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3" i="2" l="1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<sst xmlns="http://schemas.openxmlformats.org/spreadsheetml/2006/main" count="117" uniqueCount="76">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</sst>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0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4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1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56" fillId="0" borderId="0" xfId="0" applyNumberFormat="1" applyFont="1" applyAlignment="1"/>
    <xf numFmtId="49" fontId="22" fillId="33" borderId="18" xfId="0" applyNumberFormat="1" applyFont="1" applyFill="1" applyBorder="1" applyAlignment="1">
      <alignment horizontal="left" vertical="top" wrapText="1"/>
    </xf>
    <xf numFmtId="0" fontId="22" fillId="33" borderId="18" xfId="0" applyFont="1" applyFill="1" applyBorder="1" applyAlignment="1">
      <alignment vertical="center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2" fillId="33" borderId="16" xfId="62" applyNumberFormat="1" applyFont="1" applyFill="1" applyBorder="1" applyAlignment="1">
      <alignment vertical="center" wrapText="1"/>
    </xf>
    <xf numFmtId="14" fontId="22" fillId="33" borderId="12" xfId="62" applyNumberFormat="1" applyFont="1" applyFill="1" applyBorder="1" applyAlignment="1">
      <alignment vertical="center" wrapText="1"/>
    </xf>
    <xf numFmtId="0" fontId="21" fillId="0" borderId="19" xfId="62" applyFont="1" applyBorder="1" applyAlignment="1">
      <alignment wrapText="1"/>
    </xf>
    <xf numFmtId="49" fontId="22" fillId="33" borderId="15" xfId="62" applyNumberFormat="1" applyFont="1" applyFill="1" applyBorder="1" applyAlignment="1">
      <alignment horizontal="left" vertical="top" wrapText="1"/>
    </xf>
    <xf numFmtId="0" fontId="21" fillId="0" borderId="0" xfId="62" applyFont="1" applyAlignment="1">
      <alignment wrapText="1"/>
    </xf>
    <xf numFmtId="14" fontId="22" fillId="33" borderId="17" xfId="62" applyNumberFormat="1" applyFont="1" applyFill="1" applyBorder="1" applyAlignment="1">
      <alignment vertical="center" wrapText="1"/>
    </xf>
    <xf numFmtId="49" fontId="23" fillId="33" borderId="15" xfId="62" applyNumberFormat="1" applyFont="1" applyFill="1" applyBorder="1" applyAlignment="1">
      <alignment horizontal="left" vertical="top" wrapText="1"/>
    </xf>
    <xf numFmtId="49" fontId="23" fillId="33" borderId="14" xfId="62" applyNumberFormat="1" applyFont="1" applyFill="1" applyBorder="1" applyAlignment="1">
      <alignment horizontal="left" vertical="top" wrapText="1"/>
    </xf>
    <xf numFmtId="49" fontId="23" fillId="33" borderId="13" xfId="62" applyNumberFormat="1" applyFont="1" applyFill="1" applyBorder="1" applyAlignment="1">
      <alignment horizontal="left" vertical="top" wrapText="1"/>
    </xf>
    <xf numFmtId="0" fontId="22" fillId="33" borderId="15" xfId="62" applyFont="1" applyFill="1" applyBorder="1" applyAlignment="1">
      <alignment vertical="center" wrapText="1"/>
    </xf>
    <xf numFmtId="0" fontId="22" fillId="33" borderId="13" xfId="62" applyFont="1" applyFill="1" applyBorder="1" applyAlignment="1">
      <alignment vertical="center" wrapText="1"/>
    </xf>
    <xf numFmtId="0" fontId="21" fillId="0" borderId="0" xfId="62" applyFont="1" applyAlignment="1">
      <alignment horizontal="right"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35" fillId="0" borderId="0" xfId="62"/>
    <xf numFmtId="0" fontId="27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2" fillId="0" borderId="10" xfId="62" applyFont="1" applyBorder="1" applyAlignment="1">
      <alignment wrapText="1"/>
    </xf>
    <xf numFmtId="0" fontId="21" fillId="0" borderId="11" xfId="62" applyFont="1" applyBorder="1" applyAlignment="1">
      <alignment wrapText="1"/>
    </xf>
    <xf numFmtId="0" fontId="21" fillId="0" borderId="11" xfId="62" applyFont="1" applyBorder="1" applyAlignment="1">
      <alignment horizontal="right" vertical="center" wrapText="1"/>
    </xf>
    <xf numFmtId="49" fontId="22" fillId="33" borderId="10" xfId="62" applyNumberFormat="1" applyFont="1" applyFill="1" applyBorder="1" applyAlignment="1">
      <alignment vertical="center" wrapText="1"/>
    </xf>
    <xf numFmtId="49" fontId="22" fillId="33" borderId="12" xfId="62" applyNumberFormat="1" applyFont="1" applyFill="1" applyBorder="1" applyAlignment="1">
      <alignment vertical="center" wrapText="1"/>
    </xf>
    <xf numFmtId="0" fontId="22" fillId="33" borderId="10" xfId="62" applyFont="1" applyFill="1" applyBorder="1" applyAlignment="1">
      <alignment vertical="center" wrapText="1"/>
    </xf>
    <xf numFmtId="0" fontId="22" fillId="33" borderId="12" xfId="62" applyFont="1" applyFill="1" applyBorder="1" applyAlignment="1">
      <alignment vertical="center" wrapText="1"/>
    </xf>
    <xf numFmtId="4" fontId="23" fillId="34" borderId="10" xfId="62" applyNumberFormat="1" applyFont="1" applyFill="1" applyBorder="1" applyAlignment="1">
      <alignment horizontal="right" vertical="top" wrapText="1"/>
    </xf>
    <xf numFmtId="0" fontId="23" fillId="34" borderId="10" xfId="62" applyFont="1" applyFill="1" applyBorder="1" applyAlignment="1">
      <alignment horizontal="right" vertical="top" wrapText="1"/>
    </xf>
    <xf numFmtId="176" fontId="23" fillId="34" borderId="10" xfId="62" applyNumberFormat="1" applyFont="1" applyFill="1" applyBorder="1" applyAlignment="1">
      <alignment horizontal="right" vertical="top" wrapText="1"/>
    </xf>
    <xf numFmtId="176" fontId="23" fillId="34" borderId="12" xfId="62" applyNumberFormat="1" applyFont="1" applyFill="1" applyBorder="1" applyAlignment="1">
      <alignment horizontal="right" vertical="top" wrapText="1"/>
    </xf>
    <xf numFmtId="4" fontId="22" fillId="35" borderId="10" xfId="62" applyNumberFormat="1" applyFont="1" applyFill="1" applyBorder="1" applyAlignment="1">
      <alignment horizontal="right" vertical="top" wrapText="1"/>
    </xf>
    <xf numFmtId="0" fontId="22" fillId="35" borderId="10" xfId="62" applyFont="1" applyFill="1" applyBorder="1" applyAlignment="1">
      <alignment horizontal="right" vertical="top" wrapText="1"/>
    </xf>
    <xf numFmtId="176" fontId="22" fillId="35" borderId="10" xfId="62" applyNumberFormat="1" applyFont="1" applyFill="1" applyBorder="1" applyAlignment="1">
      <alignment horizontal="right" vertical="top" wrapText="1"/>
    </xf>
    <xf numFmtId="176" fontId="22" fillId="35" borderId="12" xfId="62" applyNumberFormat="1" applyFont="1" applyFill="1" applyBorder="1" applyAlignment="1">
      <alignment horizontal="right" vertical="top" wrapText="1"/>
    </xf>
    <xf numFmtId="0" fontId="22" fillId="35" borderId="12" xfId="62" applyFont="1" applyFill="1" applyBorder="1" applyAlignment="1">
      <alignment horizontal="right" vertical="top" wrapText="1"/>
    </xf>
    <xf numFmtId="4" fontId="22" fillId="35" borderId="13" xfId="62" applyNumberFormat="1" applyFont="1" applyFill="1" applyBorder="1" applyAlignment="1">
      <alignment horizontal="right" vertical="top" wrapText="1"/>
    </xf>
    <xf numFmtId="0" fontId="22" fillId="35" borderId="13" xfId="62" applyFont="1" applyFill="1" applyBorder="1" applyAlignment="1">
      <alignment horizontal="right" vertical="top" wrapText="1"/>
    </xf>
    <xf numFmtId="176" fontId="22" fillId="35" borderId="13" xfId="62" applyNumberFormat="1" applyFont="1" applyFill="1" applyBorder="1" applyAlignment="1">
      <alignment horizontal="right" vertical="top" wrapText="1"/>
    </xf>
    <xf numFmtId="176" fontId="22" fillId="35" borderId="20" xfId="62" applyNumberFormat="1" applyFont="1" applyFill="1" applyBorder="1" applyAlignment="1">
      <alignment horizontal="right" vertical="top" wrapText="1"/>
    </xf>
  </cellXfs>
  <cellStyles count="134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e8444a69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d8a19f7a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d3d3d6ae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dd25a230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d3d3d6d0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N25" sqref="N2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18909386.157800004</v>
      </c>
      <c r="F3" s="25">
        <f>RA!I7</f>
        <v>2039986.1953</v>
      </c>
      <c r="G3" s="16">
        <f>SUM(G4:G40)</f>
        <v>16869399.962500002</v>
      </c>
      <c r="H3" s="27">
        <f>RA!J7</f>
        <v>10.7882200843337</v>
      </c>
      <c r="I3" s="20">
        <f>SUM(I4:I40)</f>
        <v>18909394.837584589</v>
      </c>
      <c r="J3" s="21">
        <f>SUM(J4:J40)</f>
        <v>16869399.980015911</v>
      </c>
      <c r="K3" s="22">
        <f>E3-I3</f>
        <v>-8.6797845847904682</v>
      </c>
      <c r="L3" s="22">
        <f>G3-J3</f>
        <v>-1.7515908926725388E-2</v>
      </c>
    </row>
    <row r="4" spans="1:13" x14ac:dyDescent="0.2">
      <c r="A4" s="42">
        <f>RA!A8</f>
        <v>42419</v>
      </c>
      <c r="B4" s="12">
        <v>12</v>
      </c>
      <c r="C4" s="39" t="s">
        <v>6</v>
      </c>
      <c r="D4" s="39"/>
      <c r="E4" s="15">
        <f>VLOOKUP(C4,RA!B8:D36,3,0)</f>
        <v>803724.10149999999</v>
      </c>
      <c r="F4" s="25">
        <f>VLOOKUP(C4,RA!B8:I39,8,0)</f>
        <v>199864.69940000001</v>
      </c>
      <c r="G4" s="16">
        <f t="shared" ref="G4:G40" si="0">E4-F4</f>
        <v>603859.40209999995</v>
      </c>
      <c r="H4" s="27">
        <f>RA!J8</f>
        <v>24.867326863408699</v>
      </c>
      <c r="I4" s="20">
        <f>VLOOKUP(B4,RMS!B:D,3,FALSE)</f>
        <v>803725.22040512797</v>
      </c>
      <c r="J4" s="21">
        <f>VLOOKUP(B4,RMS!B:E,4,FALSE)</f>
        <v>603859.42040341895</v>
      </c>
      <c r="K4" s="22">
        <f t="shared" ref="K4:K40" si="1">E4-I4</f>
        <v>-1.118905127979815</v>
      </c>
      <c r="L4" s="22">
        <f t="shared" ref="L4:L40" si="2">G4-J4</f>
        <v>-1.830341899767518E-2</v>
      </c>
    </row>
    <row r="5" spans="1:13" x14ac:dyDescent="0.2">
      <c r="A5" s="42"/>
      <c r="B5" s="12">
        <v>13</v>
      </c>
      <c r="C5" s="39" t="s">
        <v>7</v>
      </c>
      <c r="D5" s="39"/>
      <c r="E5" s="15">
        <f>VLOOKUP(C5,RA!B8:D37,3,0)</f>
        <v>210084.59109999999</v>
      </c>
      <c r="F5" s="25">
        <f>VLOOKUP(C5,RA!B9:I40,8,0)</f>
        <v>43019.514999999999</v>
      </c>
      <c r="G5" s="16">
        <f t="shared" si="0"/>
        <v>167065.07610000001</v>
      </c>
      <c r="H5" s="27">
        <f>RA!J9</f>
        <v>20.477234800872601</v>
      </c>
      <c r="I5" s="20">
        <f>VLOOKUP(B5,RMS!B:D,3,FALSE)</f>
        <v>210084.847352991</v>
      </c>
      <c r="J5" s="21">
        <f>VLOOKUP(B5,RMS!B:E,4,FALSE)</f>
        <v>167065.09835982899</v>
      </c>
      <c r="K5" s="22">
        <f t="shared" si="1"/>
        <v>-0.2562529910064768</v>
      </c>
      <c r="L5" s="22">
        <f t="shared" si="2"/>
        <v>-2.2259828983806074E-2</v>
      </c>
      <c r="M5" s="32"/>
    </row>
    <row r="6" spans="1:13" x14ac:dyDescent="0.2">
      <c r="A6" s="42"/>
      <c r="B6" s="12">
        <v>14</v>
      </c>
      <c r="C6" s="39" t="s">
        <v>8</v>
      </c>
      <c r="D6" s="39"/>
      <c r="E6" s="15">
        <f>VLOOKUP(C6,RA!B10:D38,3,0)</f>
        <v>244045.22630000001</v>
      </c>
      <c r="F6" s="25">
        <f>VLOOKUP(C6,RA!B10:I41,8,0)</f>
        <v>56318.906199999998</v>
      </c>
      <c r="G6" s="16">
        <f t="shared" si="0"/>
        <v>187726.32010000001</v>
      </c>
      <c r="H6" s="27">
        <f>RA!J10</f>
        <v>23.077241482596499</v>
      </c>
      <c r="I6" s="20">
        <f>VLOOKUP(B6,RMS!B:D,3,FALSE)</f>
        <v>244047.06306235501</v>
      </c>
      <c r="J6" s="21">
        <f>VLOOKUP(B6,RMS!B:E,4,FALSE)</f>
        <v>187726.32059114301</v>
      </c>
      <c r="K6" s="22">
        <f>E6-I6</f>
        <v>-1.8367623550002463</v>
      </c>
      <c r="L6" s="22">
        <f t="shared" si="2"/>
        <v>-4.9114300054498017E-4</v>
      </c>
      <c r="M6" s="32"/>
    </row>
    <row r="7" spans="1:13" x14ac:dyDescent="0.2">
      <c r="A7" s="42"/>
      <c r="B7" s="12">
        <v>15</v>
      </c>
      <c r="C7" s="39" t="s">
        <v>9</v>
      </c>
      <c r="D7" s="39"/>
      <c r="E7" s="15">
        <f>VLOOKUP(C7,RA!B10:D39,3,0)</f>
        <v>62025.230799999998</v>
      </c>
      <c r="F7" s="25">
        <f>VLOOKUP(C7,RA!B11:I42,8,0)</f>
        <v>13377.7757</v>
      </c>
      <c r="G7" s="16">
        <f t="shared" si="0"/>
        <v>48647.455099999999</v>
      </c>
      <c r="H7" s="27">
        <f>RA!J11</f>
        <v>21.568280403722401</v>
      </c>
      <c r="I7" s="20">
        <f>VLOOKUP(B7,RMS!B:D,3,FALSE)</f>
        <v>62025.275420777602</v>
      </c>
      <c r="J7" s="21">
        <f>VLOOKUP(B7,RMS!B:E,4,FALSE)</f>
        <v>48647.454463459602</v>
      </c>
      <c r="K7" s="22">
        <f t="shared" si="1"/>
        <v>-4.4620777603995521E-2</v>
      </c>
      <c r="L7" s="22">
        <f t="shared" si="2"/>
        <v>6.3654039695393294E-4</v>
      </c>
      <c r="M7" s="32"/>
    </row>
    <row r="8" spans="1:13" x14ac:dyDescent="0.2">
      <c r="A8" s="42"/>
      <c r="B8" s="12">
        <v>16</v>
      </c>
      <c r="C8" s="39" t="s">
        <v>10</v>
      </c>
      <c r="D8" s="39"/>
      <c r="E8" s="15">
        <f>VLOOKUP(C8,RA!B12:D39,3,0)</f>
        <v>162477.9706</v>
      </c>
      <c r="F8" s="25">
        <f>VLOOKUP(C8,RA!B12:I43,8,0)</f>
        <v>26652.195199999998</v>
      </c>
      <c r="G8" s="16">
        <f t="shared" si="0"/>
        <v>135825.77540000001</v>
      </c>
      <c r="H8" s="27">
        <f>RA!J12</f>
        <v>16.403574651738101</v>
      </c>
      <c r="I8" s="20">
        <f>VLOOKUP(B8,RMS!B:D,3,FALSE)</f>
        <v>162477.95660085499</v>
      </c>
      <c r="J8" s="21">
        <f>VLOOKUP(B8,RMS!B:E,4,FALSE)</f>
        <v>135825.773652137</v>
      </c>
      <c r="K8" s="22">
        <f t="shared" si="1"/>
        <v>1.399914501234889E-2</v>
      </c>
      <c r="L8" s="22">
        <f t="shared" si="2"/>
        <v>1.7478630179539323E-3</v>
      </c>
      <c r="M8" s="32"/>
    </row>
    <row r="9" spans="1:13" x14ac:dyDescent="0.2">
      <c r="A9" s="42"/>
      <c r="B9" s="12">
        <v>17</v>
      </c>
      <c r="C9" s="39" t="s">
        <v>11</v>
      </c>
      <c r="D9" s="39"/>
      <c r="E9" s="15">
        <f>VLOOKUP(C9,RA!B12:D40,3,0)</f>
        <v>274673.91149999999</v>
      </c>
      <c r="F9" s="25">
        <f>VLOOKUP(C9,RA!B13:I44,8,0)</f>
        <v>88679.512400000007</v>
      </c>
      <c r="G9" s="16">
        <f t="shared" si="0"/>
        <v>185994.39909999998</v>
      </c>
      <c r="H9" s="27">
        <f>RA!J13</f>
        <v>32.285378657084401</v>
      </c>
      <c r="I9" s="20">
        <f>VLOOKUP(B9,RMS!B:D,3,FALSE)</f>
        <v>274674.17726495699</v>
      </c>
      <c r="J9" s="21">
        <f>VLOOKUP(B9,RMS!B:E,4,FALSE)</f>
        <v>185994.39708803399</v>
      </c>
      <c r="K9" s="22">
        <f t="shared" si="1"/>
        <v>-0.26576495700282976</v>
      </c>
      <c r="L9" s="22">
        <f t="shared" si="2"/>
        <v>2.0119659893680364E-3</v>
      </c>
      <c r="M9" s="32"/>
    </row>
    <row r="10" spans="1:13" x14ac:dyDescent="0.2">
      <c r="A10" s="42"/>
      <c r="B10" s="12">
        <v>18</v>
      </c>
      <c r="C10" s="39" t="s">
        <v>12</v>
      </c>
      <c r="D10" s="39"/>
      <c r="E10" s="15">
        <f>VLOOKUP(C10,RA!B14:D41,3,0)</f>
        <v>90122.499800000005</v>
      </c>
      <c r="F10" s="25">
        <f>VLOOKUP(C10,RA!B14:I44,8,0)</f>
        <v>18107.4231</v>
      </c>
      <c r="G10" s="16">
        <f t="shared" si="0"/>
        <v>72015.076700000005</v>
      </c>
      <c r="H10" s="27">
        <f>RA!J14</f>
        <v>20.092011584436801</v>
      </c>
      <c r="I10" s="20">
        <f>VLOOKUP(B10,RMS!B:D,3,FALSE)</f>
        <v>90122.500868376097</v>
      </c>
      <c r="J10" s="21">
        <f>VLOOKUP(B10,RMS!B:E,4,FALSE)</f>
        <v>72015.078141025602</v>
      </c>
      <c r="K10" s="22">
        <f t="shared" si="1"/>
        <v>-1.0683760920073837E-3</v>
      </c>
      <c r="L10" s="22">
        <f t="shared" si="2"/>
        <v>-1.4410255971597508E-3</v>
      </c>
      <c r="M10" s="32"/>
    </row>
    <row r="11" spans="1:13" x14ac:dyDescent="0.2">
      <c r="A11" s="42"/>
      <c r="B11" s="12">
        <v>19</v>
      </c>
      <c r="C11" s="39" t="s">
        <v>13</v>
      </c>
      <c r="D11" s="39"/>
      <c r="E11" s="15">
        <f>VLOOKUP(C11,RA!B14:D42,3,0)</f>
        <v>119892.2859</v>
      </c>
      <c r="F11" s="25">
        <f>VLOOKUP(C11,RA!B15:I45,8,0)</f>
        <v>-13126.585999999999</v>
      </c>
      <c r="G11" s="16">
        <f t="shared" si="0"/>
        <v>133018.8719</v>
      </c>
      <c r="H11" s="27">
        <f>RA!J15</f>
        <v>-10.9486493659389</v>
      </c>
      <c r="I11" s="20">
        <f>VLOOKUP(B11,RMS!B:D,3,FALSE)</f>
        <v>119892.40475641</v>
      </c>
      <c r="J11" s="21">
        <f>VLOOKUP(B11,RMS!B:E,4,FALSE)</f>
        <v>133018.87238461501</v>
      </c>
      <c r="K11" s="22">
        <f t="shared" si="1"/>
        <v>-0.11885641000117175</v>
      </c>
      <c r="L11" s="22">
        <f t="shared" si="2"/>
        <v>-4.846150113735348E-4</v>
      </c>
      <c r="M11" s="32"/>
    </row>
    <row r="12" spans="1:13" x14ac:dyDescent="0.2">
      <c r="A12" s="42"/>
      <c r="B12" s="12">
        <v>21</v>
      </c>
      <c r="C12" s="39" t="s">
        <v>14</v>
      </c>
      <c r="D12" s="39"/>
      <c r="E12" s="15">
        <f>VLOOKUP(C12,RA!B16:D43,3,0)</f>
        <v>945126.81499999994</v>
      </c>
      <c r="F12" s="25">
        <f>VLOOKUP(C12,RA!B16:I46,8,0)</f>
        <v>59056.381999999998</v>
      </c>
      <c r="G12" s="16">
        <f t="shared" si="0"/>
        <v>886070.43299999996</v>
      </c>
      <c r="H12" s="27">
        <f>RA!J16</f>
        <v>6.24851406845334</v>
      </c>
      <c r="I12" s="20">
        <f>VLOOKUP(B12,RMS!B:D,3,FALSE)</f>
        <v>945126.12873675197</v>
      </c>
      <c r="J12" s="21">
        <f>VLOOKUP(B12,RMS!B:E,4,FALSE)</f>
        <v>886070.43318803399</v>
      </c>
      <c r="K12" s="22">
        <f t="shared" si="1"/>
        <v>0.68626324797514826</v>
      </c>
      <c r="L12" s="22">
        <f t="shared" si="2"/>
        <v>-1.8803402781486511E-4</v>
      </c>
      <c r="M12" s="32"/>
    </row>
    <row r="13" spans="1:13" x14ac:dyDescent="0.2">
      <c r="A13" s="42"/>
      <c r="B13" s="12">
        <v>22</v>
      </c>
      <c r="C13" s="39" t="s">
        <v>15</v>
      </c>
      <c r="D13" s="39"/>
      <c r="E13" s="15">
        <f>VLOOKUP(C13,RA!B16:D44,3,0)</f>
        <v>1554666.6162</v>
      </c>
      <c r="F13" s="25">
        <f>VLOOKUP(C13,RA!B17:I47,8,0)</f>
        <v>74483.285499999998</v>
      </c>
      <c r="G13" s="16">
        <f t="shared" si="0"/>
        <v>1480183.3307</v>
      </c>
      <c r="H13" s="27">
        <f>RA!J17</f>
        <v>4.79094905131854</v>
      </c>
      <c r="I13" s="20">
        <f>VLOOKUP(B13,RMS!B:D,3,FALSE)</f>
        <v>1554666.6715547</v>
      </c>
      <c r="J13" s="21">
        <f>VLOOKUP(B13,RMS!B:E,4,FALSE)</f>
        <v>1480183.33019487</v>
      </c>
      <c r="K13" s="22">
        <f t="shared" si="1"/>
        <v>-5.5354699958115816E-2</v>
      </c>
      <c r="L13" s="22">
        <f t="shared" si="2"/>
        <v>5.0513003952801228E-4</v>
      </c>
      <c r="M13" s="32"/>
    </row>
    <row r="14" spans="1:13" x14ac:dyDescent="0.2">
      <c r="A14" s="42"/>
      <c r="B14" s="12">
        <v>23</v>
      </c>
      <c r="C14" s="39" t="s">
        <v>16</v>
      </c>
      <c r="D14" s="39"/>
      <c r="E14" s="15">
        <f>VLOOKUP(C14,RA!B18:D44,3,0)</f>
        <v>1851401.4234</v>
      </c>
      <c r="F14" s="25">
        <f>VLOOKUP(C14,RA!B18:I48,8,0)</f>
        <v>284599.3567</v>
      </c>
      <c r="G14" s="16">
        <f t="shared" si="0"/>
        <v>1566802.0666999999</v>
      </c>
      <c r="H14" s="27">
        <f>RA!J18</f>
        <v>15.3721042396818</v>
      </c>
      <c r="I14" s="20">
        <f>VLOOKUP(B14,RMS!B:D,3,FALSE)</f>
        <v>1851401.4087145301</v>
      </c>
      <c r="J14" s="21">
        <f>VLOOKUP(B14,RMS!B:E,4,FALSE)</f>
        <v>1566802.05284615</v>
      </c>
      <c r="K14" s="22">
        <f t="shared" si="1"/>
        <v>1.4685469912365079E-2</v>
      </c>
      <c r="L14" s="22">
        <f t="shared" si="2"/>
        <v>1.3853849843144417E-2</v>
      </c>
      <c r="M14" s="32"/>
    </row>
    <row r="15" spans="1:13" x14ac:dyDescent="0.2">
      <c r="A15" s="42"/>
      <c r="B15" s="12">
        <v>24</v>
      </c>
      <c r="C15" s="39" t="s">
        <v>17</v>
      </c>
      <c r="D15" s="39"/>
      <c r="E15" s="15">
        <f>VLOOKUP(C15,RA!B18:D45,3,0)</f>
        <v>660815.88</v>
      </c>
      <c r="F15" s="25">
        <f>VLOOKUP(C15,RA!B19:I49,8,0)</f>
        <v>74712.761499999993</v>
      </c>
      <c r="G15" s="16">
        <f t="shared" si="0"/>
        <v>586103.11849999998</v>
      </c>
      <c r="H15" s="27">
        <f>RA!J19</f>
        <v>11.3061389354021</v>
      </c>
      <c r="I15" s="20">
        <f>VLOOKUP(B15,RMS!B:D,3,FALSE)</f>
        <v>660815.84039145301</v>
      </c>
      <c r="J15" s="21">
        <f>VLOOKUP(B15,RMS!B:E,4,FALSE)</f>
        <v>586103.11804700899</v>
      </c>
      <c r="K15" s="22">
        <f t="shared" si="1"/>
        <v>3.9608546998351812E-2</v>
      </c>
      <c r="L15" s="22">
        <f t="shared" si="2"/>
        <v>4.5299099292606115E-4</v>
      </c>
      <c r="M15" s="32"/>
    </row>
    <row r="16" spans="1:13" x14ac:dyDescent="0.2">
      <c r="A16" s="42"/>
      <c r="B16" s="12">
        <v>25</v>
      </c>
      <c r="C16" s="39" t="s">
        <v>18</v>
      </c>
      <c r="D16" s="39"/>
      <c r="E16" s="15">
        <f>VLOOKUP(C16,RA!B20:D46,3,0)</f>
        <v>1071057.3073</v>
      </c>
      <c r="F16" s="25">
        <f>VLOOKUP(C16,RA!B20:I50,8,0)</f>
        <v>77710.929799999998</v>
      </c>
      <c r="G16" s="16">
        <f t="shared" si="0"/>
        <v>993346.37749999994</v>
      </c>
      <c r="H16" s="27">
        <f>RA!J20</f>
        <v>7.2555342529616302</v>
      </c>
      <c r="I16" s="20">
        <f>VLOOKUP(B16,RMS!B:D,3,FALSE)</f>
        <v>1071057.4312</v>
      </c>
      <c r="J16" s="21">
        <f>VLOOKUP(B16,RMS!B:E,4,FALSE)</f>
        <v>993346.37749999994</v>
      </c>
      <c r="K16" s="22">
        <f t="shared" si="1"/>
        <v>-0.12390000000596046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39" t="s">
        <v>19</v>
      </c>
      <c r="D17" s="39"/>
      <c r="E17" s="15">
        <f>VLOOKUP(C17,RA!B20:D47,3,0)</f>
        <v>421898.53129999997</v>
      </c>
      <c r="F17" s="25">
        <f>VLOOKUP(C17,RA!B21:I51,8,0)</f>
        <v>66056.482799999998</v>
      </c>
      <c r="G17" s="16">
        <f t="shared" si="0"/>
        <v>355842.04849999998</v>
      </c>
      <c r="H17" s="27">
        <f>RA!J21</f>
        <v>15.656959647728501</v>
      </c>
      <c r="I17" s="20">
        <f>VLOOKUP(B17,RMS!B:D,3,FALSE)</f>
        <v>421898.60127390502</v>
      </c>
      <c r="J17" s="21">
        <f>VLOOKUP(B17,RMS!B:E,4,FALSE)</f>
        <v>355842.04843042901</v>
      </c>
      <c r="K17" s="22">
        <f t="shared" si="1"/>
        <v>-6.9973905046936125E-2</v>
      </c>
      <c r="L17" s="22">
        <f t="shared" si="2"/>
        <v>6.9570960476994514E-5</v>
      </c>
      <c r="M17" s="32"/>
    </row>
    <row r="18" spans="1:13" x14ac:dyDescent="0.2">
      <c r="A18" s="42"/>
      <c r="B18" s="12">
        <v>27</v>
      </c>
      <c r="C18" s="39" t="s">
        <v>20</v>
      </c>
      <c r="D18" s="39"/>
      <c r="E18" s="15">
        <f>VLOOKUP(C18,RA!B22:D48,3,0)</f>
        <v>1919312.077</v>
      </c>
      <c r="F18" s="25">
        <f>VLOOKUP(C18,RA!B22:I52,8,0)</f>
        <v>100318.4635</v>
      </c>
      <c r="G18" s="16">
        <f t="shared" si="0"/>
        <v>1818993.6135</v>
      </c>
      <c r="H18" s="27">
        <f>RA!J22</f>
        <v>5.2267926983924298</v>
      </c>
      <c r="I18" s="20">
        <f>VLOOKUP(B18,RMS!B:D,3,FALSE)</f>
        <v>1919315.5457333301</v>
      </c>
      <c r="J18" s="21">
        <f>VLOOKUP(B18,RMS!B:E,4,FALSE)</f>
        <v>1818993.60756667</v>
      </c>
      <c r="K18" s="22">
        <f t="shared" si="1"/>
        <v>-3.4687333300244063</v>
      </c>
      <c r="L18" s="22">
        <f t="shared" si="2"/>
        <v>5.9333299286663532E-3</v>
      </c>
      <c r="M18" s="32"/>
    </row>
    <row r="19" spans="1:13" x14ac:dyDescent="0.2">
      <c r="A19" s="42"/>
      <c r="B19" s="12">
        <v>29</v>
      </c>
      <c r="C19" s="39" t="s">
        <v>21</v>
      </c>
      <c r="D19" s="39"/>
      <c r="E19" s="15">
        <f>VLOOKUP(C19,RA!B22:D49,3,0)</f>
        <v>2917877.3739</v>
      </c>
      <c r="F19" s="25">
        <f>VLOOKUP(C19,RA!B23:I53,8,0)</f>
        <v>382688.14399999997</v>
      </c>
      <c r="G19" s="16">
        <f t="shared" si="0"/>
        <v>2535189.2299000002</v>
      </c>
      <c r="H19" s="27">
        <f>RA!J23</f>
        <v>13.1152922128631</v>
      </c>
      <c r="I19" s="20">
        <f>VLOOKUP(B19,RMS!B:D,3,FALSE)</f>
        <v>2917879.0421871799</v>
      </c>
      <c r="J19" s="21">
        <f>VLOOKUP(B19,RMS!B:E,4,FALSE)</f>
        <v>2535189.27068034</v>
      </c>
      <c r="K19" s="22">
        <f t="shared" si="1"/>
        <v>-1.6682871798984706</v>
      </c>
      <c r="L19" s="22">
        <f t="shared" si="2"/>
        <v>-4.0780339855700731E-2</v>
      </c>
      <c r="M19" s="32"/>
    </row>
    <row r="20" spans="1:13" x14ac:dyDescent="0.2">
      <c r="A20" s="42"/>
      <c r="B20" s="12">
        <v>31</v>
      </c>
      <c r="C20" s="39" t="s">
        <v>22</v>
      </c>
      <c r="D20" s="39"/>
      <c r="E20" s="15">
        <f>VLOOKUP(C20,RA!B24:D50,3,0)</f>
        <v>255260.96599999999</v>
      </c>
      <c r="F20" s="25">
        <f>VLOOKUP(C20,RA!B24:I54,8,0)</f>
        <v>38899.399799999999</v>
      </c>
      <c r="G20" s="16">
        <f t="shared" si="0"/>
        <v>216361.5662</v>
      </c>
      <c r="H20" s="27">
        <f>RA!J24</f>
        <v>15.239070982752599</v>
      </c>
      <c r="I20" s="20">
        <f>VLOOKUP(B20,RMS!B:D,3,FALSE)</f>
        <v>255260.965792565</v>
      </c>
      <c r="J20" s="21">
        <f>VLOOKUP(B20,RMS!B:E,4,FALSE)</f>
        <v>216361.55778588</v>
      </c>
      <c r="K20" s="22">
        <f t="shared" si="1"/>
        <v>2.0743499044328928E-4</v>
      </c>
      <c r="L20" s="22">
        <f t="shared" si="2"/>
        <v>8.4141200059093535E-3</v>
      </c>
      <c r="M20" s="32"/>
    </row>
    <row r="21" spans="1:13" x14ac:dyDescent="0.2">
      <c r="A21" s="42"/>
      <c r="B21" s="12">
        <v>32</v>
      </c>
      <c r="C21" s="39" t="s">
        <v>23</v>
      </c>
      <c r="D21" s="39"/>
      <c r="E21" s="15">
        <f>VLOOKUP(C21,RA!B24:D51,3,0)</f>
        <v>273285.11550000001</v>
      </c>
      <c r="F21" s="25">
        <f>VLOOKUP(C21,RA!B25:I55,8,0)</f>
        <v>25208.543399999999</v>
      </c>
      <c r="G21" s="16">
        <f t="shared" si="0"/>
        <v>248076.57210000002</v>
      </c>
      <c r="H21" s="27">
        <f>RA!J25</f>
        <v>9.2242650514934503</v>
      </c>
      <c r="I21" s="20">
        <f>VLOOKUP(B21,RMS!B:D,3,FALSE)</f>
        <v>273285.103919635</v>
      </c>
      <c r="J21" s="21">
        <f>VLOOKUP(B21,RMS!B:E,4,FALSE)</f>
        <v>248076.57886811701</v>
      </c>
      <c r="K21" s="22">
        <f t="shared" si="1"/>
        <v>1.158036501146853E-2</v>
      </c>
      <c r="L21" s="22">
        <f t="shared" si="2"/>
        <v>-6.7681169894058257E-3</v>
      </c>
      <c r="M21" s="32"/>
    </row>
    <row r="22" spans="1:13" x14ac:dyDescent="0.2">
      <c r="A22" s="42"/>
      <c r="B22" s="12">
        <v>33</v>
      </c>
      <c r="C22" s="39" t="s">
        <v>24</v>
      </c>
      <c r="D22" s="39"/>
      <c r="E22" s="15">
        <f>VLOOKUP(C22,RA!B26:D52,3,0)</f>
        <v>514994.55599999998</v>
      </c>
      <c r="F22" s="25">
        <f>VLOOKUP(C22,RA!B26:I56,8,0)</f>
        <v>104956.27800000001</v>
      </c>
      <c r="G22" s="16">
        <f t="shared" si="0"/>
        <v>410038.27799999999</v>
      </c>
      <c r="H22" s="27">
        <f>RA!J26</f>
        <v>20.380075241028401</v>
      </c>
      <c r="I22" s="20">
        <f>VLOOKUP(B22,RMS!B:D,3,FALSE)</f>
        <v>514994.51031251799</v>
      </c>
      <c r="J22" s="21">
        <f>VLOOKUP(B22,RMS!B:E,4,FALSE)</f>
        <v>410038.271220239</v>
      </c>
      <c r="K22" s="22">
        <f t="shared" si="1"/>
        <v>4.5687481993809342E-2</v>
      </c>
      <c r="L22" s="22">
        <f t="shared" si="2"/>
        <v>6.779760995414108E-3</v>
      </c>
      <c r="M22" s="32"/>
    </row>
    <row r="23" spans="1:13" x14ac:dyDescent="0.2">
      <c r="A23" s="42"/>
      <c r="B23" s="12">
        <v>34</v>
      </c>
      <c r="C23" s="39" t="s">
        <v>25</v>
      </c>
      <c r="D23" s="39"/>
      <c r="E23" s="15">
        <f>VLOOKUP(C23,RA!B26:D53,3,0)</f>
        <v>213797.48120000001</v>
      </c>
      <c r="F23" s="25">
        <f>VLOOKUP(C23,RA!B27:I57,8,0)</f>
        <v>58982.914900000003</v>
      </c>
      <c r="G23" s="16">
        <f t="shared" si="0"/>
        <v>154814.56630000001</v>
      </c>
      <c r="H23" s="27">
        <f>RA!J27</f>
        <v>27.588217863438501</v>
      </c>
      <c r="I23" s="20">
        <f>VLOOKUP(B23,RMS!B:D,3,FALSE)</f>
        <v>213797.32669631601</v>
      </c>
      <c r="J23" s="21">
        <f>VLOOKUP(B23,RMS!B:E,4,FALSE)</f>
        <v>154814.59247935601</v>
      </c>
      <c r="K23" s="22">
        <f t="shared" si="1"/>
        <v>0.154503683996154</v>
      </c>
      <c r="L23" s="22">
        <f t="shared" si="2"/>
        <v>-2.6179356005741283E-2</v>
      </c>
      <c r="M23" s="32"/>
    </row>
    <row r="24" spans="1:13" x14ac:dyDescent="0.2">
      <c r="A24" s="42"/>
      <c r="B24" s="12">
        <v>35</v>
      </c>
      <c r="C24" s="39" t="s">
        <v>26</v>
      </c>
      <c r="D24" s="39"/>
      <c r="E24" s="15">
        <f>VLOOKUP(C24,RA!B28:D54,3,0)</f>
        <v>653974.28319999995</v>
      </c>
      <c r="F24" s="25">
        <f>VLOOKUP(C24,RA!B28:I58,8,0)</f>
        <v>24679.395100000002</v>
      </c>
      <c r="G24" s="16">
        <f t="shared" si="0"/>
        <v>629294.88809999998</v>
      </c>
      <c r="H24" s="27">
        <f>RA!J28</f>
        <v>3.7737562063204999</v>
      </c>
      <c r="I24" s="20">
        <f>VLOOKUP(B24,RMS!B:D,3,FALSE)</f>
        <v>653974.28319999995</v>
      </c>
      <c r="J24" s="21">
        <f>VLOOKUP(B24,RMS!B:E,4,FALSE)</f>
        <v>629294.89150000003</v>
      </c>
      <c r="K24" s="22">
        <f t="shared" si="1"/>
        <v>0</v>
      </c>
      <c r="L24" s="22">
        <f t="shared" si="2"/>
        <v>-3.4000000450760126E-3</v>
      </c>
      <c r="M24" s="32"/>
    </row>
    <row r="25" spans="1:13" x14ac:dyDescent="0.2">
      <c r="A25" s="42"/>
      <c r="B25" s="12">
        <v>36</v>
      </c>
      <c r="C25" s="39" t="s">
        <v>27</v>
      </c>
      <c r="D25" s="39"/>
      <c r="E25" s="15">
        <f>VLOOKUP(C25,RA!B28:D55,3,0)</f>
        <v>680690.44420000003</v>
      </c>
      <c r="F25" s="25">
        <f>VLOOKUP(C25,RA!B29:I59,8,0)</f>
        <v>90969.985199999996</v>
      </c>
      <c r="G25" s="16">
        <f t="shared" si="0"/>
        <v>589720.45900000003</v>
      </c>
      <c r="H25" s="27">
        <f>RA!J29</f>
        <v>13.3643693657129</v>
      </c>
      <c r="I25" s="20">
        <f>VLOOKUP(B25,RMS!B:D,3,FALSE)</f>
        <v>680691.10789115005</v>
      </c>
      <c r="J25" s="21">
        <f>VLOOKUP(B25,RMS!B:E,4,FALSE)</f>
        <v>589720.42252925003</v>
      </c>
      <c r="K25" s="22">
        <f t="shared" si="1"/>
        <v>-0.66369115002453327</v>
      </c>
      <c r="L25" s="22">
        <f t="shared" si="2"/>
        <v>3.6470749997533858E-2</v>
      </c>
      <c r="M25" s="32"/>
    </row>
    <row r="26" spans="1:13" x14ac:dyDescent="0.2">
      <c r="A26" s="42"/>
      <c r="B26" s="12">
        <v>37</v>
      </c>
      <c r="C26" s="39" t="s">
        <v>71</v>
      </c>
      <c r="D26" s="39"/>
      <c r="E26" s="15">
        <f>VLOOKUP(C26,RA!B30:D56,3,0)</f>
        <v>786267.8014</v>
      </c>
      <c r="F26" s="25">
        <f>VLOOKUP(C26,RA!B30:I60,8,0)</f>
        <v>79692.707800000004</v>
      </c>
      <c r="G26" s="16">
        <f t="shared" si="0"/>
        <v>706575.09360000002</v>
      </c>
      <c r="H26" s="27">
        <f>RA!J30</f>
        <v>10.135568016152</v>
      </c>
      <c r="I26" s="20">
        <f>VLOOKUP(B26,RMS!B:D,3,FALSE)</f>
        <v>786267.80494336295</v>
      </c>
      <c r="J26" s="21">
        <f>VLOOKUP(B26,RMS!B:E,4,FALSE)</f>
        <v>706575.09592898097</v>
      </c>
      <c r="K26" s="22">
        <f t="shared" si="1"/>
        <v>-3.5433629527688026E-3</v>
      </c>
      <c r="L26" s="22">
        <f t="shared" si="2"/>
        <v>-2.3289809469133615E-3</v>
      </c>
      <c r="M26" s="32"/>
    </row>
    <row r="27" spans="1:13" x14ac:dyDescent="0.2">
      <c r="A27" s="42"/>
      <c r="B27" s="12">
        <v>38</v>
      </c>
      <c r="C27" s="39" t="s">
        <v>29</v>
      </c>
      <c r="D27" s="39"/>
      <c r="E27" s="15">
        <f>VLOOKUP(C27,RA!B30:D57,3,0)</f>
        <v>535894.92039999994</v>
      </c>
      <c r="F27" s="25">
        <f>VLOOKUP(C27,RA!B31:I61,8,0)</f>
        <v>24010.109700000001</v>
      </c>
      <c r="G27" s="16">
        <f t="shared" si="0"/>
        <v>511884.81069999991</v>
      </c>
      <c r="H27" s="27">
        <f>RA!J31</f>
        <v>4.4803764294086799</v>
      </c>
      <c r="I27" s="20">
        <f>VLOOKUP(B27,RMS!B:D,3,FALSE)</f>
        <v>535894.918807965</v>
      </c>
      <c r="J27" s="21">
        <f>VLOOKUP(B27,RMS!B:E,4,FALSE)</f>
        <v>511884.784264602</v>
      </c>
      <c r="K27" s="22">
        <f t="shared" si="1"/>
        <v>1.5920349396765232E-3</v>
      </c>
      <c r="L27" s="22">
        <f t="shared" si="2"/>
        <v>2.6435397914610803E-2</v>
      </c>
      <c r="M27" s="32"/>
    </row>
    <row r="28" spans="1:13" x14ac:dyDescent="0.2">
      <c r="A28" s="42"/>
      <c r="B28" s="12">
        <v>39</v>
      </c>
      <c r="C28" s="39" t="s">
        <v>30</v>
      </c>
      <c r="D28" s="39"/>
      <c r="E28" s="15">
        <f>VLOOKUP(C28,RA!B32:D58,3,0)</f>
        <v>165533.38140000001</v>
      </c>
      <c r="F28" s="25">
        <f>VLOOKUP(C28,RA!B32:I62,8,0)</f>
        <v>43004.897299999997</v>
      </c>
      <c r="G28" s="16">
        <f t="shared" si="0"/>
        <v>122528.48410000002</v>
      </c>
      <c r="H28" s="27">
        <f>RA!J32</f>
        <v>25.979592113859901</v>
      </c>
      <c r="I28" s="20">
        <f>VLOOKUP(B28,RMS!B:D,3,FALSE)</f>
        <v>165533.34631909101</v>
      </c>
      <c r="J28" s="21">
        <f>VLOOKUP(B28,RMS!B:E,4,FALSE)</f>
        <v>122528.483649242</v>
      </c>
      <c r="K28" s="22">
        <f t="shared" si="1"/>
        <v>3.5080909001408145E-2</v>
      </c>
      <c r="L28" s="22">
        <f t="shared" si="2"/>
        <v>4.5075801608618349E-4</v>
      </c>
      <c r="M28" s="32"/>
    </row>
    <row r="29" spans="1:13" x14ac:dyDescent="0.2">
      <c r="A29" s="42"/>
      <c r="B29" s="12">
        <v>40</v>
      </c>
      <c r="C29" s="39" t="s">
        <v>74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39" t="s">
        <v>31</v>
      </c>
      <c r="D30" s="39"/>
      <c r="E30" s="15">
        <f>VLOOKUP(C30,RA!B34:D61,3,0)</f>
        <v>114067.5157</v>
      </c>
      <c r="F30" s="25">
        <f>VLOOKUP(C30,RA!B34:I65,8,0)</f>
        <v>17899.7883</v>
      </c>
      <c r="G30" s="16">
        <f t="shared" si="0"/>
        <v>96167.727400000003</v>
      </c>
      <c r="H30" s="27">
        <f>RA!J34</f>
        <v>15.6922750444367</v>
      </c>
      <c r="I30" s="20">
        <f>VLOOKUP(B30,RMS!B:D,3,FALSE)</f>
        <v>114067.514</v>
      </c>
      <c r="J30" s="21">
        <f>VLOOKUP(B30,RMS!B:E,4,FALSE)</f>
        <v>96167.727499999994</v>
      </c>
      <c r="K30" s="22">
        <f t="shared" si="1"/>
        <v>1.7000000079860911E-3</v>
      </c>
      <c r="L30" s="22">
        <f t="shared" si="2"/>
        <v>-9.9999990197829902E-5</v>
      </c>
      <c r="M30" s="32"/>
    </row>
    <row r="31" spans="1:13" s="34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120822.3</v>
      </c>
      <c r="F31" s="25">
        <f>VLOOKUP(C31,RA!B35:I66,8,0)</f>
        <v>3575.71</v>
      </c>
      <c r="G31" s="16">
        <f t="shared" si="0"/>
        <v>117246.59</v>
      </c>
      <c r="H31" s="27">
        <f>RA!J35</f>
        <v>2.95947850686504</v>
      </c>
      <c r="I31" s="20">
        <f>VLOOKUP(B31,RMS!B:D,3,FALSE)</f>
        <v>120822.3</v>
      </c>
      <c r="J31" s="21">
        <f>VLOOKUP(B31,RMS!B:E,4,FALSE)</f>
        <v>117246.59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39" t="s">
        <v>35</v>
      </c>
      <c r="D32" s="39"/>
      <c r="E32" s="15">
        <f>VLOOKUP(C32,RA!B34:D62,3,0)</f>
        <v>190730.87</v>
      </c>
      <c r="F32" s="25">
        <f>VLOOKUP(C32,RA!B34:I66,8,0)</f>
        <v>-15501.55</v>
      </c>
      <c r="G32" s="16">
        <f t="shared" si="0"/>
        <v>206232.41999999998</v>
      </c>
      <c r="H32" s="27">
        <f>RA!J35</f>
        <v>2.95947850686504</v>
      </c>
      <c r="I32" s="20">
        <f>VLOOKUP(B32,RMS!B:D,3,FALSE)</f>
        <v>190730.87</v>
      </c>
      <c r="J32" s="21">
        <f>VLOOKUP(B32,RMS!B:E,4,FALSE)</f>
        <v>206232.42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39" t="s">
        <v>36</v>
      </c>
      <c r="D33" s="39"/>
      <c r="E33" s="15">
        <f>VLOOKUP(C33,RA!B34:D63,3,0)</f>
        <v>31494.02</v>
      </c>
      <c r="F33" s="25">
        <f>VLOOKUP(C33,RA!B34:I67,8,0)</f>
        <v>1342.73</v>
      </c>
      <c r="G33" s="16">
        <f t="shared" si="0"/>
        <v>30151.29</v>
      </c>
      <c r="H33" s="27">
        <f>RA!J34</f>
        <v>15.6922750444367</v>
      </c>
      <c r="I33" s="20">
        <f>VLOOKUP(B33,RMS!B:D,3,FALSE)</f>
        <v>31494.02</v>
      </c>
      <c r="J33" s="21">
        <f>VLOOKUP(B33,RMS!B:E,4,FALSE)</f>
        <v>30151.29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39" t="s">
        <v>37</v>
      </c>
      <c r="D34" s="39"/>
      <c r="E34" s="15">
        <f>VLOOKUP(C34,RA!B35:D64,3,0)</f>
        <v>184110.39</v>
      </c>
      <c r="F34" s="25">
        <f>VLOOKUP(C34,RA!B35:I68,8,0)</f>
        <v>-31408.67</v>
      </c>
      <c r="G34" s="16">
        <f t="shared" si="0"/>
        <v>215519.06</v>
      </c>
      <c r="H34" s="27">
        <f>RA!J35</f>
        <v>2.95947850686504</v>
      </c>
      <c r="I34" s="20">
        <f>VLOOKUP(B34,RMS!B:D,3,FALSE)</f>
        <v>184110.39</v>
      </c>
      <c r="J34" s="21">
        <f>VLOOKUP(B34,RMS!B:E,4,FALSE)</f>
        <v>215519.06</v>
      </c>
      <c r="K34" s="22">
        <f t="shared" si="1"/>
        <v>0</v>
      </c>
      <c r="L34" s="22">
        <f t="shared" si="2"/>
        <v>0</v>
      </c>
      <c r="M34" s="32"/>
    </row>
    <row r="35" spans="1:13" s="34" customFormat="1" x14ac:dyDescent="0.2">
      <c r="A35" s="42"/>
      <c r="B35" s="12">
        <v>74</v>
      </c>
      <c r="C35" s="39" t="s">
        <v>69</v>
      </c>
      <c r="D35" s="39"/>
      <c r="E35" s="15">
        <f>VLOOKUP(C35,RA!B36:D65,3,0)</f>
        <v>10.3</v>
      </c>
      <c r="F35" s="25">
        <f>VLOOKUP(C35,RA!B36:I69,8,0)</f>
        <v>-1391.43</v>
      </c>
      <c r="G35" s="16">
        <f t="shared" si="0"/>
        <v>1401.73</v>
      </c>
      <c r="H35" s="27">
        <f>RA!J36</f>
        <v>-8.1274468050190301</v>
      </c>
      <c r="I35" s="20">
        <f>VLOOKUP(B35,RMS!B:D,3,FALSE)</f>
        <v>10.3</v>
      </c>
      <c r="J35" s="21">
        <f>VLOOKUP(B35,RMS!B:E,4,FALSE)</f>
        <v>1401.73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39" t="s">
        <v>32</v>
      </c>
      <c r="D36" s="39"/>
      <c r="E36" s="15">
        <f>VLOOKUP(C36,RA!B8:D65,3,0)</f>
        <v>139651.28140000001</v>
      </c>
      <c r="F36" s="25">
        <f>VLOOKUP(C36,RA!B8:I69,8,0)</f>
        <v>11786.379499999999</v>
      </c>
      <c r="G36" s="16">
        <f t="shared" si="0"/>
        <v>127864.90190000001</v>
      </c>
      <c r="H36" s="27">
        <f>RA!J36</f>
        <v>-8.1274468050190301</v>
      </c>
      <c r="I36" s="20">
        <f>VLOOKUP(B36,RMS!B:D,3,FALSE)</f>
        <v>139651.282051282</v>
      </c>
      <c r="J36" s="21">
        <f>VLOOKUP(B36,RMS!B:E,4,FALSE)</f>
        <v>127864.90170940199</v>
      </c>
      <c r="K36" s="22">
        <f t="shared" si="1"/>
        <v>-6.5128199639730155E-4</v>
      </c>
      <c r="L36" s="22">
        <f t="shared" si="2"/>
        <v>1.9059801707044244E-4</v>
      </c>
      <c r="M36" s="32"/>
    </row>
    <row r="37" spans="1:13" x14ac:dyDescent="0.2">
      <c r="A37" s="42"/>
      <c r="B37" s="12">
        <v>76</v>
      </c>
      <c r="C37" s="39" t="s">
        <v>33</v>
      </c>
      <c r="D37" s="39"/>
      <c r="E37" s="15">
        <f>VLOOKUP(C37,RA!B8:D66,3,0)</f>
        <v>446596.408</v>
      </c>
      <c r="F37" s="25">
        <f>VLOOKUP(C37,RA!B8:I70,8,0)</f>
        <v>27989.4558</v>
      </c>
      <c r="G37" s="16">
        <f t="shared" si="0"/>
        <v>418606.9522</v>
      </c>
      <c r="H37" s="27">
        <f>RA!J37</f>
        <v>4.2634442983144103</v>
      </c>
      <c r="I37" s="20">
        <f>VLOOKUP(B37,RMS!B:D,3,FALSE)</f>
        <v>446596.39629658102</v>
      </c>
      <c r="J37" s="21">
        <f>VLOOKUP(B37,RMS!B:E,4,FALSE)</f>
        <v>418606.95145726501</v>
      </c>
      <c r="K37" s="22">
        <f t="shared" si="1"/>
        <v>1.1703418975230306E-2</v>
      </c>
      <c r="L37" s="22">
        <f t="shared" si="2"/>
        <v>7.4273499194532633E-4</v>
      </c>
      <c r="M37" s="32"/>
    </row>
    <row r="38" spans="1:13" x14ac:dyDescent="0.2">
      <c r="A38" s="42"/>
      <c r="B38" s="12">
        <v>77</v>
      </c>
      <c r="C38" s="39" t="s">
        <v>38</v>
      </c>
      <c r="D38" s="39"/>
      <c r="E38" s="15">
        <f>VLOOKUP(C38,RA!B9:D67,3,0)</f>
        <v>190138.64</v>
      </c>
      <c r="F38" s="25">
        <f>VLOOKUP(C38,RA!B9:I71,8,0)</f>
        <v>-27268.36</v>
      </c>
      <c r="G38" s="16">
        <f t="shared" si="0"/>
        <v>217407</v>
      </c>
      <c r="H38" s="27">
        <f>RA!J38</f>
        <v>-17.0596944583084</v>
      </c>
      <c r="I38" s="20">
        <f>VLOOKUP(B38,RMS!B:D,3,FALSE)</f>
        <v>190138.64</v>
      </c>
      <c r="J38" s="21">
        <f>VLOOKUP(B38,RMS!B:E,4,FALSE)</f>
        <v>217407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39" t="s">
        <v>39</v>
      </c>
      <c r="D39" s="39"/>
      <c r="E39" s="15">
        <f>VLOOKUP(C39,RA!B10:D68,3,0)</f>
        <v>64118.84</v>
      </c>
      <c r="F39" s="25">
        <f>VLOOKUP(C39,RA!B10:I72,8,0)</f>
        <v>6439.04</v>
      </c>
      <c r="G39" s="16">
        <f t="shared" si="0"/>
        <v>57679.799999999996</v>
      </c>
      <c r="H39" s="27">
        <f>RA!J39</f>
        <v>-13509.0291262136</v>
      </c>
      <c r="I39" s="20">
        <f>VLOOKUP(B39,RMS!B:D,3,FALSE)</f>
        <v>64118.84</v>
      </c>
      <c r="J39" s="21">
        <f>VLOOKUP(B39,RMS!B:E,4,FALSE)</f>
        <v>57679.8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39" t="s">
        <v>34</v>
      </c>
      <c r="D40" s="39"/>
      <c r="E40" s="15">
        <f>VLOOKUP(C40,RA!B8:D69,3,0)</f>
        <v>38744.801800000001</v>
      </c>
      <c r="F40" s="25">
        <f>VLOOKUP(C40,RA!B8:I73,8,0)</f>
        <v>3599.6237000000001</v>
      </c>
      <c r="G40" s="16">
        <f t="shared" si="0"/>
        <v>35145.178100000005</v>
      </c>
      <c r="H40" s="27">
        <f>RA!J40</f>
        <v>8.4398649134056605</v>
      </c>
      <c r="I40" s="20">
        <f>VLOOKUP(B40,RMS!B:D,3,FALSE)</f>
        <v>38744.801830421296</v>
      </c>
      <c r="J40" s="21">
        <f>VLOOKUP(B40,RMS!B:E,4,FALSE)</f>
        <v>35145.177586415601</v>
      </c>
      <c r="K40" s="22">
        <f t="shared" si="1"/>
        <v>-3.0421295377891511E-5</v>
      </c>
      <c r="L40" s="22">
        <f t="shared" si="2"/>
        <v>5.1358440396143124E-4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85546875" style="35" customWidth="1"/>
    <col min="2" max="3" width="9.140625" style="35"/>
    <col min="4" max="4" width="11.5703125" style="35" customWidth="1"/>
    <col min="5" max="5" width="10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9" t="s">
        <v>45</v>
      </c>
      <c r="W1" s="56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9"/>
      <c r="W2" s="56"/>
    </row>
    <row r="3" spans="1:23" ht="23.25" thickBo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0" t="s">
        <v>46</v>
      </c>
      <c r="W3" s="56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56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55" t="s">
        <v>4</v>
      </c>
      <c r="C6" s="54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3" t="s">
        <v>5</v>
      </c>
      <c r="B7" s="52"/>
      <c r="C7" s="51"/>
      <c r="D7" s="68">
        <v>18909386.1578</v>
      </c>
      <c r="E7" s="69"/>
      <c r="F7" s="69"/>
      <c r="G7" s="68">
        <v>18121225.068100002</v>
      </c>
      <c r="H7" s="70">
        <v>4.3493808323558296</v>
      </c>
      <c r="I7" s="68">
        <v>2039986.1953</v>
      </c>
      <c r="J7" s="70">
        <v>10.7882200843337</v>
      </c>
      <c r="K7" s="68">
        <v>2049091.1137999999</v>
      </c>
      <c r="L7" s="70">
        <v>11.3076853584648</v>
      </c>
      <c r="M7" s="70">
        <v>-4.4433936776560002E-3</v>
      </c>
      <c r="N7" s="68">
        <v>677804659.95120001</v>
      </c>
      <c r="O7" s="68">
        <v>1524364594.0904</v>
      </c>
      <c r="P7" s="68">
        <v>850896</v>
      </c>
      <c r="Q7" s="68">
        <v>814858</v>
      </c>
      <c r="R7" s="70">
        <v>4.4226110561594902</v>
      </c>
      <c r="S7" s="68">
        <v>22.222911093482601</v>
      </c>
      <c r="T7" s="68">
        <v>21.912840207741699</v>
      </c>
      <c r="U7" s="71">
        <v>1.39527573339324</v>
      </c>
      <c r="V7" s="58"/>
      <c r="W7" s="58"/>
    </row>
    <row r="8" spans="1:23" ht="12" customHeight="1" thickBot="1" x14ac:dyDescent="0.25">
      <c r="A8" s="46">
        <v>42419</v>
      </c>
      <c r="B8" s="57" t="s">
        <v>6</v>
      </c>
      <c r="C8" s="48"/>
      <c r="D8" s="72">
        <v>803724.10149999999</v>
      </c>
      <c r="E8" s="73"/>
      <c r="F8" s="73"/>
      <c r="G8" s="72">
        <v>511683.61489999999</v>
      </c>
      <c r="H8" s="74">
        <v>57.074426089855201</v>
      </c>
      <c r="I8" s="72">
        <v>199864.69940000001</v>
      </c>
      <c r="J8" s="74">
        <v>24.867326863408699</v>
      </c>
      <c r="K8" s="72">
        <v>110742.6517</v>
      </c>
      <c r="L8" s="74">
        <v>21.642798103207301</v>
      </c>
      <c r="M8" s="74">
        <v>0.80476714555680096</v>
      </c>
      <c r="N8" s="72">
        <v>26890511.127099998</v>
      </c>
      <c r="O8" s="72">
        <v>59353938.517200001</v>
      </c>
      <c r="P8" s="72">
        <v>31337</v>
      </c>
      <c r="Q8" s="72">
        <v>30201</v>
      </c>
      <c r="R8" s="74">
        <v>3.7614648521572001</v>
      </c>
      <c r="S8" s="72">
        <v>25.647767862271401</v>
      </c>
      <c r="T8" s="72">
        <v>25.625910969835399</v>
      </c>
      <c r="U8" s="75">
        <v>8.521947232747E-2</v>
      </c>
      <c r="V8" s="58"/>
      <c r="W8" s="58"/>
    </row>
    <row r="9" spans="1:23" ht="12" customHeight="1" thickBot="1" x14ac:dyDescent="0.25">
      <c r="A9" s="45"/>
      <c r="B9" s="57" t="s">
        <v>7</v>
      </c>
      <c r="C9" s="48"/>
      <c r="D9" s="72">
        <v>210084.59109999999</v>
      </c>
      <c r="E9" s="73"/>
      <c r="F9" s="73"/>
      <c r="G9" s="72">
        <v>118843.61629999999</v>
      </c>
      <c r="H9" s="74">
        <v>76.773980496923002</v>
      </c>
      <c r="I9" s="72">
        <v>43019.514999999999</v>
      </c>
      <c r="J9" s="74">
        <v>20.477234800872601</v>
      </c>
      <c r="K9" s="72">
        <v>27223.715899999999</v>
      </c>
      <c r="L9" s="74">
        <v>22.9071756208415</v>
      </c>
      <c r="M9" s="74">
        <v>0.58022200782663902</v>
      </c>
      <c r="N9" s="72">
        <v>4086234.4251000001</v>
      </c>
      <c r="O9" s="72">
        <v>7477191.9390000002</v>
      </c>
      <c r="P9" s="72">
        <v>10077</v>
      </c>
      <c r="Q9" s="72">
        <v>9422</v>
      </c>
      <c r="R9" s="74">
        <v>6.9518149012948403</v>
      </c>
      <c r="S9" s="72">
        <v>20.847930048625599</v>
      </c>
      <c r="T9" s="72">
        <v>20.603996486945501</v>
      </c>
      <c r="U9" s="75">
        <v>1.1700613015833401</v>
      </c>
      <c r="V9" s="58"/>
      <c r="W9" s="58"/>
    </row>
    <row r="10" spans="1:23" ht="12" customHeight="1" thickBot="1" x14ac:dyDescent="0.25">
      <c r="A10" s="45"/>
      <c r="B10" s="57" t="s">
        <v>8</v>
      </c>
      <c r="C10" s="48"/>
      <c r="D10" s="72">
        <v>244045.22630000001</v>
      </c>
      <c r="E10" s="73"/>
      <c r="F10" s="73"/>
      <c r="G10" s="72">
        <v>388049.66450000001</v>
      </c>
      <c r="H10" s="74">
        <v>-37.109795826147398</v>
      </c>
      <c r="I10" s="72">
        <v>56318.906199999998</v>
      </c>
      <c r="J10" s="74">
        <v>23.077241482596499</v>
      </c>
      <c r="K10" s="72">
        <v>61610.414799999999</v>
      </c>
      <c r="L10" s="74">
        <v>15.876940617738899</v>
      </c>
      <c r="M10" s="74">
        <v>-8.5886592667445999E-2</v>
      </c>
      <c r="N10" s="72">
        <v>8699468.4115999993</v>
      </c>
      <c r="O10" s="72">
        <v>14820478.0693</v>
      </c>
      <c r="P10" s="72">
        <v>92539</v>
      </c>
      <c r="Q10" s="72">
        <v>89448</v>
      </c>
      <c r="R10" s="74">
        <v>3.4556390304981699</v>
      </c>
      <c r="S10" s="72">
        <v>2.63721486400329</v>
      </c>
      <c r="T10" s="72">
        <v>2.71446123669618</v>
      </c>
      <c r="U10" s="75">
        <v>-2.9290890836113399</v>
      </c>
      <c r="V10" s="58"/>
      <c r="W10" s="58"/>
    </row>
    <row r="11" spans="1:23" ht="13.5" thickBot="1" x14ac:dyDescent="0.25">
      <c r="A11" s="45"/>
      <c r="B11" s="57" t="s">
        <v>9</v>
      </c>
      <c r="C11" s="48"/>
      <c r="D11" s="72">
        <v>62025.230799999998</v>
      </c>
      <c r="E11" s="73"/>
      <c r="F11" s="73"/>
      <c r="G11" s="72">
        <v>47484.299099999997</v>
      </c>
      <c r="H11" s="74">
        <v>30.622609948137601</v>
      </c>
      <c r="I11" s="72">
        <v>13377.7757</v>
      </c>
      <c r="J11" s="74">
        <v>21.568280403722401</v>
      </c>
      <c r="K11" s="72">
        <v>10485.178</v>
      </c>
      <c r="L11" s="74">
        <v>22.0813578356051</v>
      </c>
      <c r="M11" s="74">
        <v>0.27587492553774501</v>
      </c>
      <c r="N11" s="72">
        <v>2158064.5674000001</v>
      </c>
      <c r="O11" s="72">
        <v>4946135.9776999997</v>
      </c>
      <c r="P11" s="72">
        <v>2998</v>
      </c>
      <c r="Q11" s="72">
        <v>3017</v>
      </c>
      <c r="R11" s="74">
        <v>-0.629764666887633</v>
      </c>
      <c r="S11" s="72">
        <v>20.688869513008701</v>
      </c>
      <c r="T11" s="72">
        <v>21.4565118660921</v>
      </c>
      <c r="U11" s="75">
        <v>-3.7104122707178302</v>
      </c>
      <c r="V11" s="58"/>
      <c r="W11" s="58"/>
    </row>
    <row r="12" spans="1:23" ht="12" customHeight="1" thickBot="1" x14ac:dyDescent="0.25">
      <c r="A12" s="45"/>
      <c r="B12" s="57" t="s">
        <v>10</v>
      </c>
      <c r="C12" s="48"/>
      <c r="D12" s="72">
        <v>162477.9706</v>
      </c>
      <c r="E12" s="73"/>
      <c r="F12" s="73"/>
      <c r="G12" s="72">
        <v>44085.7546</v>
      </c>
      <c r="H12" s="74">
        <v>268.54982312132199</v>
      </c>
      <c r="I12" s="72">
        <v>26652.195199999998</v>
      </c>
      <c r="J12" s="74">
        <v>16.403574651738101</v>
      </c>
      <c r="K12" s="72">
        <v>5460.4976999999999</v>
      </c>
      <c r="L12" s="74">
        <v>12.386081965805801</v>
      </c>
      <c r="M12" s="74">
        <v>3.8809095185590898</v>
      </c>
      <c r="N12" s="72">
        <v>4966688.2267000005</v>
      </c>
      <c r="O12" s="72">
        <v>15835917.987500001</v>
      </c>
      <c r="P12" s="72">
        <v>1563</v>
      </c>
      <c r="Q12" s="72">
        <v>1488</v>
      </c>
      <c r="R12" s="74">
        <v>5.0403225806451504</v>
      </c>
      <c r="S12" s="72">
        <v>103.952636340371</v>
      </c>
      <c r="T12" s="72">
        <v>119.302232997312</v>
      </c>
      <c r="U12" s="75">
        <v>-14.7659522618375</v>
      </c>
      <c r="V12" s="58"/>
      <c r="W12" s="58"/>
    </row>
    <row r="13" spans="1:23" ht="13.5" thickBot="1" x14ac:dyDescent="0.25">
      <c r="A13" s="45"/>
      <c r="B13" s="57" t="s">
        <v>11</v>
      </c>
      <c r="C13" s="48"/>
      <c r="D13" s="72">
        <v>274673.91149999999</v>
      </c>
      <c r="E13" s="73"/>
      <c r="F13" s="73"/>
      <c r="G13" s="72">
        <v>224076.70199999999</v>
      </c>
      <c r="H13" s="74">
        <v>22.580308014351299</v>
      </c>
      <c r="I13" s="72">
        <v>88679.512400000007</v>
      </c>
      <c r="J13" s="74">
        <v>32.285378657084401</v>
      </c>
      <c r="K13" s="72">
        <v>36671.457499999997</v>
      </c>
      <c r="L13" s="74">
        <v>16.365582487018202</v>
      </c>
      <c r="M13" s="74">
        <v>1.4182161944340499</v>
      </c>
      <c r="N13" s="72">
        <v>9830849.5761999991</v>
      </c>
      <c r="O13" s="72">
        <v>21964127.427099999</v>
      </c>
      <c r="P13" s="72">
        <v>10253</v>
      </c>
      <c r="Q13" s="72">
        <v>10067</v>
      </c>
      <c r="R13" s="74">
        <v>1.84762093970399</v>
      </c>
      <c r="S13" s="72">
        <v>26.789613917877698</v>
      </c>
      <c r="T13" s="72">
        <v>28.0280979437767</v>
      </c>
      <c r="U13" s="75">
        <v>-4.62300065128046</v>
      </c>
      <c r="V13" s="58"/>
      <c r="W13" s="58"/>
    </row>
    <row r="14" spans="1:23" ht="13.5" thickBot="1" x14ac:dyDescent="0.25">
      <c r="A14" s="45"/>
      <c r="B14" s="57" t="s">
        <v>12</v>
      </c>
      <c r="C14" s="48"/>
      <c r="D14" s="72">
        <v>90122.499800000005</v>
      </c>
      <c r="E14" s="73"/>
      <c r="F14" s="73"/>
      <c r="G14" s="72">
        <v>135762.0509</v>
      </c>
      <c r="H14" s="74">
        <v>-33.617311168654403</v>
      </c>
      <c r="I14" s="72">
        <v>18107.4231</v>
      </c>
      <c r="J14" s="74">
        <v>20.092011584436801</v>
      </c>
      <c r="K14" s="72">
        <v>26601.092199999999</v>
      </c>
      <c r="L14" s="74">
        <v>19.5939086244314</v>
      </c>
      <c r="M14" s="74">
        <v>-0.31929775800709398</v>
      </c>
      <c r="N14" s="72">
        <v>4070056.5351</v>
      </c>
      <c r="O14" s="72">
        <v>10895627.4364</v>
      </c>
      <c r="P14" s="72">
        <v>1680</v>
      </c>
      <c r="Q14" s="72">
        <v>1646</v>
      </c>
      <c r="R14" s="74">
        <v>2.06561360874848</v>
      </c>
      <c r="S14" s="72">
        <v>53.6443451190476</v>
      </c>
      <c r="T14" s="72">
        <v>60.661132746051003</v>
      </c>
      <c r="U14" s="75">
        <v>-13.0801999939262</v>
      </c>
      <c r="V14" s="58"/>
      <c r="W14" s="58"/>
    </row>
    <row r="15" spans="1:23" ht="13.5" thickBot="1" x14ac:dyDescent="0.25">
      <c r="A15" s="45"/>
      <c r="B15" s="57" t="s">
        <v>13</v>
      </c>
      <c r="C15" s="48"/>
      <c r="D15" s="72">
        <v>119892.2859</v>
      </c>
      <c r="E15" s="73"/>
      <c r="F15" s="73"/>
      <c r="G15" s="72">
        <v>81181.951799999995</v>
      </c>
      <c r="H15" s="74">
        <v>47.683423768089298</v>
      </c>
      <c r="I15" s="72">
        <v>-13126.585999999999</v>
      </c>
      <c r="J15" s="74">
        <v>-10.9486493659389</v>
      </c>
      <c r="K15" s="72">
        <v>5487.6728999999996</v>
      </c>
      <c r="L15" s="74">
        <v>6.7597203298578501</v>
      </c>
      <c r="M15" s="74">
        <v>-3.3920131974338301</v>
      </c>
      <c r="N15" s="72">
        <v>2999028.2577</v>
      </c>
      <c r="O15" s="72">
        <v>7919708.7536000004</v>
      </c>
      <c r="P15" s="72">
        <v>5149</v>
      </c>
      <c r="Q15" s="72">
        <v>4862</v>
      </c>
      <c r="R15" s="74">
        <v>5.9029206088029502</v>
      </c>
      <c r="S15" s="72">
        <v>23.28457679161</v>
      </c>
      <c r="T15" s="72">
        <v>24.509050719868402</v>
      </c>
      <c r="U15" s="75">
        <v>-5.2587338787258702</v>
      </c>
      <c r="V15" s="58"/>
      <c r="W15" s="58"/>
    </row>
    <row r="16" spans="1:23" ht="13.5" thickBot="1" x14ac:dyDescent="0.25">
      <c r="A16" s="45"/>
      <c r="B16" s="57" t="s">
        <v>14</v>
      </c>
      <c r="C16" s="48"/>
      <c r="D16" s="72">
        <v>945126.81499999994</v>
      </c>
      <c r="E16" s="73"/>
      <c r="F16" s="73"/>
      <c r="G16" s="72">
        <v>1886010.3883</v>
      </c>
      <c r="H16" s="74">
        <v>-49.887507467447598</v>
      </c>
      <c r="I16" s="72">
        <v>59056.381999999998</v>
      </c>
      <c r="J16" s="74">
        <v>6.24851406845334</v>
      </c>
      <c r="K16" s="72">
        <v>46096.712500000001</v>
      </c>
      <c r="L16" s="74">
        <v>2.44413884387723</v>
      </c>
      <c r="M16" s="74">
        <v>0.28114086226864898</v>
      </c>
      <c r="N16" s="72">
        <v>45982456.146300003</v>
      </c>
      <c r="O16" s="72">
        <v>75620928.514899999</v>
      </c>
      <c r="P16" s="72">
        <v>44978</v>
      </c>
      <c r="Q16" s="72">
        <v>45504</v>
      </c>
      <c r="R16" s="74">
        <v>-1.1559423347397999</v>
      </c>
      <c r="S16" s="72">
        <v>21.0130911779092</v>
      </c>
      <c r="T16" s="72">
        <v>21.2764180907173</v>
      </c>
      <c r="U16" s="75">
        <v>-1.2531564755447899</v>
      </c>
      <c r="V16" s="58"/>
      <c r="W16" s="58"/>
    </row>
    <row r="17" spans="1:21" ht="12" thickBot="1" x14ac:dyDescent="0.25">
      <c r="A17" s="45"/>
      <c r="B17" s="57" t="s">
        <v>15</v>
      </c>
      <c r="C17" s="48"/>
      <c r="D17" s="72">
        <v>1554666.6162</v>
      </c>
      <c r="E17" s="73"/>
      <c r="F17" s="73"/>
      <c r="G17" s="72">
        <v>2573775.5691999998</v>
      </c>
      <c r="H17" s="74">
        <v>-39.595874838332001</v>
      </c>
      <c r="I17" s="72">
        <v>74483.285499999998</v>
      </c>
      <c r="J17" s="74">
        <v>4.79094905131854</v>
      </c>
      <c r="K17" s="72">
        <v>251929.24429999999</v>
      </c>
      <c r="L17" s="74">
        <v>9.7883143858695707</v>
      </c>
      <c r="M17" s="74">
        <v>-0.70434839469726496</v>
      </c>
      <c r="N17" s="72">
        <v>65037179.823100001</v>
      </c>
      <c r="O17" s="72">
        <v>100618668.73639999</v>
      </c>
      <c r="P17" s="72">
        <v>10802</v>
      </c>
      <c r="Q17" s="72">
        <v>11004</v>
      </c>
      <c r="R17" s="74">
        <v>-1.83569611050527</v>
      </c>
      <c r="S17" s="72">
        <v>143.92396002592099</v>
      </c>
      <c r="T17" s="72">
        <v>107.144242448201</v>
      </c>
      <c r="U17" s="75">
        <v>25.554964976711599</v>
      </c>
    </row>
    <row r="18" spans="1:21" ht="12" customHeight="1" thickBot="1" x14ac:dyDescent="0.25">
      <c r="A18" s="45"/>
      <c r="B18" s="57" t="s">
        <v>16</v>
      </c>
      <c r="C18" s="48"/>
      <c r="D18" s="72">
        <v>1851401.4234</v>
      </c>
      <c r="E18" s="73"/>
      <c r="F18" s="73"/>
      <c r="G18" s="72">
        <v>2887093.9696</v>
      </c>
      <c r="H18" s="74">
        <v>-35.873184492969301</v>
      </c>
      <c r="I18" s="72">
        <v>284599.3567</v>
      </c>
      <c r="J18" s="74">
        <v>15.3721042396818</v>
      </c>
      <c r="K18" s="72">
        <v>320627.37239999999</v>
      </c>
      <c r="L18" s="74">
        <v>11.1055398880703</v>
      </c>
      <c r="M18" s="74">
        <v>-0.112367248717159</v>
      </c>
      <c r="N18" s="72">
        <v>114792352.4585</v>
      </c>
      <c r="O18" s="72">
        <v>213318380.26210001</v>
      </c>
      <c r="P18" s="72">
        <v>76505</v>
      </c>
      <c r="Q18" s="72">
        <v>73469</v>
      </c>
      <c r="R18" s="74">
        <v>4.1323551429854701</v>
      </c>
      <c r="S18" s="72">
        <v>24.1997441134566</v>
      </c>
      <c r="T18" s="72">
        <v>24.642342442390699</v>
      </c>
      <c r="U18" s="75">
        <v>-1.82893805347272</v>
      </c>
    </row>
    <row r="19" spans="1:21" ht="12" customHeight="1" thickBot="1" x14ac:dyDescent="0.25">
      <c r="A19" s="45"/>
      <c r="B19" s="57" t="s">
        <v>17</v>
      </c>
      <c r="C19" s="48"/>
      <c r="D19" s="72">
        <v>660815.88</v>
      </c>
      <c r="E19" s="73"/>
      <c r="F19" s="73"/>
      <c r="G19" s="72">
        <v>1431412.7027</v>
      </c>
      <c r="H19" s="74">
        <v>-53.834706178481099</v>
      </c>
      <c r="I19" s="72">
        <v>74712.761499999993</v>
      </c>
      <c r="J19" s="74">
        <v>11.3061389354021</v>
      </c>
      <c r="K19" s="72">
        <v>125033.5466</v>
      </c>
      <c r="L19" s="74">
        <v>8.7349753403861605</v>
      </c>
      <c r="M19" s="74">
        <v>-0.40245827194667499</v>
      </c>
      <c r="N19" s="72">
        <v>27518990.507300001</v>
      </c>
      <c r="O19" s="72">
        <v>52695461.4969</v>
      </c>
      <c r="P19" s="72">
        <v>12560</v>
      </c>
      <c r="Q19" s="72">
        <v>12422</v>
      </c>
      <c r="R19" s="74">
        <v>1.1109322170342899</v>
      </c>
      <c r="S19" s="72">
        <v>52.612729299362996</v>
      </c>
      <c r="T19" s="72">
        <v>53.738976533569499</v>
      </c>
      <c r="U19" s="75">
        <v>-2.1406363996023798</v>
      </c>
    </row>
    <row r="20" spans="1:21" ht="12" thickBot="1" x14ac:dyDescent="0.25">
      <c r="A20" s="45"/>
      <c r="B20" s="57" t="s">
        <v>18</v>
      </c>
      <c r="C20" s="48"/>
      <c r="D20" s="72">
        <v>1071057.3073</v>
      </c>
      <c r="E20" s="73"/>
      <c r="F20" s="73"/>
      <c r="G20" s="72">
        <v>964663.79229999997</v>
      </c>
      <c r="H20" s="74">
        <v>11.0290772649745</v>
      </c>
      <c r="I20" s="72">
        <v>77710.929799999998</v>
      </c>
      <c r="J20" s="74">
        <v>7.2555342529616302</v>
      </c>
      <c r="K20" s="72">
        <v>65206.768400000001</v>
      </c>
      <c r="L20" s="74">
        <v>6.7595331057808998</v>
      </c>
      <c r="M20" s="74">
        <v>0.191761709816615</v>
      </c>
      <c r="N20" s="72">
        <v>34421310.804200001</v>
      </c>
      <c r="O20" s="72">
        <v>84057458.778600007</v>
      </c>
      <c r="P20" s="72">
        <v>34414</v>
      </c>
      <c r="Q20" s="72">
        <v>32639</v>
      </c>
      <c r="R20" s="74">
        <v>5.4382793590489902</v>
      </c>
      <c r="S20" s="72">
        <v>31.122720616609499</v>
      </c>
      <c r="T20" s="72">
        <v>30.550208688991699</v>
      </c>
      <c r="U20" s="75">
        <v>1.8395304660874801</v>
      </c>
    </row>
    <row r="21" spans="1:21" ht="12" customHeight="1" thickBot="1" x14ac:dyDescent="0.25">
      <c r="A21" s="45"/>
      <c r="B21" s="57" t="s">
        <v>19</v>
      </c>
      <c r="C21" s="48"/>
      <c r="D21" s="72">
        <v>421898.53129999997</v>
      </c>
      <c r="E21" s="73"/>
      <c r="F21" s="73"/>
      <c r="G21" s="72">
        <v>803858.52949999995</v>
      </c>
      <c r="H21" s="74">
        <v>-47.5158232677557</v>
      </c>
      <c r="I21" s="72">
        <v>66056.482799999998</v>
      </c>
      <c r="J21" s="74">
        <v>15.656959647728501</v>
      </c>
      <c r="K21" s="72">
        <v>114090.8792</v>
      </c>
      <c r="L21" s="74">
        <v>14.192905220644301</v>
      </c>
      <c r="M21" s="74">
        <v>-0.42101872416809299</v>
      </c>
      <c r="N21" s="72">
        <v>17785817.892700002</v>
      </c>
      <c r="O21" s="72">
        <v>32624590.961399999</v>
      </c>
      <c r="P21" s="72">
        <v>29306</v>
      </c>
      <c r="Q21" s="72">
        <v>28269</v>
      </c>
      <c r="R21" s="74">
        <v>3.66832926527292</v>
      </c>
      <c r="S21" s="72">
        <v>14.396319228144399</v>
      </c>
      <c r="T21" s="72">
        <v>15.1742977077364</v>
      </c>
      <c r="U21" s="75">
        <v>-5.4040096448476698</v>
      </c>
    </row>
    <row r="22" spans="1:21" ht="12" customHeight="1" thickBot="1" x14ac:dyDescent="0.25">
      <c r="A22" s="45"/>
      <c r="B22" s="57" t="s">
        <v>20</v>
      </c>
      <c r="C22" s="48"/>
      <c r="D22" s="72">
        <v>1919312.077</v>
      </c>
      <c r="E22" s="73"/>
      <c r="F22" s="73"/>
      <c r="G22" s="72">
        <v>1238965.1555000001</v>
      </c>
      <c r="H22" s="74">
        <v>54.912514567484898</v>
      </c>
      <c r="I22" s="72">
        <v>100318.4635</v>
      </c>
      <c r="J22" s="74">
        <v>5.2267926983924298</v>
      </c>
      <c r="K22" s="72">
        <v>163945.05239999999</v>
      </c>
      <c r="L22" s="74">
        <v>13.2324183349481</v>
      </c>
      <c r="M22" s="74">
        <v>-0.38809703597984302</v>
      </c>
      <c r="N22" s="72">
        <v>45483614.125600003</v>
      </c>
      <c r="O22" s="72">
        <v>89490281.630500004</v>
      </c>
      <c r="P22" s="72">
        <v>94607</v>
      </c>
      <c r="Q22" s="72">
        <v>83022</v>
      </c>
      <c r="R22" s="74">
        <v>13.954132639541299</v>
      </c>
      <c r="S22" s="72">
        <v>20.287210005602098</v>
      </c>
      <c r="T22" s="72">
        <v>19.7613072739756</v>
      </c>
      <c r="U22" s="75">
        <v>2.59228711824505</v>
      </c>
    </row>
    <row r="23" spans="1:21" ht="12" thickBot="1" x14ac:dyDescent="0.25">
      <c r="A23" s="45"/>
      <c r="B23" s="57" t="s">
        <v>21</v>
      </c>
      <c r="C23" s="48"/>
      <c r="D23" s="72">
        <v>2917877.3739</v>
      </c>
      <c r="E23" s="73"/>
      <c r="F23" s="73"/>
      <c r="G23" s="72">
        <v>960814.66740000003</v>
      </c>
      <c r="H23" s="74">
        <v>203.68784666827401</v>
      </c>
      <c r="I23" s="72">
        <v>382688.14399999997</v>
      </c>
      <c r="J23" s="74">
        <v>13.1152922128631</v>
      </c>
      <c r="K23" s="72">
        <v>108759.6176</v>
      </c>
      <c r="L23" s="74">
        <v>11.3195209534329</v>
      </c>
      <c r="M23" s="74">
        <v>2.51866025685622</v>
      </c>
      <c r="N23" s="72">
        <v>63625549.640199997</v>
      </c>
      <c r="O23" s="72">
        <v>165299374.74919999</v>
      </c>
      <c r="P23" s="72">
        <v>83897</v>
      </c>
      <c r="Q23" s="72">
        <v>80858</v>
      </c>
      <c r="R23" s="74">
        <v>3.75844072324321</v>
      </c>
      <c r="S23" s="72">
        <v>34.779281427226202</v>
      </c>
      <c r="T23" s="72">
        <v>34.5394091196913</v>
      </c>
      <c r="U23" s="75">
        <v>0.68969886004358905</v>
      </c>
    </row>
    <row r="24" spans="1:21" ht="12" thickBot="1" x14ac:dyDescent="0.25">
      <c r="A24" s="45"/>
      <c r="B24" s="57" t="s">
        <v>22</v>
      </c>
      <c r="C24" s="48"/>
      <c r="D24" s="72">
        <v>255260.96599999999</v>
      </c>
      <c r="E24" s="73"/>
      <c r="F24" s="73"/>
      <c r="G24" s="72">
        <v>296351.89140000002</v>
      </c>
      <c r="H24" s="74">
        <v>-13.865585674477</v>
      </c>
      <c r="I24" s="72">
        <v>38899.399799999999</v>
      </c>
      <c r="J24" s="74">
        <v>15.239070982752599</v>
      </c>
      <c r="K24" s="72">
        <v>59973.291899999997</v>
      </c>
      <c r="L24" s="74">
        <v>20.237188842183301</v>
      </c>
      <c r="M24" s="74">
        <v>-0.351387950075157</v>
      </c>
      <c r="N24" s="72">
        <v>11988138.381999999</v>
      </c>
      <c r="O24" s="72">
        <v>23720309.349800002</v>
      </c>
      <c r="P24" s="72">
        <v>20995</v>
      </c>
      <c r="Q24" s="72">
        <v>19768</v>
      </c>
      <c r="R24" s="74">
        <v>6.2070012140833697</v>
      </c>
      <c r="S24" s="72">
        <v>12.158178899737999</v>
      </c>
      <c r="T24" s="72">
        <v>12.522354082355299</v>
      </c>
      <c r="U24" s="75">
        <v>-2.9953102814199801</v>
      </c>
    </row>
    <row r="25" spans="1:21" ht="12" thickBot="1" x14ac:dyDescent="0.25">
      <c r="A25" s="45"/>
      <c r="B25" s="57" t="s">
        <v>23</v>
      </c>
      <c r="C25" s="48"/>
      <c r="D25" s="72">
        <v>273285.11550000001</v>
      </c>
      <c r="E25" s="73"/>
      <c r="F25" s="73"/>
      <c r="G25" s="72">
        <v>312384.516</v>
      </c>
      <c r="H25" s="74">
        <v>-12.5164335930146</v>
      </c>
      <c r="I25" s="72">
        <v>25208.543399999999</v>
      </c>
      <c r="J25" s="74">
        <v>9.2242650514934503</v>
      </c>
      <c r="K25" s="72">
        <v>34255.133500000004</v>
      </c>
      <c r="L25" s="74">
        <v>10.965695079457801</v>
      </c>
      <c r="M25" s="74">
        <v>-0.26409443419626399</v>
      </c>
      <c r="N25" s="72">
        <v>13466334.0933</v>
      </c>
      <c r="O25" s="72">
        <v>33734958.823600002</v>
      </c>
      <c r="P25" s="72">
        <v>15385</v>
      </c>
      <c r="Q25" s="72">
        <v>14042</v>
      </c>
      <c r="R25" s="74">
        <v>9.5641646489104097</v>
      </c>
      <c r="S25" s="72">
        <v>17.763088430289201</v>
      </c>
      <c r="T25" s="72">
        <v>17.762384040734901</v>
      </c>
      <c r="U25" s="75">
        <v>3.9654678130359999E-3</v>
      </c>
    </row>
    <row r="26" spans="1:21" ht="12" thickBot="1" x14ac:dyDescent="0.25">
      <c r="A26" s="45"/>
      <c r="B26" s="57" t="s">
        <v>24</v>
      </c>
      <c r="C26" s="48"/>
      <c r="D26" s="72">
        <v>514994.55599999998</v>
      </c>
      <c r="E26" s="73"/>
      <c r="F26" s="73"/>
      <c r="G26" s="72">
        <v>371304.90259999997</v>
      </c>
      <c r="H26" s="74">
        <v>38.6985607768272</v>
      </c>
      <c r="I26" s="72">
        <v>104956.27800000001</v>
      </c>
      <c r="J26" s="74">
        <v>20.380075241028401</v>
      </c>
      <c r="K26" s="72">
        <v>79161.943100000004</v>
      </c>
      <c r="L26" s="74">
        <v>21.319929401869398</v>
      </c>
      <c r="M26" s="74">
        <v>0.32584261944424098</v>
      </c>
      <c r="N26" s="72">
        <v>22829255.458000001</v>
      </c>
      <c r="O26" s="72">
        <v>53582652.6756</v>
      </c>
      <c r="P26" s="72">
        <v>34667</v>
      </c>
      <c r="Q26" s="72">
        <v>32006</v>
      </c>
      <c r="R26" s="74">
        <v>8.3140661126038804</v>
      </c>
      <c r="S26" s="72">
        <v>14.8554693512562</v>
      </c>
      <c r="T26" s="72">
        <v>15.075935430856701</v>
      </c>
      <c r="U26" s="75">
        <v>-1.4840734707707499</v>
      </c>
    </row>
    <row r="27" spans="1:21" ht="12" thickBot="1" x14ac:dyDescent="0.25">
      <c r="A27" s="45"/>
      <c r="B27" s="57" t="s">
        <v>25</v>
      </c>
      <c r="C27" s="48"/>
      <c r="D27" s="72">
        <v>213797.48120000001</v>
      </c>
      <c r="E27" s="73"/>
      <c r="F27" s="73"/>
      <c r="G27" s="72">
        <v>168205.27230000001</v>
      </c>
      <c r="H27" s="74">
        <v>27.1051009736988</v>
      </c>
      <c r="I27" s="72">
        <v>58982.914900000003</v>
      </c>
      <c r="J27" s="74">
        <v>27.588217863438501</v>
      </c>
      <c r="K27" s="72">
        <v>46064.010799999996</v>
      </c>
      <c r="L27" s="74">
        <v>27.385592716643998</v>
      </c>
      <c r="M27" s="74">
        <v>0.280455476534405</v>
      </c>
      <c r="N27" s="72">
        <v>6749189.1690999996</v>
      </c>
      <c r="O27" s="72">
        <v>15775039.112299999</v>
      </c>
      <c r="P27" s="72">
        <v>25839</v>
      </c>
      <c r="Q27" s="72">
        <v>24693</v>
      </c>
      <c r="R27" s="74">
        <v>4.6409913740736304</v>
      </c>
      <c r="S27" s="72">
        <v>8.2742165408878101</v>
      </c>
      <c r="T27" s="72">
        <v>8.4686778844206891</v>
      </c>
      <c r="U27" s="75">
        <v>-2.3502085372304702</v>
      </c>
    </row>
    <row r="28" spans="1:21" ht="12" thickBot="1" x14ac:dyDescent="0.25">
      <c r="A28" s="45"/>
      <c r="B28" s="57" t="s">
        <v>26</v>
      </c>
      <c r="C28" s="48"/>
      <c r="D28" s="72">
        <v>653974.28319999995</v>
      </c>
      <c r="E28" s="73"/>
      <c r="F28" s="73"/>
      <c r="G28" s="72">
        <v>350858.25079999998</v>
      </c>
      <c r="H28" s="74">
        <v>86.3927331647063</v>
      </c>
      <c r="I28" s="72">
        <v>24679.395100000002</v>
      </c>
      <c r="J28" s="74">
        <v>3.7737562063204999</v>
      </c>
      <c r="K28" s="72">
        <v>41011.406799999997</v>
      </c>
      <c r="L28" s="74">
        <v>11.6888819648644</v>
      </c>
      <c r="M28" s="74">
        <v>-0.39823095510100898</v>
      </c>
      <c r="N28" s="72">
        <v>25057881.668900002</v>
      </c>
      <c r="O28" s="72">
        <v>77121782.934599996</v>
      </c>
      <c r="P28" s="72">
        <v>28432</v>
      </c>
      <c r="Q28" s="72">
        <v>26924</v>
      </c>
      <c r="R28" s="74">
        <v>5.6009508245431503</v>
      </c>
      <c r="S28" s="72">
        <v>23.001346482836201</v>
      </c>
      <c r="T28" s="72">
        <v>23.343339667211399</v>
      </c>
      <c r="U28" s="75">
        <v>-1.4868398449211</v>
      </c>
    </row>
    <row r="29" spans="1:21" ht="12" thickBot="1" x14ac:dyDescent="0.25">
      <c r="A29" s="45"/>
      <c r="B29" s="57" t="s">
        <v>27</v>
      </c>
      <c r="C29" s="48"/>
      <c r="D29" s="72">
        <v>680690.44420000003</v>
      </c>
      <c r="E29" s="73"/>
      <c r="F29" s="73"/>
      <c r="G29" s="72">
        <v>458590.00180000003</v>
      </c>
      <c r="H29" s="74">
        <v>48.431156703861703</v>
      </c>
      <c r="I29" s="72">
        <v>90969.985199999996</v>
      </c>
      <c r="J29" s="74">
        <v>13.3643693657129</v>
      </c>
      <c r="K29" s="72">
        <v>107344.4877</v>
      </c>
      <c r="L29" s="74">
        <v>23.407507202220899</v>
      </c>
      <c r="M29" s="74">
        <v>-0.15254162417508099</v>
      </c>
      <c r="N29" s="72">
        <v>19262873.205699999</v>
      </c>
      <c r="O29" s="72">
        <v>44299782.1184</v>
      </c>
      <c r="P29" s="72">
        <v>79426</v>
      </c>
      <c r="Q29" s="72">
        <v>76095</v>
      </c>
      <c r="R29" s="74">
        <v>4.3774229581444297</v>
      </c>
      <c r="S29" s="72">
        <v>8.5701211719084398</v>
      </c>
      <c r="T29" s="72">
        <v>8.5646114462185405</v>
      </c>
      <c r="U29" s="75">
        <v>6.4289939189671005E-2</v>
      </c>
    </row>
    <row r="30" spans="1:21" ht="12" thickBot="1" x14ac:dyDescent="0.25">
      <c r="A30" s="45"/>
      <c r="B30" s="57" t="s">
        <v>28</v>
      </c>
      <c r="C30" s="48"/>
      <c r="D30" s="72">
        <v>786267.8014</v>
      </c>
      <c r="E30" s="73"/>
      <c r="F30" s="73"/>
      <c r="G30" s="72">
        <v>890204.58420000004</v>
      </c>
      <c r="H30" s="74">
        <v>-11.675606331931499</v>
      </c>
      <c r="I30" s="72">
        <v>79692.707800000004</v>
      </c>
      <c r="J30" s="74">
        <v>10.135568016152</v>
      </c>
      <c r="K30" s="72">
        <v>128770.7261</v>
      </c>
      <c r="L30" s="74">
        <v>14.465295774198101</v>
      </c>
      <c r="M30" s="74">
        <v>-0.38112713802582199</v>
      </c>
      <c r="N30" s="72">
        <v>30573040.2108</v>
      </c>
      <c r="O30" s="72">
        <v>63193192.493000001</v>
      </c>
      <c r="P30" s="72">
        <v>52107</v>
      </c>
      <c r="Q30" s="72">
        <v>50656</v>
      </c>
      <c r="R30" s="74">
        <v>2.8644188250157998</v>
      </c>
      <c r="S30" s="72">
        <v>15.0894851248393</v>
      </c>
      <c r="T30" s="72">
        <v>14.8712072962729</v>
      </c>
      <c r="U30" s="75">
        <v>1.44655584176997</v>
      </c>
    </row>
    <row r="31" spans="1:21" ht="12" thickBot="1" x14ac:dyDescent="0.25">
      <c r="A31" s="45"/>
      <c r="B31" s="57" t="s">
        <v>29</v>
      </c>
      <c r="C31" s="48"/>
      <c r="D31" s="72">
        <v>535894.92039999994</v>
      </c>
      <c r="E31" s="73"/>
      <c r="F31" s="73"/>
      <c r="G31" s="72">
        <v>181648.2395</v>
      </c>
      <c r="H31" s="74">
        <v>195.01795441293001</v>
      </c>
      <c r="I31" s="72">
        <v>24010.109700000001</v>
      </c>
      <c r="J31" s="74">
        <v>4.4803764294086799</v>
      </c>
      <c r="K31" s="72">
        <v>11704.212799999999</v>
      </c>
      <c r="L31" s="74">
        <v>6.4433395183001503</v>
      </c>
      <c r="M31" s="74">
        <v>1.0514074812447001</v>
      </c>
      <c r="N31" s="72">
        <v>18903915.8248</v>
      </c>
      <c r="O31" s="72">
        <v>87429932.742699996</v>
      </c>
      <c r="P31" s="72">
        <v>20406</v>
      </c>
      <c r="Q31" s="72">
        <v>23731</v>
      </c>
      <c r="R31" s="74">
        <v>-14.011208967173699</v>
      </c>
      <c r="S31" s="72">
        <v>26.261634832892302</v>
      </c>
      <c r="T31" s="72">
        <v>24.046070528001302</v>
      </c>
      <c r="U31" s="75">
        <v>8.4365056440278305</v>
      </c>
    </row>
    <row r="32" spans="1:21" ht="12" thickBot="1" x14ac:dyDescent="0.25">
      <c r="A32" s="45"/>
      <c r="B32" s="57" t="s">
        <v>30</v>
      </c>
      <c r="C32" s="48"/>
      <c r="D32" s="72">
        <v>165533.38140000001</v>
      </c>
      <c r="E32" s="73"/>
      <c r="F32" s="73"/>
      <c r="G32" s="72">
        <v>82946.5196</v>
      </c>
      <c r="H32" s="74">
        <v>99.566397961319595</v>
      </c>
      <c r="I32" s="72">
        <v>43004.897299999997</v>
      </c>
      <c r="J32" s="74">
        <v>25.979592113859901</v>
      </c>
      <c r="K32" s="72">
        <v>20562.207299999998</v>
      </c>
      <c r="L32" s="74">
        <v>24.789716794820201</v>
      </c>
      <c r="M32" s="74">
        <v>1.0914533480070501</v>
      </c>
      <c r="N32" s="72">
        <v>3358246.7966999998</v>
      </c>
      <c r="O32" s="72">
        <v>7081033.5882000001</v>
      </c>
      <c r="P32" s="72">
        <v>21897</v>
      </c>
      <c r="Q32" s="72">
        <v>20766</v>
      </c>
      <c r="R32" s="74">
        <v>5.4464027737647998</v>
      </c>
      <c r="S32" s="72">
        <v>7.5596374571859197</v>
      </c>
      <c r="T32" s="72">
        <v>6.5685706057979401</v>
      </c>
      <c r="U32" s="75">
        <v>13.1099785803339</v>
      </c>
    </row>
    <row r="33" spans="1:21" ht="12" thickBot="1" x14ac:dyDescent="0.25">
      <c r="A33" s="45"/>
      <c r="B33" s="57" t="s">
        <v>75</v>
      </c>
      <c r="C33" s="4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2">
        <v>172.10919999999999</v>
      </c>
      <c r="O33" s="72">
        <v>201.54220000000001</v>
      </c>
      <c r="P33" s="73"/>
      <c r="Q33" s="73"/>
      <c r="R33" s="73"/>
      <c r="S33" s="73"/>
      <c r="T33" s="73"/>
      <c r="U33" s="76"/>
    </row>
    <row r="34" spans="1:21" ht="12" thickBot="1" x14ac:dyDescent="0.25">
      <c r="A34" s="45"/>
      <c r="B34" s="57" t="s">
        <v>31</v>
      </c>
      <c r="C34" s="48"/>
      <c r="D34" s="72">
        <v>114067.5157</v>
      </c>
      <c r="E34" s="73"/>
      <c r="F34" s="73"/>
      <c r="G34" s="72">
        <v>136358.9314</v>
      </c>
      <c r="H34" s="74">
        <v>-16.3476022224093</v>
      </c>
      <c r="I34" s="72">
        <v>17899.7883</v>
      </c>
      <c r="J34" s="74">
        <v>15.6922750444367</v>
      </c>
      <c r="K34" s="72">
        <v>21209.6826</v>
      </c>
      <c r="L34" s="74">
        <v>15.5543039111848</v>
      </c>
      <c r="M34" s="74">
        <v>-0.156055814809789</v>
      </c>
      <c r="N34" s="72">
        <v>6673643.3918000003</v>
      </c>
      <c r="O34" s="72">
        <v>17570973.045499999</v>
      </c>
      <c r="P34" s="72">
        <v>6039</v>
      </c>
      <c r="Q34" s="72">
        <v>5732</v>
      </c>
      <c r="R34" s="74">
        <v>5.3558967201674701</v>
      </c>
      <c r="S34" s="72">
        <v>18.888477512833301</v>
      </c>
      <c r="T34" s="72">
        <v>19.1342974005583</v>
      </c>
      <c r="U34" s="75">
        <v>-1.30142774904967</v>
      </c>
    </row>
    <row r="35" spans="1:21" ht="12" customHeight="1" thickBot="1" x14ac:dyDescent="0.25">
      <c r="A35" s="45"/>
      <c r="B35" s="57" t="s">
        <v>68</v>
      </c>
      <c r="C35" s="48"/>
      <c r="D35" s="72">
        <v>120822.3</v>
      </c>
      <c r="E35" s="73"/>
      <c r="F35" s="73"/>
      <c r="G35" s="72">
        <v>4519.66</v>
      </c>
      <c r="H35" s="74">
        <v>2573.2608205042002</v>
      </c>
      <c r="I35" s="72">
        <v>3575.71</v>
      </c>
      <c r="J35" s="74">
        <v>2.95947850686504</v>
      </c>
      <c r="K35" s="72">
        <v>177.78</v>
      </c>
      <c r="L35" s="74">
        <v>3.93348172207644</v>
      </c>
      <c r="M35" s="74">
        <v>19.113117336033302</v>
      </c>
      <c r="N35" s="72">
        <v>2829901.6</v>
      </c>
      <c r="O35" s="72">
        <v>10941572.16</v>
      </c>
      <c r="P35" s="72">
        <v>81</v>
      </c>
      <c r="Q35" s="72">
        <v>105</v>
      </c>
      <c r="R35" s="74">
        <v>-22.8571428571429</v>
      </c>
      <c r="S35" s="72">
        <v>1491.63333333333</v>
      </c>
      <c r="T35" s="72">
        <v>1362.0031428571399</v>
      </c>
      <c r="U35" s="75">
        <v>8.6904862997736707</v>
      </c>
    </row>
    <row r="36" spans="1:21" ht="12" thickBot="1" x14ac:dyDescent="0.25">
      <c r="A36" s="45"/>
      <c r="B36" s="57" t="s">
        <v>35</v>
      </c>
      <c r="C36" s="48"/>
      <c r="D36" s="72">
        <v>190730.87</v>
      </c>
      <c r="E36" s="73"/>
      <c r="F36" s="73"/>
      <c r="G36" s="72">
        <v>71025.679999999993</v>
      </c>
      <c r="H36" s="74">
        <v>168.53790065790301</v>
      </c>
      <c r="I36" s="72">
        <v>-15501.55</v>
      </c>
      <c r="J36" s="74">
        <v>-8.1274468050190301</v>
      </c>
      <c r="K36" s="72">
        <v>-9790.91</v>
      </c>
      <c r="L36" s="74">
        <v>-13.7850281757246</v>
      </c>
      <c r="M36" s="74">
        <v>0.58325937017090401</v>
      </c>
      <c r="N36" s="72">
        <v>7793774.3499999996</v>
      </c>
      <c r="O36" s="72">
        <v>37246006.439999998</v>
      </c>
      <c r="P36" s="72">
        <v>93</v>
      </c>
      <c r="Q36" s="72">
        <v>67</v>
      </c>
      <c r="R36" s="74">
        <v>38.805970149253703</v>
      </c>
      <c r="S36" s="72">
        <v>2050.8695698924698</v>
      </c>
      <c r="T36" s="72">
        <v>2641.4471641791001</v>
      </c>
      <c r="U36" s="75">
        <v>-28.796448245979601</v>
      </c>
    </row>
    <row r="37" spans="1:21" ht="12" thickBot="1" x14ac:dyDescent="0.25">
      <c r="A37" s="45"/>
      <c r="B37" s="57" t="s">
        <v>36</v>
      </c>
      <c r="C37" s="48"/>
      <c r="D37" s="72">
        <v>31494.02</v>
      </c>
      <c r="E37" s="73"/>
      <c r="F37" s="73"/>
      <c r="G37" s="73"/>
      <c r="H37" s="73"/>
      <c r="I37" s="72">
        <v>1342.73</v>
      </c>
      <c r="J37" s="74">
        <v>4.2634442983144103</v>
      </c>
      <c r="K37" s="73"/>
      <c r="L37" s="73"/>
      <c r="M37" s="73"/>
      <c r="N37" s="72">
        <v>816180.37</v>
      </c>
      <c r="O37" s="72">
        <v>10771604.09</v>
      </c>
      <c r="P37" s="72">
        <v>10</v>
      </c>
      <c r="Q37" s="72">
        <v>10</v>
      </c>
      <c r="R37" s="74">
        <v>0</v>
      </c>
      <c r="S37" s="72">
        <v>3149.402</v>
      </c>
      <c r="T37" s="72">
        <v>2219.6579999999999</v>
      </c>
      <c r="U37" s="75">
        <v>29.5212868982746</v>
      </c>
    </row>
    <row r="38" spans="1:21" ht="12" thickBot="1" x14ac:dyDescent="0.25">
      <c r="A38" s="45"/>
      <c r="B38" s="57" t="s">
        <v>37</v>
      </c>
      <c r="C38" s="48"/>
      <c r="D38" s="72">
        <v>184110.39</v>
      </c>
      <c r="E38" s="73"/>
      <c r="F38" s="73"/>
      <c r="G38" s="72">
        <v>23062.41</v>
      </c>
      <c r="H38" s="74">
        <v>698.31374951707096</v>
      </c>
      <c r="I38" s="72">
        <v>-31408.67</v>
      </c>
      <c r="J38" s="74">
        <v>-17.0596944583084</v>
      </c>
      <c r="K38" s="72">
        <v>-3614.54</v>
      </c>
      <c r="L38" s="74">
        <v>-15.672863330415201</v>
      </c>
      <c r="M38" s="74">
        <v>7.6895344912492298</v>
      </c>
      <c r="N38" s="72">
        <v>5105614.03</v>
      </c>
      <c r="O38" s="72">
        <v>19071238.57</v>
      </c>
      <c r="P38" s="72">
        <v>105</v>
      </c>
      <c r="Q38" s="72">
        <v>122</v>
      </c>
      <c r="R38" s="74">
        <v>-13.934426229508199</v>
      </c>
      <c r="S38" s="72">
        <v>1753.4322857142899</v>
      </c>
      <c r="T38" s="72">
        <v>1776.5250819672101</v>
      </c>
      <c r="U38" s="75">
        <v>-1.31700530673872</v>
      </c>
    </row>
    <row r="39" spans="1:21" ht="12" thickBot="1" x14ac:dyDescent="0.25">
      <c r="A39" s="45"/>
      <c r="B39" s="57" t="s">
        <v>70</v>
      </c>
      <c r="C39" s="48"/>
      <c r="D39" s="72">
        <v>10.3</v>
      </c>
      <c r="E39" s="73"/>
      <c r="F39" s="73"/>
      <c r="G39" s="73"/>
      <c r="H39" s="73"/>
      <c r="I39" s="72">
        <v>-1391.43</v>
      </c>
      <c r="J39" s="74">
        <v>-13509.0291262136</v>
      </c>
      <c r="K39" s="73"/>
      <c r="L39" s="73"/>
      <c r="M39" s="73"/>
      <c r="N39" s="72">
        <v>396.99</v>
      </c>
      <c r="O39" s="72">
        <v>864.26</v>
      </c>
      <c r="P39" s="72">
        <v>6</v>
      </c>
      <c r="Q39" s="72">
        <v>8</v>
      </c>
      <c r="R39" s="74">
        <v>-25</v>
      </c>
      <c r="S39" s="72">
        <v>1.7166666666666699</v>
      </c>
      <c r="T39" s="72">
        <v>12.0075</v>
      </c>
      <c r="U39" s="75">
        <v>-599.46601941747599</v>
      </c>
    </row>
    <row r="40" spans="1:21" ht="12" customHeight="1" thickBot="1" x14ac:dyDescent="0.25">
      <c r="A40" s="45"/>
      <c r="B40" s="57" t="s">
        <v>32</v>
      </c>
      <c r="C40" s="48"/>
      <c r="D40" s="72">
        <v>139651.28140000001</v>
      </c>
      <c r="E40" s="73"/>
      <c r="F40" s="73"/>
      <c r="G40" s="72">
        <v>126253.4191</v>
      </c>
      <c r="H40" s="74">
        <v>10.611880767671</v>
      </c>
      <c r="I40" s="72">
        <v>11786.379499999999</v>
      </c>
      <c r="J40" s="74">
        <v>8.4398649134056605</v>
      </c>
      <c r="K40" s="72">
        <v>6959.5749999999998</v>
      </c>
      <c r="L40" s="74">
        <v>5.51238536715399</v>
      </c>
      <c r="M40" s="74">
        <v>0.69354874399657995</v>
      </c>
      <c r="N40" s="72">
        <v>2753452.5548999999</v>
      </c>
      <c r="O40" s="72">
        <v>5847395.1168999998</v>
      </c>
      <c r="P40" s="72">
        <v>202</v>
      </c>
      <c r="Q40" s="72">
        <v>170</v>
      </c>
      <c r="R40" s="74">
        <v>18.823529411764699</v>
      </c>
      <c r="S40" s="72">
        <v>691.34297722772305</v>
      </c>
      <c r="T40" s="72">
        <v>679.51733999999999</v>
      </c>
      <c r="U40" s="75">
        <v>1.71053118600315</v>
      </c>
    </row>
    <row r="41" spans="1:21" ht="12" thickBot="1" x14ac:dyDescent="0.25">
      <c r="A41" s="45"/>
      <c r="B41" s="57" t="s">
        <v>33</v>
      </c>
      <c r="C41" s="48"/>
      <c r="D41" s="72">
        <v>446596.408</v>
      </c>
      <c r="E41" s="73"/>
      <c r="F41" s="73"/>
      <c r="G41" s="72">
        <v>249095.6496</v>
      </c>
      <c r="H41" s="74">
        <v>79.2871167028202</v>
      </c>
      <c r="I41" s="72">
        <v>27989.4558</v>
      </c>
      <c r="J41" s="74">
        <v>6.2672818900057097</v>
      </c>
      <c r="K41" s="72">
        <v>17049.353500000001</v>
      </c>
      <c r="L41" s="74">
        <v>6.8445007078116404</v>
      </c>
      <c r="M41" s="74">
        <v>0.64167255960761205</v>
      </c>
      <c r="N41" s="72">
        <v>15405525.798599999</v>
      </c>
      <c r="O41" s="72">
        <v>36680625.869599998</v>
      </c>
      <c r="P41" s="72">
        <v>2319</v>
      </c>
      <c r="Q41" s="72">
        <v>2421</v>
      </c>
      <c r="R41" s="74">
        <v>-4.2131350681536501</v>
      </c>
      <c r="S41" s="72">
        <v>192.58146097455801</v>
      </c>
      <c r="T41" s="72">
        <v>194.79631102850101</v>
      </c>
      <c r="U41" s="75">
        <v>-1.15008477074293</v>
      </c>
    </row>
    <row r="42" spans="1:21" ht="12" thickBot="1" x14ac:dyDescent="0.25">
      <c r="A42" s="45"/>
      <c r="B42" s="57" t="s">
        <v>38</v>
      </c>
      <c r="C42" s="48"/>
      <c r="D42" s="72">
        <v>190138.64</v>
      </c>
      <c r="E42" s="73"/>
      <c r="F42" s="73"/>
      <c r="G42" s="72">
        <v>7978.64</v>
      </c>
      <c r="H42" s="74">
        <v>2283.0958659621201</v>
      </c>
      <c r="I42" s="72">
        <v>-27268.36</v>
      </c>
      <c r="J42" s="74">
        <v>-14.341303798112801</v>
      </c>
      <c r="K42" s="72">
        <v>-328.2</v>
      </c>
      <c r="L42" s="74">
        <v>-4.1134829996089604</v>
      </c>
      <c r="M42" s="74">
        <v>82.084582571602695</v>
      </c>
      <c r="N42" s="72">
        <v>3708548.87</v>
      </c>
      <c r="O42" s="72">
        <v>15574159.84</v>
      </c>
      <c r="P42" s="72">
        <v>119</v>
      </c>
      <c r="Q42" s="72">
        <v>122</v>
      </c>
      <c r="R42" s="74">
        <v>-2.4590163934426301</v>
      </c>
      <c r="S42" s="72">
        <v>1597.80369747899</v>
      </c>
      <c r="T42" s="72">
        <v>1375.8700819672099</v>
      </c>
      <c r="U42" s="75">
        <v>13.8899175075101</v>
      </c>
    </row>
    <row r="43" spans="1:21" ht="12" thickBot="1" x14ac:dyDescent="0.25">
      <c r="A43" s="45"/>
      <c r="B43" s="57" t="s">
        <v>39</v>
      </c>
      <c r="C43" s="48"/>
      <c r="D43" s="72">
        <v>64118.84</v>
      </c>
      <c r="E43" s="73"/>
      <c r="F43" s="73"/>
      <c r="G43" s="72">
        <v>7573.51</v>
      </c>
      <c r="H43" s="74">
        <v>746.61986318100901</v>
      </c>
      <c r="I43" s="72">
        <v>6439.04</v>
      </c>
      <c r="J43" s="74">
        <v>10.042352606503799</v>
      </c>
      <c r="K43" s="72">
        <v>1078.3900000000001</v>
      </c>
      <c r="L43" s="74">
        <v>14.2389724183371</v>
      </c>
      <c r="M43" s="74">
        <v>4.97097525014141</v>
      </c>
      <c r="N43" s="72">
        <v>1253265.8700000001</v>
      </c>
      <c r="O43" s="72">
        <v>5660604.0800000001</v>
      </c>
      <c r="P43" s="72">
        <v>65</v>
      </c>
      <c r="Q43" s="72">
        <v>55</v>
      </c>
      <c r="R43" s="74">
        <v>18.181818181818201</v>
      </c>
      <c r="S43" s="72">
        <v>986.443692307692</v>
      </c>
      <c r="T43" s="72">
        <v>883.57509090909105</v>
      </c>
      <c r="U43" s="75">
        <v>10.428228412911199</v>
      </c>
    </row>
    <row r="44" spans="1:21" ht="12" thickBot="1" x14ac:dyDescent="0.25">
      <c r="A44" s="45"/>
      <c r="B44" s="57" t="s">
        <v>73</v>
      </c>
      <c r="C44" s="4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2">
        <v>-3233.3332999999998</v>
      </c>
      <c r="P44" s="73"/>
      <c r="Q44" s="73"/>
      <c r="R44" s="73"/>
      <c r="S44" s="73"/>
      <c r="T44" s="73"/>
      <c r="U44" s="76"/>
    </row>
    <row r="45" spans="1:21" ht="12" thickBot="1" x14ac:dyDescent="0.25">
      <c r="A45" s="50"/>
      <c r="B45" s="57" t="s">
        <v>34</v>
      </c>
      <c r="C45" s="48"/>
      <c r="D45" s="77">
        <v>38744.801800000001</v>
      </c>
      <c r="E45" s="78"/>
      <c r="F45" s="78"/>
      <c r="G45" s="77">
        <v>85100.561199999996</v>
      </c>
      <c r="H45" s="79">
        <v>-54.471743483637603</v>
      </c>
      <c r="I45" s="77">
        <v>3599.6237000000001</v>
      </c>
      <c r="J45" s="79">
        <v>9.2905977905918693</v>
      </c>
      <c r="K45" s="77">
        <v>7530.6886000000004</v>
      </c>
      <c r="L45" s="79">
        <v>8.8491644400577698</v>
      </c>
      <c r="M45" s="79">
        <v>-0.52200603541089197</v>
      </c>
      <c r="N45" s="77">
        <v>927136.68259999994</v>
      </c>
      <c r="O45" s="77">
        <v>2125627.3335000002</v>
      </c>
      <c r="P45" s="77">
        <v>38</v>
      </c>
      <c r="Q45" s="77">
        <v>27</v>
      </c>
      <c r="R45" s="79">
        <v>40.740740740740797</v>
      </c>
      <c r="S45" s="77">
        <v>1019.60004736842</v>
      </c>
      <c r="T45" s="77">
        <v>572.25991111111102</v>
      </c>
      <c r="U45" s="80">
        <v>43.874079587568801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4:C44"/>
    <mergeCell ref="B45:C45"/>
    <mergeCell ref="B37:C37"/>
    <mergeCell ref="B38:C38"/>
    <mergeCell ref="B39:C39"/>
    <mergeCell ref="B40:C40"/>
    <mergeCell ref="B41:C41"/>
    <mergeCell ref="B42:C42"/>
    <mergeCell ref="B43:C43"/>
    <mergeCell ref="B19:C19"/>
    <mergeCell ref="B20:C20"/>
    <mergeCell ref="B21:C21"/>
    <mergeCell ref="B22:C22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1"/>
  <sheetViews>
    <sheetView topLeftCell="A16"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 x14ac:dyDescent="0.2">
      <c r="A2" s="36">
        <v>1</v>
      </c>
      <c r="B2" s="36">
        <v>12</v>
      </c>
      <c r="C2" s="36">
        <v>92463</v>
      </c>
      <c r="D2" s="36">
        <v>803725.22040512797</v>
      </c>
      <c r="E2" s="36">
        <v>603859.42040341895</v>
      </c>
      <c r="F2" s="36">
        <v>199865.80000170899</v>
      </c>
      <c r="G2" s="36">
        <v>603859.42040341895</v>
      </c>
      <c r="H2" s="36">
        <v>0.24867429181949099</v>
      </c>
    </row>
    <row r="3" spans="1:8" x14ac:dyDescent="0.2">
      <c r="A3" s="36">
        <v>2</v>
      </c>
      <c r="B3" s="36">
        <v>13</v>
      </c>
      <c r="C3" s="36">
        <v>22029</v>
      </c>
      <c r="D3" s="36">
        <v>210084.847352991</v>
      </c>
      <c r="E3" s="36">
        <v>167065.09835982899</v>
      </c>
      <c r="F3" s="36">
        <v>43019.7489931624</v>
      </c>
      <c r="G3" s="36">
        <v>167065.09835982899</v>
      </c>
      <c r="H3" s="36">
        <v>0.20477321203884399</v>
      </c>
    </row>
    <row r="4" spans="1:8" x14ac:dyDescent="0.2">
      <c r="A4" s="36">
        <v>3</v>
      </c>
      <c r="B4" s="36">
        <v>14</v>
      </c>
      <c r="C4" s="36">
        <v>113505</v>
      </c>
      <c r="D4" s="36">
        <v>244047.06306235501</v>
      </c>
      <c r="E4" s="36">
        <v>187726.32059114301</v>
      </c>
      <c r="F4" s="36">
        <v>56320.742471211997</v>
      </c>
      <c r="G4" s="36">
        <v>187726.32059114301</v>
      </c>
      <c r="H4" s="36">
        <v>0.230778202222502</v>
      </c>
    </row>
    <row r="5" spans="1:8" x14ac:dyDescent="0.2">
      <c r="A5" s="36">
        <v>4</v>
      </c>
      <c r="B5" s="36">
        <v>15</v>
      </c>
      <c r="C5" s="36">
        <v>3743</v>
      </c>
      <c r="D5" s="36">
        <v>62025.275420777602</v>
      </c>
      <c r="E5" s="36">
        <v>48647.454463459602</v>
      </c>
      <c r="F5" s="36">
        <v>13377.820957317899</v>
      </c>
      <c r="G5" s="36">
        <v>48647.454463459602</v>
      </c>
      <c r="H5" s="36">
        <v>0.21568337853501099</v>
      </c>
    </row>
    <row r="6" spans="1:8" x14ac:dyDescent="0.2">
      <c r="A6" s="36">
        <v>5</v>
      </c>
      <c r="B6" s="36">
        <v>16</v>
      </c>
      <c r="C6" s="36">
        <v>2496</v>
      </c>
      <c r="D6" s="36">
        <v>162477.95660085499</v>
      </c>
      <c r="E6" s="36">
        <v>135825.773652137</v>
      </c>
      <c r="F6" s="36">
        <v>26652.182948717898</v>
      </c>
      <c r="G6" s="36">
        <v>135825.773652137</v>
      </c>
      <c r="H6" s="36">
        <v>0.16403568524801199</v>
      </c>
    </row>
    <row r="7" spans="1:8" x14ac:dyDescent="0.2">
      <c r="A7" s="36">
        <v>6</v>
      </c>
      <c r="B7" s="36">
        <v>17</v>
      </c>
      <c r="C7" s="36">
        <v>18105</v>
      </c>
      <c r="D7" s="36">
        <v>274674.17726495699</v>
      </c>
      <c r="E7" s="36">
        <v>185994.39708803399</v>
      </c>
      <c r="F7" s="36">
        <v>88679.780176923101</v>
      </c>
      <c r="G7" s="36">
        <v>185994.39708803399</v>
      </c>
      <c r="H7" s="36">
        <v>0.32285444907833599</v>
      </c>
    </row>
    <row r="8" spans="1:8" x14ac:dyDescent="0.2">
      <c r="A8" s="36">
        <v>7</v>
      </c>
      <c r="B8" s="36">
        <v>18</v>
      </c>
      <c r="C8" s="36">
        <v>49307</v>
      </c>
      <c r="D8" s="36">
        <v>90122.500868376097</v>
      </c>
      <c r="E8" s="36">
        <v>72015.078141025602</v>
      </c>
      <c r="F8" s="36">
        <v>18107.4227273504</v>
      </c>
      <c r="G8" s="36">
        <v>72015.078141025602</v>
      </c>
      <c r="H8" s="36">
        <v>0.20092010932759499</v>
      </c>
    </row>
    <row r="9" spans="1:8" x14ac:dyDescent="0.2">
      <c r="A9" s="36">
        <v>8</v>
      </c>
      <c r="B9" s="36">
        <v>19</v>
      </c>
      <c r="C9" s="36">
        <v>14738</v>
      </c>
      <c r="D9" s="36">
        <v>119892.40475641</v>
      </c>
      <c r="E9" s="36">
        <v>133018.87238461501</v>
      </c>
      <c r="F9" s="36">
        <v>-13126.4676282051</v>
      </c>
      <c r="G9" s="36">
        <v>133018.87238461501</v>
      </c>
      <c r="H9" s="36">
        <v>-0.109485397802093</v>
      </c>
    </row>
    <row r="10" spans="1:8" x14ac:dyDescent="0.2">
      <c r="A10" s="36">
        <v>9</v>
      </c>
      <c r="B10" s="36">
        <v>21</v>
      </c>
      <c r="C10" s="36">
        <v>194128</v>
      </c>
      <c r="D10" s="36">
        <v>945126.12873675197</v>
      </c>
      <c r="E10" s="36">
        <v>886070.43318803399</v>
      </c>
      <c r="F10" s="36">
        <v>59055.6955487179</v>
      </c>
      <c r="G10" s="36">
        <v>886070.43318803399</v>
      </c>
      <c r="H10" s="36">
        <v>6.2484459748934601E-2</v>
      </c>
    </row>
    <row r="11" spans="1:8" x14ac:dyDescent="0.2">
      <c r="A11" s="36">
        <v>10</v>
      </c>
      <c r="B11" s="36">
        <v>22</v>
      </c>
      <c r="C11" s="36">
        <v>102538</v>
      </c>
      <c r="D11" s="36">
        <v>1554666.6715547</v>
      </c>
      <c r="E11" s="36">
        <v>1480183.33019487</v>
      </c>
      <c r="F11" s="36">
        <v>74483.341359829094</v>
      </c>
      <c r="G11" s="36">
        <v>1480183.33019487</v>
      </c>
      <c r="H11" s="36">
        <v>4.7909524737765198E-2</v>
      </c>
    </row>
    <row r="12" spans="1:8" x14ac:dyDescent="0.2">
      <c r="A12" s="36">
        <v>11</v>
      </c>
      <c r="B12" s="36">
        <v>23</v>
      </c>
      <c r="C12" s="36">
        <v>183786.228</v>
      </c>
      <c r="D12" s="36">
        <v>1851401.4087145301</v>
      </c>
      <c r="E12" s="36">
        <v>1566802.05284615</v>
      </c>
      <c r="F12" s="36">
        <v>284599.35586837598</v>
      </c>
      <c r="G12" s="36">
        <v>1566802.05284615</v>
      </c>
      <c r="H12" s="36">
        <v>0.15372104316696</v>
      </c>
    </row>
    <row r="13" spans="1:8" x14ac:dyDescent="0.2">
      <c r="A13" s="36">
        <v>12</v>
      </c>
      <c r="B13" s="36">
        <v>24</v>
      </c>
      <c r="C13" s="36">
        <v>25063</v>
      </c>
      <c r="D13" s="36">
        <v>660815.84039145301</v>
      </c>
      <c r="E13" s="36">
        <v>586103.11804700899</v>
      </c>
      <c r="F13" s="36">
        <v>74712.722344444395</v>
      </c>
      <c r="G13" s="36">
        <v>586103.11804700899</v>
      </c>
      <c r="H13" s="36">
        <v>0.113061336877437</v>
      </c>
    </row>
    <row r="14" spans="1:8" x14ac:dyDescent="0.2">
      <c r="A14" s="36">
        <v>13</v>
      </c>
      <c r="B14" s="36">
        <v>25</v>
      </c>
      <c r="C14" s="36">
        <v>76449</v>
      </c>
      <c r="D14" s="36">
        <v>1071057.4312</v>
      </c>
      <c r="E14" s="36">
        <v>993346.37749999994</v>
      </c>
      <c r="F14" s="36">
        <v>77711.053700000004</v>
      </c>
      <c r="G14" s="36">
        <v>993346.37749999994</v>
      </c>
      <c r="H14" s="36">
        <v>7.2555449816480405E-2</v>
      </c>
    </row>
    <row r="15" spans="1:8" x14ac:dyDescent="0.2">
      <c r="A15" s="36">
        <v>14</v>
      </c>
      <c r="B15" s="36">
        <v>26</v>
      </c>
      <c r="C15" s="36">
        <v>62541</v>
      </c>
      <c r="D15" s="36">
        <v>421898.60127390502</v>
      </c>
      <c r="E15" s="36">
        <v>355842.04843042901</v>
      </c>
      <c r="F15" s="36">
        <v>66056.552843476296</v>
      </c>
      <c r="G15" s="36">
        <v>355842.04843042901</v>
      </c>
      <c r="H15" s="36">
        <v>0.15656973652916001</v>
      </c>
    </row>
    <row r="16" spans="1:8" x14ac:dyDescent="0.2">
      <c r="A16" s="36">
        <v>15</v>
      </c>
      <c r="B16" s="36">
        <v>27</v>
      </c>
      <c r="C16" s="36">
        <v>224355.89300000001</v>
      </c>
      <c r="D16" s="36">
        <v>1919315.5457333301</v>
      </c>
      <c r="E16" s="36">
        <v>1818993.60756667</v>
      </c>
      <c r="F16" s="36">
        <v>100321.93816666699</v>
      </c>
      <c r="G16" s="36">
        <v>1818993.60756667</v>
      </c>
      <c r="H16" s="36">
        <v>5.2269642888937103E-2</v>
      </c>
    </row>
    <row r="17" spans="1:8" x14ac:dyDescent="0.2">
      <c r="A17" s="36">
        <v>16</v>
      </c>
      <c r="B17" s="36">
        <v>29</v>
      </c>
      <c r="C17" s="36">
        <v>214325</v>
      </c>
      <c r="D17" s="36">
        <v>2917879.0421871799</v>
      </c>
      <c r="E17" s="36">
        <v>2535189.27068034</v>
      </c>
      <c r="F17" s="36">
        <v>382689.77150683798</v>
      </c>
      <c r="G17" s="36">
        <v>2535189.27068034</v>
      </c>
      <c r="H17" s="36">
        <v>0.13115340491289901</v>
      </c>
    </row>
    <row r="18" spans="1:8" x14ac:dyDescent="0.2">
      <c r="A18" s="36">
        <v>17</v>
      </c>
      <c r="B18" s="36">
        <v>31</v>
      </c>
      <c r="C18" s="36">
        <v>25696.817999999999</v>
      </c>
      <c r="D18" s="36">
        <v>255260.965792565</v>
      </c>
      <c r="E18" s="36">
        <v>216361.55778588</v>
      </c>
      <c r="F18" s="36">
        <v>38899.408006684498</v>
      </c>
      <c r="G18" s="36">
        <v>216361.55778588</v>
      </c>
      <c r="H18" s="36">
        <v>0.152390742101539</v>
      </c>
    </row>
    <row r="19" spans="1:8" x14ac:dyDescent="0.2">
      <c r="A19" s="36">
        <v>18</v>
      </c>
      <c r="B19" s="36">
        <v>32</v>
      </c>
      <c r="C19" s="36">
        <v>14871.434999999999</v>
      </c>
      <c r="D19" s="36">
        <v>273285.103919635</v>
      </c>
      <c r="E19" s="36">
        <v>248076.57886811701</v>
      </c>
      <c r="F19" s="36">
        <v>25208.5250515185</v>
      </c>
      <c r="G19" s="36">
        <v>248076.57886811701</v>
      </c>
      <c r="H19" s="36">
        <v>9.2242587283247995E-2</v>
      </c>
    </row>
    <row r="20" spans="1:8" x14ac:dyDescent="0.2">
      <c r="A20" s="36">
        <v>19</v>
      </c>
      <c r="B20" s="36">
        <v>33</v>
      </c>
      <c r="C20" s="36">
        <v>34435.207999999999</v>
      </c>
      <c r="D20" s="36">
        <v>514994.51031251799</v>
      </c>
      <c r="E20" s="36">
        <v>410038.271220239</v>
      </c>
      <c r="F20" s="36">
        <v>104956.23909227899</v>
      </c>
      <c r="G20" s="36">
        <v>410038.271220239</v>
      </c>
      <c r="H20" s="36">
        <v>0.203800694940588</v>
      </c>
    </row>
    <row r="21" spans="1:8" x14ac:dyDescent="0.2">
      <c r="A21" s="36">
        <v>20</v>
      </c>
      <c r="B21" s="36">
        <v>34</v>
      </c>
      <c r="C21" s="36">
        <v>32563.668000000001</v>
      </c>
      <c r="D21" s="36">
        <v>213797.32669631601</v>
      </c>
      <c r="E21" s="36">
        <v>154814.59247935601</v>
      </c>
      <c r="F21" s="36">
        <v>58982.734216960598</v>
      </c>
      <c r="G21" s="36">
        <v>154814.59247935601</v>
      </c>
      <c r="H21" s="36">
        <v>0.27588153289091999</v>
      </c>
    </row>
    <row r="22" spans="1:8" x14ac:dyDescent="0.2">
      <c r="A22" s="36">
        <v>21</v>
      </c>
      <c r="B22" s="36">
        <v>35</v>
      </c>
      <c r="C22" s="36">
        <v>21791.016</v>
      </c>
      <c r="D22" s="36">
        <v>653974.28319999995</v>
      </c>
      <c r="E22" s="36">
        <v>629294.89150000003</v>
      </c>
      <c r="F22" s="36">
        <v>24679.3917</v>
      </c>
      <c r="G22" s="36">
        <v>629294.89150000003</v>
      </c>
      <c r="H22" s="36">
        <v>3.7737556864223802E-2</v>
      </c>
    </row>
    <row r="23" spans="1:8" x14ac:dyDescent="0.2">
      <c r="A23" s="36">
        <v>22</v>
      </c>
      <c r="B23" s="36">
        <v>36</v>
      </c>
      <c r="C23" s="36">
        <v>102268.66800000001</v>
      </c>
      <c r="D23" s="36">
        <v>680691.10789115005</v>
      </c>
      <c r="E23" s="36">
        <v>589720.42252925003</v>
      </c>
      <c r="F23" s="36">
        <v>90970.685361900396</v>
      </c>
      <c r="G23" s="36">
        <v>589720.42252925003</v>
      </c>
      <c r="H23" s="36">
        <v>0.13364459195557399</v>
      </c>
    </row>
    <row r="24" spans="1:8" x14ac:dyDescent="0.2">
      <c r="A24" s="36">
        <v>23</v>
      </c>
      <c r="B24" s="36">
        <v>37</v>
      </c>
      <c r="C24" s="36">
        <v>90059.301000000007</v>
      </c>
      <c r="D24" s="36">
        <v>786267.80494336295</v>
      </c>
      <c r="E24" s="36">
        <v>706575.09592898097</v>
      </c>
      <c r="F24" s="36">
        <v>79692.709014381602</v>
      </c>
      <c r="G24" s="36">
        <v>706575.09592898097</v>
      </c>
      <c r="H24" s="36">
        <v>0.101355681249243</v>
      </c>
    </row>
    <row r="25" spans="1:8" x14ac:dyDescent="0.2">
      <c r="A25" s="36">
        <v>24</v>
      </c>
      <c r="B25" s="36">
        <v>38</v>
      </c>
      <c r="C25" s="36">
        <v>103245.62300000001</v>
      </c>
      <c r="D25" s="36">
        <v>535894.918807965</v>
      </c>
      <c r="E25" s="36">
        <v>511884.784264602</v>
      </c>
      <c r="F25" s="36">
        <v>24010.134543362801</v>
      </c>
      <c r="G25" s="36">
        <v>511884.784264602</v>
      </c>
      <c r="H25" s="36">
        <v>4.4803810785835702E-2</v>
      </c>
    </row>
    <row r="26" spans="1:8" x14ac:dyDescent="0.2">
      <c r="A26" s="36">
        <v>25</v>
      </c>
      <c r="B26" s="36">
        <v>39</v>
      </c>
      <c r="C26" s="36">
        <v>65484.514000000003</v>
      </c>
      <c r="D26" s="36">
        <v>165533.34631909101</v>
      </c>
      <c r="E26" s="36">
        <v>122528.483649242</v>
      </c>
      <c r="F26" s="36">
        <v>43004.862669848902</v>
      </c>
      <c r="G26" s="36">
        <v>122528.483649242</v>
      </c>
      <c r="H26" s="36">
        <v>0.25979576699277501</v>
      </c>
    </row>
    <row r="27" spans="1:8" x14ac:dyDescent="0.2">
      <c r="A27" s="36">
        <v>26</v>
      </c>
      <c r="B27" s="36">
        <v>42</v>
      </c>
      <c r="C27" s="36">
        <v>4902.4070000000002</v>
      </c>
      <c r="D27" s="36">
        <v>114067.514</v>
      </c>
      <c r="E27" s="36">
        <v>96167.727499999994</v>
      </c>
      <c r="F27" s="36">
        <v>17899.786499999998</v>
      </c>
      <c r="G27" s="36">
        <v>96167.727499999994</v>
      </c>
      <c r="H27" s="36">
        <v>0.15692273700293</v>
      </c>
    </row>
    <row r="28" spans="1:8" x14ac:dyDescent="0.2">
      <c r="A28" s="36">
        <v>27</v>
      </c>
      <c r="B28" s="36">
        <v>75</v>
      </c>
      <c r="C28" s="36">
        <v>912</v>
      </c>
      <c r="D28" s="36">
        <v>139651.282051282</v>
      </c>
      <c r="E28" s="36">
        <v>127864.90170940199</v>
      </c>
      <c r="F28" s="36">
        <v>11786.3803418803</v>
      </c>
      <c r="G28" s="36">
        <v>127864.90170940199</v>
      </c>
      <c r="H28" s="36">
        <v>8.4398654768899295E-2</v>
      </c>
    </row>
    <row r="29" spans="1:8" x14ac:dyDescent="0.2">
      <c r="A29" s="36">
        <v>28</v>
      </c>
      <c r="B29" s="36">
        <v>76</v>
      </c>
      <c r="C29" s="36">
        <v>2724</v>
      </c>
      <c r="D29" s="36">
        <v>446596.39629658102</v>
      </c>
      <c r="E29" s="36">
        <v>418606.95145726501</v>
      </c>
      <c r="F29" s="36">
        <v>27989.444839316198</v>
      </c>
      <c r="G29" s="36">
        <v>418606.95145726501</v>
      </c>
      <c r="H29" s="36">
        <v>6.26727959997435E-2</v>
      </c>
    </row>
    <row r="30" spans="1:8" x14ac:dyDescent="0.2">
      <c r="A30" s="36">
        <v>29</v>
      </c>
      <c r="B30" s="36">
        <v>99</v>
      </c>
      <c r="C30" s="36">
        <v>38</v>
      </c>
      <c r="D30" s="36">
        <v>38744.801830421296</v>
      </c>
      <c r="E30" s="36">
        <v>35145.177586415601</v>
      </c>
      <c r="F30" s="36">
        <v>3599.6242440057499</v>
      </c>
      <c r="G30" s="36">
        <v>35145.177586415601</v>
      </c>
      <c r="H30" s="36">
        <v>9.2905991873713206E-2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"/>
      <c r="B32" s="33">
        <v>70</v>
      </c>
      <c r="C32" s="33">
        <v>75</v>
      </c>
      <c r="D32" s="33">
        <v>120822.3</v>
      </c>
      <c r="E32" s="33">
        <v>117246.59</v>
      </c>
      <c r="F32" s="30"/>
      <c r="G32" s="30"/>
      <c r="H32" s="3"/>
    </row>
    <row r="33" spans="1:8" x14ac:dyDescent="0.2">
      <c r="A33" s="3"/>
      <c r="B33" s="33">
        <v>71</v>
      </c>
      <c r="C33" s="33">
        <v>79</v>
      </c>
      <c r="D33" s="33">
        <v>190730.87</v>
      </c>
      <c r="E33" s="33">
        <v>206232.42</v>
      </c>
      <c r="F33" s="30"/>
      <c r="G33" s="30"/>
      <c r="H33" s="3"/>
    </row>
    <row r="34" spans="1:8" x14ac:dyDescent="0.2">
      <c r="A34" s="3"/>
      <c r="B34" s="33">
        <v>72</v>
      </c>
      <c r="C34" s="33">
        <v>10</v>
      </c>
      <c r="D34" s="33">
        <v>31494.02</v>
      </c>
      <c r="E34" s="33">
        <v>30151.29</v>
      </c>
      <c r="F34" s="30"/>
      <c r="G34" s="30"/>
      <c r="H34" s="3"/>
    </row>
    <row r="35" spans="1:8" x14ac:dyDescent="0.2">
      <c r="A35" s="3"/>
      <c r="B35" s="33">
        <v>73</v>
      </c>
      <c r="C35" s="33">
        <v>101</v>
      </c>
      <c r="D35" s="33">
        <v>184110.39</v>
      </c>
      <c r="E35" s="33">
        <v>215519.06</v>
      </c>
      <c r="F35" s="30"/>
      <c r="G35" s="30"/>
      <c r="H35" s="3"/>
    </row>
    <row r="36" spans="1:8" x14ac:dyDescent="0.2">
      <c r="A36" s="3"/>
      <c r="B36" s="33">
        <v>74</v>
      </c>
      <c r="C36" s="33">
        <v>17</v>
      </c>
      <c r="D36" s="33">
        <v>10.3</v>
      </c>
      <c r="E36" s="33">
        <v>1401.73</v>
      </c>
      <c r="F36" s="30"/>
      <c r="G36" s="30"/>
      <c r="H36" s="3"/>
    </row>
    <row r="37" spans="1:8" x14ac:dyDescent="0.2">
      <c r="A37" s="3"/>
      <c r="B37" s="33">
        <v>77</v>
      </c>
      <c r="C37" s="33">
        <v>111</v>
      </c>
      <c r="D37" s="33">
        <v>190138.64</v>
      </c>
      <c r="E37" s="33">
        <v>217407</v>
      </c>
      <c r="F37" s="30"/>
      <c r="G37" s="30"/>
      <c r="H37" s="3"/>
    </row>
    <row r="38" spans="1:8" x14ac:dyDescent="0.2">
      <c r="A38" s="30"/>
      <c r="B38" s="38">
        <v>78</v>
      </c>
      <c r="C38" s="33">
        <v>61</v>
      </c>
      <c r="D38" s="33">
        <v>64118.84</v>
      </c>
      <c r="E38" s="33">
        <v>57679.8</v>
      </c>
      <c r="F38" s="30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1"/>
      <c r="D41" s="31"/>
      <c r="E41" s="31"/>
      <c r="F41" s="31"/>
      <c r="G41" s="31"/>
      <c r="H41" s="31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0"/>
      <c r="D43" s="30"/>
      <c r="E43" s="30"/>
      <c r="F43" s="30"/>
      <c r="G43" s="30"/>
      <c r="H43" s="30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2016-02-20T01:58:13Z</dcterms:modified>
</cp:coreProperties>
</file>