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<sst xmlns="http://schemas.openxmlformats.org/spreadsheetml/2006/main" count="117" uniqueCount="76">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</sst>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4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56" fillId="0" borderId="0" xfId="0" applyNumberFormat="1" applyFont="1" applyAlignment="1"/>
    <xf numFmtId="0" fontId="22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21" fillId="0" borderId="0" xfId="0" applyFont="1" applyAlignment="1">
      <alignment horizontal="right" vertical="center" wrapText="1"/>
    </xf>
    <xf numFmtId="0" fontId="33" fillId="0" borderId="19" xfId="0" applyFont="1" applyBorder="1" applyAlignment="1">
      <alignment horizontal="left" vertical="center" wrapText="1"/>
    </xf>
    <xf numFmtId="0" fontId="21" fillId="0" borderId="19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vertical="center" wrapText="1"/>
    </xf>
    <xf numFmtId="49" fontId="22" fillId="33" borderId="10" xfId="0" applyNumberFormat="1" applyFont="1" applyFill="1" applyBorder="1" applyAlignment="1">
      <alignment vertical="center" wrapText="1"/>
    </xf>
    <xf numFmtId="49" fontId="22" fillId="33" borderId="12" xfId="0" applyNumberFormat="1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3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4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4" fontId="23" fillId="34" borderId="10" xfId="0" applyNumberFormat="1" applyFont="1" applyFill="1" applyBorder="1" applyAlignment="1">
      <alignment horizontal="right" vertical="top" wrapText="1"/>
    </xf>
    <xf numFmtId="0" fontId="23" fillId="34" borderId="10" xfId="0" applyFont="1" applyFill="1" applyBorder="1" applyAlignment="1">
      <alignment horizontal="right" vertical="top" wrapText="1"/>
    </xf>
    <xf numFmtId="176" fontId="23" fillId="34" borderId="10" xfId="0" applyNumberFormat="1" applyFont="1" applyFill="1" applyBorder="1" applyAlignment="1">
      <alignment horizontal="right" vertical="top" wrapText="1"/>
    </xf>
    <xf numFmtId="176" fontId="23" fillId="34" borderId="12" xfId="0" applyNumberFormat="1" applyFont="1" applyFill="1" applyBorder="1" applyAlignment="1">
      <alignment horizontal="right" vertical="top" wrapText="1"/>
    </xf>
    <xf numFmtId="14" fontId="22" fillId="33" borderId="12" xfId="0" applyNumberFormat="1" applyFont="1" applyFill="1" applyBorder="1" applyAlignment="1">
      <alignment vertical="center" wrapText="1"/>
    </xf>
    <xf numFmtId="4" fontId="22" fillId="35" borderId="10" xfId="0" applyNumberFormat="1" applyFont="1" applyFill="1" applyBorder="1" applyAlignment="1">
      <alignment horizontal="right" vertical="top" wrapText="1"/>
    </xf>
    <xf numFmtId="0" fontId="22" fillId="35" borderId="10" xfId="0" applyFont="1" applyFill="1" applyBorder="1" applyAlignment="1">
      <alignment horizontal="right" vertical="top" wrapText="1"/>
    </xf>
    <xf numFmtId="176" fontId="22" fillId="35" borderId="10" xfId="0" applyNumberFormat="1" applyFont="1" applyFill="1" applyBorder="1" applyAlignment="1">
      <alignment horizontal="right" vertical="top" wrapText="1"/>
    </xf>
    <xf numFmtId="176" fontId="22" fillId="35" borderId="12" xfId="0" applyNumberFormat="1" applyFont="1" applyFill="1" applyBorder="1" applyAlignment="1">
      <alignment horizontal="right" vertical="top" wrapText="1"/>
    </xf>
    <xf numFmtId="14" fontId="22" fillId="33" borderId="16" xfId="0" applyNumberFormat="1" applyFont="1" applyFill="1" applyBorder="1" applyAlignment="1">
      <alignment vertical="center" wrapText="1"/>
    </xf>
    <xf numFmtId="0" fontId="22" fillId="35" borderId="12" xfId="0" applyFont="1" applyFill="1" applyBorder="1" applyAlignment="1">
      <alignment horizontal="right" vertical="top" wrapText="1"/>
    </xf>
    <xf numFmtId="14" fontId="22" fillId="33" borderId="17" xfId="0" applyNumberFormat="1" applyFont="1" applyFill="1" applyBorder="1" applyAlignment="1">
      <alignment vertical="center" wrapText="1"/>
    </xf>
    <xf numFmtId="4" fontId="22" fillId="35" borderId="13" xfId="0" applyNumberFormat="1" applyFont="1" applyFill="1" applyBorder="1" applyAlignment="1">
      <alignment horizontal="right" vertical="top" wrapText="1"/>
    </xf>
    <xf numFmtId="0" fontId="22" fillId="35" borderId="13" xfId="0" applyFont="1" applyFill="1" applyBorder="1" applyAlignment="1">
      <alignment horizontal="right" vertical="top" wrapText="1"/>
    </xf>
    <xf numFmtId="176" fontId="22" fillId="35" borderId="13" xfId="0" applyNumberFormat="1" applyFont="1" applyFill="1" applyBorder="1" applyAlignment="1">
      <alignment horizontal="right" vertical="top" wrapText="1"/>
    </xf>
    <xf numFmtId="176" fontId="22" fillId="35" borderId="20" xfId="0" applyNumberFormat="1" applyFont="1" applyFill="1" applyBorder="1" applyAlignment="1">
      <alignment horizontal="right" vertical="top" wrapText="1"/>
    </xf>
  </cellXfs>
  <cellStyles count="13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e9248122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N25" sqref="N2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21576364.900299996</v>
      </c>
      <c r="F3" s="25">
        <f>RA!I7</f>
        <v>2121526.0142000001</v>
      </c>
      <c r="G3" s="16">
        <f>SUM(G4:G40)</f>
        <v>19454838.886099994</v>
      </c>
      <c r="H3" s="27">
        <f>RA!J7</f>
        <v>9.8326387415263898</v>
      </c>
      <c r="I3" s="20">
        <f>SUM(I4:I40)</f>
        <v>21576375.199808523</v>
      </c>
      <c r="J3" s="21">
        <f>SUM(J4:J40)</f>
        <v>19454838.938740753</v>
      </c>
      <c r="K3" s="22">
        <f>E3-I3</f>
        <v>-10.299508526921272</v>
      </c>
      <c r="L3" s="22">
        <f>G3-J3</f>
        <v>-5.2640758454799652E-2</v>
      </c>
    </row>
    <row r="4" spans="1:13">
      <c r="A4" s="42">
        <f>RA!A8</f>
        <v>42420</v>
      </c>
      <c r="B4" s="12">
        <v>12</v>
      </c>
      <c r="C4" s="40" t="s">
        <v>6</v>
      </c>
      <c r="D4" s="40"/>
      <c r="E4" s="15">
        <f>VLOOKUP(C4,RA!B8:D36,3,0)</f>
        <v>1178140.2625</v>
      </c>
      <c r="F4" s="25">
        <f>VLOOKUP(C4,RA!B8:I39,8,0)</f>
        <v>96579.956300000005</v>
      </c>
      <c r="G4" s="16">
        <f t="shared" ref="G4:G40" si="0">E4-F4</f>
        <v>1081560.3062</v>
      </c>
      <c r="H4" s="27">
        <f>RA!J8</f>
        <v>8.1976619740554906</v>
      </c>
      <c r="I4" s="20">
        <f>VLOOKUP(B4,RMS!B:D,3,FALSE)</f>
        <v>1178141.5684521401</v>
      </c>
      <c r="J4" s="21">
        <f>VLOOKUP(B4,RMS!B:E,4,FALSE)</f>
        <v>1081560.3241854699</v>
      </c>
      <c r="K4" s="22">
        <f t="shared" ref="K4:K40" si="1">E4-I4</f>
        <v>-1.3059521401301026</v>
      </c>
      <c r="L4" s="22">
        <f t="shared" ref="L4:L40" si="2">G4-J4</f>
        <v>-1.7985469894483685E-2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227718.7414</v>
      </c>
      <c r="F5" s="25">
        <f>VLOOKUP(C5,RA!B9:I40,8,0)</f>
        <v>46121.734299999996</v>
      </c>
      <c r="G5" s="16">
        <f t="shared" si="0"/>
        <v>181597.00709999999</v>
      </c>
      <c r="H5" s="27">
        <f>RA!J9</f>
        <v>20.2538157450048</v>
      </c>
      <c r="I5" s="20">
        <f>VLOOKUP(B5,RMS!B:D,3,FALSE)</f>
        <v>227719.028077778</v>
      </c>
      <c r="J5" s="21">
        <f>VLOOKUP(B5,RMS!B:E,4,FALSE)</f>
        <v>181597.06884700901</v>
      </c>
      <c r="K5" s="22">
        <f t="shared" si="1"/>
        <v>-0.28667777800001204</v>
      </c>
      <c r="L5" s="22">
        <f t="shared" si="2"/>
        <v>-6.1747009021928534E-2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259559.99600000001</v>
      </c>
      <c r="F6" s="25">
        <f>VLOOKUP(C6,RA!B10:I41,8,0)</f>
        <v>60018.982499999998</v>
      </c>
      <c r="G6" s="16">
        <f t="shared" si="0"/>
        <v>199541.0135</v>
      </c>
      <c r="H6" s="27">
        <f>RA!J10</f>
        <v>23.123356227821802</v>
      </c>
      <c r="I6" s="20">
        <f>VLOOKUP(B6,RMS!B:D,3,FALSE)</f>
        <v>259561.95380113501</v>
      </c>
      <c r="J6" s="21">
        <f>VLOOKUP(B6,RMS!B:E,4,FALSE)</f>
        <v>199541.015497571</v>
      </c>
      <c r="K6" s="22">
        <f>E6-I6</f>
        <v>-1.957801134994952</v>
      </c>
      <c r="L6" s="22">
        <f t="shared" si="2"/>
        <v>-1.9975710019934922E-3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66847.986799999999</v>
      </c>
      <c r="F7" s="25">
        <f>VLOOKUP(C7,RA!B11:I42,8,0)</f>
        <v>14182.6291</v>
      </c>
      <c r="G7" s="16">
        <f t="shared" si="0"/>
        <v>52665.3577</v>
      </c>
      <c r="H7" s="27">
        <f>RA!J11</f>
        <v>21.2162396788889</v>
      </c>
      <c r="I7" s="20">
        <f>VLOOKUP(B7,RMS!B:D,3,FALSE)</f>
        <v>66848.046299553695</v>
      </c>
      <c r="J7" s="21">
        <f>VLOOKUP(B7,RMS!B:E,4,FALSE)</f>
        <v>52665.357396566098</v>
      </c>
      <c r="K7" s="22">
        <f t="shared" si="1"/>
        <v>-5.9499553695786744E-2</v>
      </c>
      <c r="L7" s="22">
        <f t="shared" si="2"/>
        <v>3.0343390244524926E-4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172071.30480000001</v>
      </c>
      <c r="F8" s="25">
        <f>VLOOKUP(C8,RA!B12:I43,8,0)</f>
        <v>27006.720600000001</v>
      </c>
      <c r="G8" s="16">
        <f t="shared" si="0"/>
        <v>145064.58420000001</v>
      </c>
      <c r="H8" s="27">
        <f>RA!J12</f>
        <v>15.695075150031601</v>
      </c>
      <c r="I8" s="20">
        <f>VLOOKUP(B8,RMS!B:D,3,FALSE)</f>
        <v>172071.293123932</v>
      </c>
      <c r="J8" s="21">
        <f>VLOOKUP(B8,RMS!B:E,4,FALSE)</f>
        <v>145064.584350427</v>
      </c>
      <c r="K8" s="22">
        <f t="shared" si="1"/>
        <v>1.1676068010274321E-2</v>
      </c>
      <c r="L8" s="22">
        <f t="shared" si="2"/>
        <v>-1.5042698942124844E-4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308432.54790000001</v>
      </c>
      <c r="F9" s="25">
        <f>VLOOKUP(C9,RA!B13:I44,8,0)</f>
        <v>101637.9372</v>
      </c>
      <c r="G9" s="16">
        <f t="shared" si="0"/>
        <v>206794.61070000002</v>
      </c>
      <c r="H9" s="27">
        <f>RA!J13</f>
        <v>32.953051774857798</v>
      </c>
      <c r="I9" s="20">
        <f>VLOOKUP(B9,RMS!B:D,3,FALSE)</f>
        <v>308432.84916923102</v>
      </c>
      <c r="J9" s="21">
        <f>VLOOKUP(B9,RMS!B:E,4,FALSE)</f>
        <v>206794.609752991</v>
      </c>
      <c r="K9" s="22">
        <f t="shared" si="1"/>
        <v>-0.30126923101488501</v>
      </c>
      <c r="L9" s="22">
        <f t="shared" si="2"/>
        <v>9.4700901536270976E-4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111840.4651</v>
      </c>
      <c r="F10" s="25">
        <f>VLOOKUP(C10,RA!B14:I44,8,0)</f>
        <v>22336.713199999998</v>
      </c>
      <c r="G10" s="16">
        <f t="shared" si="0"/>
        <v>89503.751900000003</v>
      </c>
      <c r="H10" s="27">
        <f>RA!J14</f>
        <v>19.971942337711202</v>
      </c>
      <c r="I10" s="20">
        <f>VLOOKUP(B10,RMS!B:D,3,FALSE)</f>
        <v>111840.467064957</v>
      </c>
      <c r="J10" s="21">
        <f>VLOOKUP(B10,RMS!B:E,4,FALSE)</f>
        <v>89503.754060683801</v>
      </c>
      <c r="K10" s="22">
        <f t="shared" si="1"/>
        <v>-1.9649570022011176E-3</v>
      </c>
      <c r="L10" s="22">
        <f t="shared" si="2"/>
        <v>-2.1606837981380522E-3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131473.5189</v>
      </c>
      <c r="F11" s="25">
        <f>VLOOKUP(C11,RA!B15:I45,8,0)</f>
        <v>-10095.3205</v>
      </c>
      <c r="G11" s="16">
        <f t="shared" si="0"/>
        <v>141568.8394</v>
      </c>
      <c r="H11" s="27">
        <f>RA!J15</f>
        <v>-7.6785961039641704</v>
      </c>
      <c r="I11" s="20">
        <f>VLOOKUP(B11,RMS!B:D,3,FALSE)</f>
        <v>131473.639529915</v>
      </c>
      <c r="J11" s="21">
        <f>VLOOKUP(B11,RMS!B:E,4,FALSE)</f>
        <v>141568.84069743601</v>
      </c>
      <c r="K11" s="22">
        <f t="shared" si="1"/>
        <v>-0.12062991500715725</v>
      </c>
      <c r="L11" s="22">
        <f t="shared" si="2"/>
        <v>-1.2974360142834485E-3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1080395.6055000001</v>
      </c>
      <c r="F12" s="25">
        <f>VLOOKUP(C12,RA!B16:I46,8,0)</f>
        <v>56348.686500000003</v>
      </c>
      <c r="G12" s="16">
        <f t="shared" si="0"/>
        <v>1024046.9190000001</v>
      </c>
      <c r="H12" s="27">
        <f>RA!J16</f>
        <v>5.2155605051653504</v>
      </c>
      <c r="I12" s="20">
        <f>VLOOKUP(B12,RMS!B:D,3,FALSE)</f>
        <v>1080394.84258803</v>
      </c>
      <c r="J12" s="21">
        <f>VLOOKUP(B12,RMS!B:E,4,FALSE)</f>
        <v>1024046.91820855</v>
      </c>
      <c r="K12" s="22">
        <f t="shared" si="1"/>
        <v>0.76291197002865374</v>
      </c>
      <c r="L12" s="22">
        <f t="shared" si="2"/>
        <v>7.9145014751702547E-4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1951662.7333</v>
      </c>
      <c r="F13" s="25">
        <f>VLOOKUP(C13,RA!B17:I47,8,0)</f>
        <v>84931.751000000004</v>
      </c>
      <c r="G13" s="16">
        <f t="shared" si="0"/>
        <v>1866730.9823</v>
      </c>
      <c r="H13" s="27">
        <f>RA!J17</f>
        <v>4.3517637320661304</v>
      </c>
      <c r="I13" s="20">
        <f>VLOOKUP(B13,RMS!B:D,3,FALSE)</f>
        <v>1951662.76847179</v>
      </c>
      <c r="J13" s="21">
        <f>VLOOKUP(B13,RMS!B:E,4,FALSE)</f>
        <v>1866730.9811384601</v>
      </c>
      <c r="K13" s="22">
        <f t="shared" si="1"/>
        <v>-3.5171790048480034E-2</v>
      </c>
      <c r="L13" s="22">
        <f t="shared" si="2"/>
        <v>1.1615399271249771E-3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VLOOKUP(C14,RA!B18:D44,3,0)</f>
        <v>1891741.1672</v>
      </c>
      <c r="F14" s="25">
        <f>VLOOKUP(C14,RA!B18:I48,8,0)</f>
        <v>276658.79869999998</v>
      </c>
      <c r="G14" s="16">
        <f t="shared" si="0"/>
        <v>1615082.3685000001</v>
      </c>
      <c r="H14" s="27">
        <f>RA!J18</f>
        <v>14.624558766117399</v>
      </c>
      <c r="I14" s="20">
        <f>VLOOKUP(B14,RMS!B:D,3,FALSE)</f>
        <v>1891741.1317470099</v>
      </c>
      <c r="J14" s="21">
        <f>VLOOKUP(B14,RMS!B:E,4,FALSE)</f>
        <v>1615082.3681350399</v>
      </c>
      <c r="K14" s="22">
        <f t="shared" si="1"/>
        <v>3.5452990094199777E-2</v>
      </c>
      <c r="L14" s="22">
        <f t="shared" si="2"/>
        <v>3.6496017128229141E-4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VLOOKUP(C15,RA!B18:D45,3,0)</f>
        <v>735342.67440000002</v>
      </c>
      <c r="F15" s="25">
        <f>VLOOKUP(C15,RA!B19:I49,8,0)</f>
        <v>81082.3796</v>
      </c>
      <c r="G15" s="16">
        <f t="shared" si="0"/>
        <v>654260.29480000003</v>
      </c>
      <c r="H15" s="27">
        <f>RA!J19</f>
        <v>11.026475468210601</v>
      </c>
      <c r="I15" s="20">
        <f>VLOOKUP(B15,RMS!B:D,3,FALSE)</f>
        <v>735342.60918290599</v>
      </c>
      <c r="J15" s="21">
        <f>VLOOKUP(B15,RMS!B:E,4,FALSE)</f>
        <v>654260.292311111</v>
      </c>
      <c r="K15" s="22">
        <f t="shared" si="1"/>
        <v>6.5217094030231237E-2</v>
      </c>
      <c r="L15" s="22">
        <f t="shared" si="2"/>
        <v>2.4888890329748392E-3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VLOOKUP(C16,RA!B20:D46,3,0)</f>
        <v>1056505.0497999999</v>
      </c>
      <c r="F16" s="25">
        <f>VLOOKUP(C16,RA!B20:I50,8,0)</f>
        <v>96729.266099999993</v>
      </c>
      <c r="G16" s="16">
        <f t="shared" si="0"/>
        <v>959775.78369999991</v>
      </c>
      <c r="H16" s="27">
        <f>RA!J20</f>
        <v>9.1555895656448794</v>
      </c>
      <c r="I16" s="20">
        <f>VLOOKUP(B16,RMS!B:D,3,FALSE)</f>
        <v>1056505.1961000001</v>
      </c>
      <c r="J16" s="21">
        <f>VLOOKUP(B16,RMS!B:E,4,FALSE)</f>
        <v>959775.78370000003</v>
      </c>
      <c r="K16" s="22">
        <f t="shared" si="1"/>
        <v>-0.1463000001385808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VLOOKUP(C17,RA!B20:D47,3,0)</f>
        <v>467128.15480000002</v>
      </c>
      <c r="F17" s="25">
        <f>VLOOKUP(C17,RA!B21:I51,8,0)</f>
        <v>71083.835600000006</v>
      </c>
      <c r="G17" s="16">
        <f t="shared" si="0"/>
        <v>396044.31920000003</v>
      </c>
      <c r="H17" s="27">
        <f>RA!J21</f>
        <v>15.217202146685899</v>
      </c>
      <c r="I17" s="20">
        <f>VLOOKUP(B17,RMS!B:D,3,FALSE)</f>
        <v>467128.24773768999</v>
      </c>
      <c r="J17" s="21">
        <f>VLOOKUP(B17,RMS!B:E,4,FALSE)</f>
        <v>396044.31890326802</v>
      </c>
      <c r="K17" s="22">
        <f t="shared" si="1"/>
        <v>-9.2937689973041415E-2</v>
      </c>
      <c r="L17" s="22">
        <f t="shared" si="2"/>
        <v>2.9673200333490968E-4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VLOOKUP(C18,RA!B22:D48,3,0)</f>
        <v>2435641.9745</v>
      </c>
      <c r="F18" s="25">
        <f>VLOOKUP(C18,RA!B22:I52,8,0)</f>
        <v>110698.1814</v>
      </c>
      <c r="G18" s="16">
        <f t="shared" si="0"/>
        <v>2324943.7930999999</v>
      </c>
      <c r="H18" s="27">
        <f>RA!J22</f>
        <v>4.5449283005859096</v>
      </c>
      <c r="I18" s="20">
        <f>VLOOKUP(B18,RMS!B:D,3,FALSE)</f>
        <v>2435646.7571999999</v>
      </c>
      <c r="J18" s="21">
        <f>VLOOKUP(B18,RMS!B:E,4,FALSE)</f>
        <v>2324943.7905999999</v>
      </c>
      <c r="K18" s="22">
        <f t="shared" si="1"/>
        <v>-4.7826999998651445</v>
      </c>
      <c r="L18" s="22">
        <f t="shared" si="2"/>
        <v>2.4999999441206455E-3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VLOOKUP(C19,RA!B22:D49,3,0)</f>
        <v>3331458.8284999998</v>
      </c>
      <c r="F19" s="25">
        <f>VLOOKUP(C19,RA!B23:I53,8,0)</f>
        <v>441878.25319999998</v>
      </c>
      <c r="G19" s="16">
        <f t="shared" si="0"/>
        <v>2889580.5752999997</v>
      </c>
      <c r="H19" s="27">
        <f>RA!J23</f>
        <v>13.2638065168273</v>
      </c>
      <c r="I19" s="20">
        <f>VLOOKUP(B19,RMS!B:D,3,FALSE)</f>
        <v>3331460.65718889</v>
      </c>
      <c r="J19" s="21">
        <f>VLOOKUP(B19,RMS!B:E,4,FALSE)</f>
        <v>2889580.6232452998</v>
      </c>
      <c r="K19" s="22">
        <f t="shared" si="1"/>
        <v>-1.8286888902075589</v>
      </c>
      <c r="L19" s="22">
        <f t="shared" si="2"/>
        <v>-4.7945300117135048E-2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VLOOKUP(C20,RA!B24:D50,3,0)</f>
        <v>267123.04859999998</v>
      </c>
      <c r="F20" s="25">
        <f>VLOOKUP(C20,RA!B24:I54,8,0)</f>
        <v>40474.398699999998</v>
      </c>
      <c r="G20" s="16">
        <f t="shared" si="0"/>
        <v>226648.64989999999</v>
      </c>
      <c r="H20" s="27">
        <f>RA!J24</f>
        <v>15.151967945906399</v>
      </c>
      <c r="I20" s="20">
        <f>VLOOKUP(B20,RMS!B:D,3,FALSE)</f>
        <v>267123.050723425</v>
      </c>
      <c r="J20" s="21">
        <f>VLOOKUP(B20,RMS!B:E,4,FALSE)</f>
        <v>226648.643056701</v>
      </c>
      <c r="K20" s="22">
        <f t="shared" si="1"/>
        <v>-2.1234250161796808E-3</v>
      </c>
      <c r="L20" s="22">
        <f t="shared" si="2"/>
        <v>6.8432989937718958E-3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VLOOKUP(C21,RA!B24:D51,3,0)</f>
        <v>307469.96189999999</v>
      </c>
      <c r="F21" s="25">
        <f>VLOOKUP(C21,RA!B25:I55,8,0)</f>
        <v>28081.005099999998</v>
      </c>
      <c r="G21" s="16">
        <f t="shared" si="0"/>
        <v>279388.95679999999</v>
      </c>
      <c r="H21" s="27">
        <f>RA!J25</f>
        <v>9.1329263276563406</v>
      </c>
      <c r="I21" s="20">
        <f>VLOOKUP(B21,RMS!B:D,3,FALSE)</f>
        <v>307469.952431268</v>
      </c>
      <c r="J21" s="21">
        <f>VLOOKUP(B21,RMS!B:E,4,FALSE)</f>
        <v>279388.95636371098</v>
      </c>
      <c r="K21" s="22">
        <f t="shared" si="1"/>
        <v>9.4687319942750037E-3</v>
      </c>
      <c r="L21" s="22">
        <f t="shared" si="2"/>
        <v>4.3628900311887264E-4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VLOOKUP(C22,RA!B26:D52,3,0)</f>
        <v>563286.0882</v>
      </c>
      <c r="F22" s="25">
        <f>VLOOKUP(C22,RA!B26:I56,8,0)</f>
        <v>117169.01489999999</v>
      </c>
      <c r="G22" s="16">
        <f t="shared" si="0"/>
        <v>446117.07329999999</v>
      </c>
      <c r="H22" s="27">
        <f>RA!J26</f>
        <v>20.800977931909799</v>
      </c>
      <c r="I22" s="20">
        <f>VLOOKUP(B22,RMS!B:D,3,FALSE)</f>
        <v>563286.04159283696</v>
      </c>
      <c r="J22" s="21">
        <f>VLOOKUP(B22,RMS!B:E,4,FALSE)</f>
        <v>446117.070886623</v>
      </c>
      <c r="K22" s="22">
        <f t="shared" si="1"/>
        <v>4.6607163036242127E-2</v>
      </c>
      <c r="L22" s="22">
        <f t="shared" si="2"/>
        <v>2.4133769911713898E-3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VLOOKUP(C23,RA!B26:D53,3,0)</f>
        <v>220310.44769999999</v>
      </c>
      <c r="F23" s="25">
        <f>VLOOKUP(C23,RA!B27:I57,8,0)</f>
        <v>60006.169800000003</v>
      </c>
      <c r="G23" s="16">
        <f t="shared" si="0"/>
        <v>160304.27789999999</v>
      </c>
      <c r="H23" s="27">
        <f>RA!J27</f>
        <v>27.237096754354202</v>
      </c>
      <c r="I23" s="20">
        <f>VLOOKUP(B23,RMS!B:D,3,FALSE)</f>
        <v>220310.30579136999</v>
      </c>
      <c r="J23" s="21">
        <f>VLOOKUP(B23,RMS!B:E,4,FALSE)</f>
        <v>160304.29175437</v>
      </c>
      <c r="K23" s="22">
        <f t="shared" si="1"/>
        <v>0.14190863000112586</v>
      </c>
      <c r="L23" s="22">
        <f t="shared" si="2"/>
        <v>-1.385437001590617E-2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VLOOKUP(C24,RA!B28:D54,3,0)</f>
        <v>737467.65139999997</v>
      </c>
      <c r="F24" s="25">
        <f>VLOOKUP(C24,RA!B28:I58,8,0)</f>
        <v>25095.798999999999</v>
      </c>
      <c r="G24" s="16">
        <f t="shared" si="0"/>
        <v>712371.85239999997</v>
      </c>
      <c r="H24" s="27">
        <f>RA!J28</f>
        <v>3.4029694661668799</v>
      </c>
      <c r="I24" s="20">
        <f>VLOOKUP(B24,RMS!B:D,3,FALSE)</f>
        <v>737467.65139999997</v>
      </c>
      <c r="J24" s="21">
        <f>VLOOKUP(B24,RMS!B:E,4,FALSE)</f>
        <v>712371.85510000004</v>
      </c>
      <c r="K24" s="22">
        <f t="shared" si="1"/>
        <v>0</v>
      </c>
      <c r="L24" s="22">
        <f t="shared" si="2"/>
        <v>-2.7000000700354576E-3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VLOOKUP(C25,RA!B28:D55,3,0)</f>
        <v>704693.43429999996</v>
      </c>
      <c r="F25" s="25">
        <f>VLOOKUP(C25,RA!B29:I59,8,0)</f>
        <v>96416.507100000003</v>
      </c>
      <c r="G25" s="16">
        <f t="shared" si="0"/>
        <v>608276.92719999992</v>
      </c>
      <c r="H25" s="27">
        <f>RA!J29</f>
        <v>13.682049868362199</v>
      </c>
      <c r="I25" s="20">
        <f>VLOOKUP(B25,RMS!B:D,3,FALSE)</f>
        <v>704693.93285044201</v>
      </c>
      <c r="J25" s="21">
        <f>VLOOKUP(B25,RMS!B:E,4,FALSE)</f>
        <v>608276.92292615306</v>
      </c>
      <c r="K25" s="22">
        <f t="shared" si="1"/>
        <v>-0.49855044204741716</v>
      </c>
      <c r="L25" s="22">
        <f t="shared" si="2"/>
        <v>4.2738468619063497E-3</v>
      </c>
      <c r="M25" s="32"/>
    </row>
    <row r="26" spans="1:13">
      <c r="A26" s="42"/>
      <c r="B26" s="12">
        <v>37</v>
      </c>
      <c r="C26" s="40" t="s">
        <v>71</v>
      </c>
      <c r="D26" s="40"/>
      <c r="E26" s="15">
        <f>VLOOKUP(C26,RA!B30:D56,3,0)</f>
        <v>877021.03559999994</v>
      </c>
      <c r="F26" s="25">
        <f>VLOOKUP(C26,RA!B30:I60,8,0)</f>
        <v>94142.225399999996</v>
      </c>
      <c r="G26" s="16">
        <f t="shared" si="0"/>
        <v>782878.81019999995</v>
      </c>
      <c r="H26" s="27">
        <f>RA!J30</f>
        <v>10.7343178303123</v>
      </c>
      <c r="I26" s="20">
        <f>VLOOKUP(B26,RMS!B:D,3,FALSE)</f>
        <v>877021.04684690305</v>
      </c>
      <c r="J26" s="21">
        <f>VLOOKUP(B26,RMS!B:E,4,FALSE)</f>
        <v>782878.81307242601</v>
      </c>
      <c r="K26" s="22">
        <f t="shared" si="1"/>
        <v>-1.1246903100982308E-2</v>
      </c>
      <c r="L26" s="22">
        <f t="shared" si="2"/>
        <v>-2.8724260628223419E-3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VLOOKUP(C27,RA!B30:D57,3,0)</f>
        <v>564912.73710000003</v>
      </c>
      <c r="F27" s="25">
        <f>VLOOKUP(C27,RA!B31:I61,8,0)</f>
        <v>28705.0661</v>
      </c>
      <c r="G27" s="16">
        <f t="shared" si="0"/>
        <v>536207.67099999997</v>
      </c>
      <c r="H27" s="27">
        <f>RA!J31</f>
        <v>5.0813274714531103</v>
      </c>
      <c r="I27" s="20">
        <f>VLOOKUP(B27,RMS!B:D,3,FALSE)</f>
        <v>564912.72303274297</v>
      </c>
      <c r="J27" s="21">
        <f>VLOOKUP(B27,RMS!B:E,4,FALSE)</f>
        <v>536207.61200708</v>
      </c>
      <c r="K27" s="22">
        <f t="shared" si="1"/>
        <v>1.406725705601275E-2</v>
      </c>
      <c r="L27" s="22">
        <f t="shared" si="2"/>
        <v>5.8992919977754354E-2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VLOOKUP(C28,RA!B32:D58,3,0)</f>
        <v>218944.93369999999</v>
      </c>
      <c r="F28" s="25">
        <f>VLOOKUP(C28,RA!B32:I62,8,0)</f>
        <v>54296.724800000004</v>
      </c>
      <c r="G28" s="16">
        <f t="shared" si="0"/>
        <v>164648.2089</v>
      </c>
      <c r="H28" s="27">
        <f>RA!J32</f>
        <v>24.799260655374599</v>
      </c>
      <c r="I28" s="20">
        <f>VLOOKUP(B28,RMS!B:D,3,FALSE)</f>
        <v>218944.90026510099</v>
      </c>
      <c r="J28" s="21">
        <f>VLOOKUP(B28,RMS!B:E,4,FALSE)</f>
        <v>164648.19867781401</v>
      </c>
      <c r="K28" s="22">
        <f t="shared" si="1"/>
        <v>3.3434898999985307E-2</v>
      </c>
      <c r="L28" s="22">
        <f t="shared" si="2"/>
        <v>1.0222185985185206E-2</v>
      </c>
      <c r="M28" s="32"/>
    </row>
    <row r="29" spans="1:13">
      <c r="A29" s="42"/>
      <c r="B29" s="12">
        <v>40</v>
      </c>
      <c r="C29" s="40" t="s">
        <v>74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31</v>
      </c>
      <c r="D30" s="40"/>
      <c r="E30" s="15">
        <f>VLOOKUP(C30,RA!B34:D61,3,0)</f>
        <v>122805.2982</v>
      </c>
      <c r="F30" s="25">
        <f>VLOOKUP(C30,RA!B34:I65,8,0)</f>
        <v>20110.499500000002</v>
      </c>
      <c r="G30" s="16">
        <f t="shared" si="0"/>
        <v>102694.7987</v>
      </c>
      <c r="H30" s="27">
        <f>RA!J34</f>
        <v>16.3759217189866</v>
      </c>
      <c r="I30" s="20">
        <f>VLOOKUP(B30,RMS!B:D,3,FALSE)</f>
        <v>122805.29700000001</v>
      </c>
      <c r="J30" s="21">
        <f>VLOOKUP(B30,RMS!B:E,4,FALSE)</f>
        <v>102694.79519999999</v>
      </c>
      <c r="K30" s="22">
        <f t="shared" si="1"/>
        <v>1.1999999987892807E-3</v>
      </c>
      <c r="L30" s="22">
        <f t="shared" si="2"/>
        <v>3.5000000061700121E-3</v>
      </c>
      <c r="M30" s="32"/>
    </row>
    <row r="31" spans="1:13" s="34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99290.63</v>
      </c>
      <c r="F31" s="25">
        <f>VLOOKUP(C31,RA!B35:I66,8,0)</f>
        <v>3985.5</v>
      </c>
      <c r="G31" s="16">
        <f t="shared" si="0"/>
        <v>95305.13</v>
      </c>
      <c r="H31" s="27">
        <f>RA!J35</f>
        <v>4.0139739268448604</v>
      </c>
      <c r="I31" s="20">
        <f>VLOOKUP(B31,RMS!B:D,3,FALSE)</f>
        <v>99290.63</v>
      </c>
      <c r="J31" s="21">
        <f>VLOOKUP(B31,RMS!B:E,4,FALSE)</f>
        <v>95305.13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35</v>
      </c>
      <c r="D32" s="40"/>
      <c r="E32" s="15">
        <f>VLOOKUP(C32,RA!B34:D62,3,0)</f>
        <v>264363.34999999998</v>
      </c>
      <c r="F32" s="25">
        <f>VLOOKUP(C32,RA!B34:I66,8,0)</f>
        <v>-22385.94</v>
      </c>
      <c r="G32" s="16">
        <f t="shared" si="0"/>
        <v>286749.28999999998</v>
      </c>
      <c r="H32" s="27">
        <f>RA!J35</f>
        <v>4.0139739268448604</v>
      </c>
      <c r="I32" s="20">
        <f>VLOOKUP(B32,RMS!B:D,3,FALSE)</f>
        <v>264363.34999999998</v>
      </c>
      <c r="J32" s="21">
        <f>VLOOKUP(B32,RMS!B:E,4,FALSE)</f>
        <v>286749.28999999998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36</v>
      </c>
      <c r="D33" s="40"/>
      <c r="E33" s="15">
        <f>VLOOKUP(C33,RA!B34:D63,3,0)</f>
        <v>37215.379999999997</v>
      </c>
      <c r="F33" s="25">
        <f>VLOOKUP(C33,RA!B34:I67,8,0)</f>
        <v>-1470.11</v>
      </c>
      <c r="G33" s="16">
        <f t="shared" si="0"/>
        <v>38685.49</v>
      </c>
      <c r="H33" s="27">
        <f>RA!J34</f>
        <v>16.3759217189866</v>
      </c>
      <c r="I33" s="20">
        <f>VLOOKUP(B33,RMS!B:D,3,FALSE)</f>
        <v>37215.379999999997</v>
      </c>
      <c r="J33" s="21">
        <f>VLOOKUP(B33,RMS!B:E,4,FALSE)</f>
        <v>38685.49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37</v>
      </c>
      <c r="D34" s="40"/>
      <c r="E34" s="15">
        <f>VLOOKUP(C34,RA!B35:D64,3,0)</f>
        <v>231594.33</v>
      </c>
      <c r="F34" s="25">
        <f>VLOOKUP(C34,RA!B35:I68,8,0)</f>
        <v>-32456.06</v>
      </c>
      <c r="G34" s="16">
        <f t="shared" si="0"/>
        <v>264050.39</v>
      </c>
      <c r="H34" s="27">
        <f>RA!J35</f>
        <v>4.0139739268448604</v>
      </c>
      <c r="I34" s="20">
        <f>VLOOKUP(B34,RMS!B:D,3,FALSE)</f>
        <v>231594.33</v>
      </c>
      <c r="J34" s="21">
        <f>VLOOKUP(B34,RMS!B:E,4,FALSE)</f>
        <v>264050.39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42"/>
      <c r="B35" s="12">
        <v>74</v>
      </c>
      <c r="C35" s="40" t="s">
        <v>69</v>
      </c>
      <c r="D35" s="4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-8.4678681821818405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40" t="s">
        <v>32</v>
      </c>
      <c r="D36" s="40"/>
      <c r="E36" s="15">
        <f>VLOOKUP(C36,RA!B8:D65,3,0)</f>
        <v>162037.60649999999</v>
      </c>
      <c r="F36" s="25">
        <f>VLOOKUP(C36,RA!B8:I69,8,0)</f>
        <v>13629.082399999999</v>
      </c>
      <c r="G36" s="16">
        <f t="shared" si="0"/>
        <v>148408.52409999998</v>
      </c>
      <c r="H36" s="27">
        <f>RA!J36</f>
        <v>-8.4678681821818405</v>
      </c>
      <c r="I36" s="20">
        <f>VLOOKUP(B36,RMS!B:D,3,FALSE)</f>
        <v>162037.60683760699</v>
      </c>
      <c r="J36" s="21">
        <f>VLOOKUP(B36,RMS!B:E,4,FALSE)</f>
        <v>148408.521367521</v>
      </c>
      <c r="K36" s="22">
        <f t="shared" si="1"/>
        <v>-3.3760699443519115E-4</v>
      </c>
      <c r="L36" s="22">
        <f t="shared" si="2"/>
        <v>2.7324789843987674E-3</v>
      </c>
      <c r="M36" s="32"/>
    </row>
    <row r="37" spans="1:13">
      <c r="A37" s="42"/>
      <c r="B37" s="12">
        <v>76</v>
      </c>
      <c r="C37" s="40" t="s">
        <v>33</v>
      </c>
      <c r="D37" s="40"/>
      <c r="E37" s="15">
        <f>VLOOKUP(C37,RA!B8:D66,3,0)</f>
        <v>497483.848</v>
      </c>
      <c r="F37" s="25">
        <f>VLOOKUP(C37,RA!B8:I70,8,0)</f>
        <v>27895.091799999998</v>
      </c>
      <c r="G37" s="16">
        <f t="shared" si="0"/>
        <v>469588.7562</v>
      </c>
      <c r="H37" s="27">
        <f>RA!J37</f>
        <v>-3.9502753968923598</v>
      </c>
      <c r="I37" s="20">
        <f>VLOOKUP(B37,RMS!B:D,3,FALSE)</f>
        <v>497483.83770940203</v>
      </c>
      <c r="J37" s="21">
        <f>VLOOKUP(B37,RMS!B:E,4,FALSE)</f>
        <v>469588.754604274</v>
      </c>
      <c r="K37" s="22">
        <f t="shared" si="1"/>
        <v>1.0290597972925752E-2</v>
      </c>
      <c r="L37" s="22">
        <f t="shared" si="2"/>
        <v>1.595726003870368E-3</v>
      </c>
      <c r="M37" s="32"/>
    </row>
    <row r="38" spans="1:13">
      <c r="A38" s="42"/>
      <c r="B38" s="12">
        <v>77</v>
      </c>
      <c r="C38" s="40" t="s">
        <v>38</v>
      </c>
      <c r="D38" s="40"/>
      <c r="E38" s="15">
        <f>VLOOKUP(C38,RA!B9:D67,3,0)</f>
        <v>220543.64</v>
      </c>
      <c r="F38" s="25">
        <f>VLOOKUP(C38,RA!B9:I71,8,0)</f>
        <v>-18286.38</v>
      </c>
      <c r="G38" s="16">
        <f t="shared" si="0"/>
        <v>238830.02000000002</v>
      </c>
      <c r="H38" s="27">
        <f>RA!J38</f>
        <v>-14.0141859258817</v>
      </c>
      <c r="I38" s="20">
        <f>VLOOKUP(B38,RMS!B:D,3,FALSE)</f>
        <v>220543.64</v>
      </c>
      <c r="J38" s="21">
        <f>VLOOKUP(B38,RMS!B:E,4,FALSE)</f>
        <v>238830.02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39</v>
      </c>
      <c r="D39" s="40"/>
      <c r="E39" s="15">
        <f>VLOOKUP(C39,RA!B10:D68,3,0)</f>
        <v>58299.24</v>
      </c>
      <c r="F39" s="25">
        <f>VLOOKUP(C39,RA!B10:I72,8,0)</f>
        <v>7587.27</v>
      </c>
      <c r="G39" s="16">
        <f t="shared" si="0"/>
        <v>50711.97</v>
      </c>
      <c r="H39" s="27">
        <f>RA!J39</f>
        <v>0</v>
      </c>
      <c r="I39" s="20">
        <f>VLOOKUP(B39,RMS!B:D,3,FALSE)</f>
        <v>58299.24</v>
      </c>
      <c r="J39" s="21">
        <f>VLOOKUP(B39,RMS!B:E,4,FALSE)</f>
        <v>50711.97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40" t="s">
        <v>34</v>
      </c>
      <c r="D40" s="40"/>
      <c r="E40" s="15">
        <f>VLOOKUP(C40,RA!B8:D69,3,0)</f>
        <v>15541.227699999999</v>
      </c>
      <c r="F40" s="25">
        <f>VLOOKUP(C40,RA!B8:I73,8,0)</f>
        <v>1329.6448</v>
      </c>
      <c r="G40" s="16">
        <f t="shared" si="0"/>
        <v>14211.582899999999</v>
      </c>
      <c r="H40" s="27">
        <f>RA!J40</f>
        <v>8.4110612927376192</v>
      </c>
      <c r="I40" s="20">
        <f>VLOOKUP(B40,RMS!B:D,3,FALSE)</f>
        <v>15541.227592466499</v>
      </c>
      <c r="J40" s="21">
        <f>VLOOKUP(B40,RMS!B:E,4,FALSE)</f>
        <v>14211.5826941986</v>
      </c>
      <c r="K40" s="22">
        <f t="shared" si="1"/>
        <v>1.0753350034065079E-4</v>
      </c>
      <c r="L40" s="22">
        <f t="shared" si="2"/>
        <v>2.0580139971571043E-4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4" width="11.5703125" style="35" customWidth="1"/>
    <col min="5" max="5" width="10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45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46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58</v>
      </c>
      <c r="F5" s="53" t="s">
        <v>59</v>
      </c>
      <c r="G5" s="53" t="s">
        <v>47</v>
      </c>
      <c r="H5" s="53" t="s">
        <v>48</v>
      </c>
      <c r="I5" s="53" t="s">
        <v>1</v>
      </c>
      <c r="J5" s="53" t="s">
        <v>2</v>
      </c>
      <c r="K5" s="53" t="s">
        <v>49</v>
      </c>
      <c r="L5" s="53" t="s">
        <v>50</v>
      </c>
      <c r="M5" s="53" t="s">
        <v>51</v>
      </c>
      <c r="N5" s="53" t="s">
        <v>52</v>
      </c>
      <c r="O5" s="53" t="s">
        <v>53</v>
      </c>
      <c r="P5" s="53" t="s">
        <v>60</v>
      </c>
      <c r="Q5" s="53" t="s">
        <v>61</v>
      </c>
      <c r="R5" s="53" t="s">
        <v>54</v>
      </c>
      <c r="S5" s="53" t="s">
        <v>55</v>
      </c>
      <c r="T5" s="53" t="s">
        <v>56</v>
      </c>
      <c r="U5" s="54" t="s">
        <v>57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21576364.9003</v>
      </c>
      <c r="E7" s="63"/>
      <c r="F7" s="63"/>
      <c r="G7" s="62">
        <v>25215491.7412</v>
      </c>
      <c r="H7" s="64">
        <v>-14.4321073657825</v>
      </c>
      <c r="I7" s="62">
        <v>2121526.0142000001</v>
      </c>
      <c r="J7" s="64">
        <v>9.8326387415263898</v>
      </c>
      <c r="K7" s="62">
        <v>2941734.0488999998</v>
      </c>
      <c r="L7" s="64">
        <v>11.6663758894436</v>
      </c>
      <c r="M7" s="64">
        <v>-0.27881787444609402</v>
      </c>
      <c r="N7" s="62">
        <v>699381024.85150003</v>
      </c>
      <c r="O7" s="62">
        <v>1545940958.9907</v>
      </c>
      <c r="P7" s="62">
        <v>940826</v>
      </c>
      <c r="Q7" s="62">
        <v>850896</v>
      </c>
      <c r="R7" s="64">
        <v>10.568859179030101</v>
      </c>
      <c r="S7" s="62">
        <v>22.9334275416496</v>
      </c>
      <c r="T7" s="62">
        <v>22.222911093482601</v>
      </c>
      <c r="U7" s="65">
        <v>3.0981694597398</v>
      </c>
    </row>
    <row r="8" spans="1:23" ht="12" thickBot="1">
      <c r="A8" s="66">
        <v>42420</v>
      </c>
      <c r="B8" s="43" t="s">
        <v>6</v>
      </c>
      <c r="C8" s="44"/>
      <c r="D8" s="67">
        <v>1178140.2625</v>
      </c>
      <c r="E8" s="68"/>
      <c r="F8" s="68"/>
      <c r="G8" s="67">
        <v>748472.66170000006</v>
      </c>
      <c r="H8" s="69">
        <v>57.405917782501199</v>
      </c>
      <c r="I8" s="67">
        <v>96579.956300000005</v>
      </c>
      <c r="J8" s="69">
        <v>8.1976619740554906</v>
      </c>
      <c r="K8" s="67">
        <v>172648.86910000001</v>
      </c>
      <c r="L8" s="69">
        <v>23.066823671002801</v>
      </c>
      <c r="M8" s="69">
        <v>-0.44059896364534001</v>
      </c>
      <c r="N8" s="67">
        <v>28068651.389600001</v>
      </c>
      <c r="O8" s="67">
        <v>60532078.779700004</v>
      </c>
      <c r="P8" s="67">
        <v>39514</v>
      </c>
      <c r="Q8" s="67">
        <v>31337</v>
      </c>
      <c r="R8" s="69">
        <v>26.0937549861187</v>
      </c>
      <c r="S8" s="67">
        <v>29.815768145467398</v>
      </c>
      <c r="T8" s="67">
        <v>25.647767862271401</v>
      </c>
      <c r="U8" s="70">
        <v>13.9791812938068</v>
      </c>
    </row>
    <row r="9" spans="1:23" ht="12" thickBot="1">
      <c r="A9" s="71"/>
      <c r="B9" s="43" t="s">
        <v>7</v>
      </c>
      <c r="C9" s="44"/>
      <c r="D9" s="67">
        <v>227718.7414</v>
      </c>
      <c r="E9" s="68"/>
      <c r="F9" s="68"/>
      <c r="G9" s="67">
        <v>146573.2555</v>
      </c>
      <c r="H9" s="69">
        <v>55.361727228607499</v>
      </c>
      <c r="I9" s="67">
        <v>46121.734299999996</v>
      </c>
      <c r="J9" s="69">
        <v>20.2538157450048</v>
      </c>
      <c r="K9" s="67">
        <v>34117.295899999997</v>
      </c>
      <c r="L9" s="69">
        <v>23.2766174044623</v>
      </c>
      <c r="M9" s="69">
        <v>0.35185785049277601</v>
      </c>
      <c r="N9" s="67">
        <v>4313953.1665000003</v>
      </c>
      <c r="O9" s="67">
        <v>7704910.6804</v>
      </c>
      <c r="P9" s="67">
        <v>10741</v>
      </c>
      <c r="Q9" s="67">
        <v>10077</v>
      </c>
      <c r="R9" s="69">
        <v>6.5892626773841299</v>
      </c>
      <c r="S9" s="67">
        <v>21.2008883157993</v>
      </c>
      <c r="T9" s="67">
        <v>20.847930048625599</v>
      </c>
      <c r="U9" s="70">
        <v>1.6648277275752501</v>
      </c>
    </row>
    <row r="10" spans="1:23" ht="12" thickBot="1">
      <c r="A10" s="71"/>
      <c r="B10" s="43" t="s">
        <v>8</v>
      </c>
      <c r="C10" s="44"/>
      <c r="D10" s="67">
        <v>259559.99600000001</v>
      </c>
      <c r="E10" s="68"/>
      <c r="F10" s="68"/>
      <c r="G10" s="67">
        <v>461721.69689999998</v>
      </c>
      <c r="H10" s="69">
        <v>-43.7843190513493</v>
      </c>
      <c r="I10" s="67">
        <v>60018.982499999998</v>
      </c>
      <c r="J10" s="69">
        <v>23.123356227821802</v>
      </c>
      <c r="K10" s="67">
        <v>72872.947199999995</v>
      </c>
      <c r="L10" s="69">
        <v>15.7828726025372</v>
      </c>
      <c r="M10" s="69">
        <v>-0.17638870381792399</v>
      </c>
      <c r="N10" s="67">
        <v>8959028.4076000005</v>
      </c>
      <c r="O10" s="67">
        <v>15080038.065300001</v>
      </c>
      <c r="P10" s="67">
        <v>102164</v>
      </c>
      <c r="Q10" s="67">
        <v>92539</v>
      </c>
      <c r="R10" s="69">
        <v>10.4010201104399</v>
      </c>
      <c r="S10" s="67">
        <v>2.54062092322149</v>
      </c>
      <c r="T10" s="67">
        <v>2.63721486400329</v>
      </c>
      <c r="U10" s="70">
        <v>-3.8019816297237199</v>
      </c>
    </row>
    <row r="11" spans="1:23" ht="12" thickBot="1">
      <c r="A11" s="71"/>
      <c r="B11" s="43" t="s">
        <v>9</v>
      </c>
      <c r="C11" s="44"/>
      <c r="D11" s="67">
        <v>66847.986799999999</v>
      </c>
      <c r="E11" s="68"/>
      <c r="F11" s="68"/>
      <c r="G11" s="67">
        <v>68578.796300000002</v>
      </c>
      <c r="H11" s="69">
        <v>-2.5238260123851202</v>
      </c>
      <c r="I11" s="67">
        <v>14182.6291</v>
      </c>
      <c r="J11" s="69">
        <v>21.2162396788889</v>
      </c>
      <c r="K11" s="67">
        <v>15836.209500000001</v>
      </c>
      <c r="L11" s="69">
        <v>23.091991044468099</v>
      </c>
      <c r="M11" s="69">
        <v>-0.104417689094098</v>
      </c>
      <c r="N11" s="67">
        <v>2224912.5542000001</v>
      </c>
      <c r="O11" s="67">
        <v>5012983.9644999998</v>
      </c>
      <c r="P11" s="67">
        <v>3238</v>
      </c>
      <c r="Q11" s="67">
        <v>2998</v>
      </c>
      <c r="R11" s="69">
        <v>8.0053368912608391</v>
      </c>
      <c r="S11" s="67">
        <v>20.644838418776999</v>
      </c>
      <c r="T11" s="67">
        <v>20.688869513008701</v>
      </c>
      <c r="U11" s="70">
        <v>-0.21327894817331799</v>
      </c>
    </row>
    <row r="12" spans="1:23" ht="12" thickBot="1">
      <c r="A12" s="71"/>
      <c r="B12" s="43" t="s">
        <v>10</v>
      </c>
      <c r="C12" s="44"/>
      <c r="D12" s="67">
        <v>172071.30480000001</v>
      </c>
      <c r="E12" s="68"/>
      <c r="F12" s="68"/>
      <c r="G12" s="67">
        <v>80319.213799999998</v>
      </c>
      <c r="H12" s="69">
        <v>114.234299190812</v>
      </c>
      <c r="I12" s="67">
        <v>27006.720600000001</v>
      </c>
      <c r="J12" s="69">
        <v>15.695075150031601</v>
      </c>
      <c r="K12" s="67">
        <v>10456.592500000001</v>
      </c>
      <c r="L12" s="69">
        <v>13.018793393617599</v>
      </c>
      <c r="M12" s="69">
        <v>1.5827458227907401</v>
      </c>
      <c r="N12" s="67">
        <v>5138759.5314999996</v>
      </c>
      <c r="O12" s="67">
        <v>16007989.292300001</v>
      </c>
      <c r="P12" s="67">
        <v>1763</v>
      </c>
      <c r="Q12" s="67">
        <v>1563</v>
      </c>
      <c r="R12" s="69">
        <v>12.7959053103007</v>
      </c>
      <c r="S12" s="67">
        <v>97.601420760068095</v>
      </c>
      <c r="T12" s="67">
        <v>103.952636340371</v>
      </c>
      <c r="U12" s="70">
        <v>-6.5072982860732296</v>
      </c>
    </row>
    <row r="13" spans="1:23" ht="12" thickBot="1">
      <c r="A13" s="71"/>
      <c r="B13" s="43" t="s">
        <v>11</v>
      </c>
      <c r="C13" s="44"/>
      <c r="D13" s="67">
        <v>308432.54790000001</v>
      </c>
      <c r="E13" s="68"/>
      <c r="F13" s="68"/>
      <c r="G13" s="67">
        <v>324153.47899999999</v>
      </c>
      <c r="H13" s="69">
        <v>-4.8498418553144598</v>
      </c>
      <c r="I13" s="67">
        <v>101637.9372</v>
      </c>
      <c r="J13" s="69">
        <v>32.953051774857798</v>
      </c>
      <c r="K13" s="67">
        <v>52186.256600000001</v>
      </c>
      <c r="L13" s="69">
        <v>16.0992430995936</v>
      </c>
      <c r="M13" s="69">
        <v>0.94759969045183501</v>
      </c>
      <c r="N13" s="67">
        <v>10139282.1241</v>
      </c>
      <c r="O13" s="67">
        <v>22272559.975000001</v>
      </c>
      <c r="P13" s="67">
        <v>11422</v>
      </c>
      <c r="Q13" s="67">
        <v>10253</v>
      </c>
      <c r="R13" s="69">
        <v>11.4015410123866</v>
      </c>
      <c r="S13" s="67">
        <v>27.003374881807002</v>
      </c>
      <c r="T13" s="67">
        <v>26.789613917877698</v>
      </c>
      <c r="U13" s="70">
        <v>0.79160832623689104</v>
      </c>
    </row>
    <row r="14" spans="1:23" ht="12" thickBot="1">
      <c r="A14" s="71"/>
      <c r="B14" s="43" t="s">
        <v>12</v>
      </c>
      <c r="C14" s="44"/>
      <c r="D14" s="67">
        <v>111840.4651</v>
      </c>
      <c r="E14" s="68"/>
      <c r="F14" s="68"/>
      <c r="G14" s="67">
        <v>164449.21969999999</v>
      </c>
      <c r="H14" s="69">
        <v>-31.990881255607398</v>
      </c>
      <c r="I14" s="67">
        <v>22336.713199999998</v>
      </c>
      <c r="J14" s="69">
        <v>19.971942337711202</v>
      </c>
      <c r="K14" s="67">
        <v>29024.847099999999</v>
      </c>
      <c r="L14" s="69">
        <v>17.6497323325396</v>
      </c>
      <c r="M14" s="69">
        <v>-0.23042787708604301</v>
      </c>
      <c r="N14" s="67">
        <v>4181897.0002000001</v>
      </c>
      <c r="O14" s="67">
        <v>11007467.9015</v>
      </c>
      <c r="P14" s="67">
        <v>1848</v>
      </c>
      <c r="Q14" s="67">
        <v>1680</v>
      </c>
      <c r="R14" s="69">
        <v>10</v>
      </c>
      <c r="S14" s="67">
        <v>60.519732196969699</v>
      </c>
      <c r="T14" s="67">
        <v>53.6443451190476</v>
      </c>
      <c r="U14" s="70">
        <v>11.360570888756101</v>
      </c>
    </row>
    <row r="15" spans="1:23" ht="12" thickBot="1">
      <c r="A15" s="71"/>
      <c r="B15" s="43" t="s">
        <v>13</v>
      </c>
      <c r="C15" s="44"/>
      <c r="D15" s="67">
        <v>131473.5189</v>
      </c>
      <c r="E15" s="68"/>
      <c r="F15" s="68"/>
      <c r="G15" s="67">
        <v>108396.1583</v>
      </c>
      <c r="H15" s="69">
        <v>21.289832556731799</v>
      </c>
      <c r="I15" s="67">
        <v>-10095.3205</v>
      </c>
      <c r="J15" s="69">
        <v>-7.6785961039641704</v>
      </c>
      <c r="K15" s="67">
        <v>4375.4324999999999</v>
      </c>
      <c r="L15" s="69">
        <v>4.0365198994326299</v>
      </c>
      <c r="M15" s="69">
        <v>-3.3072737380818902</v>
      </c>
      <c r="N15" s="67">
        <v>3130501.7766</v>
      </c>
      <c r="O15" s="67">
        <v>8051182.2725</v>
      </c>
      <c r="P15" s="67">
        <v>5423</v>
      </c>
      <c r="Q15" s="67">
        <v>5149</v>
      </c>
      <c r="R15" s="69">
        <v>5.3214216352689903</v>
      </c>
      <c r="S15" s="67">
        <v>24.243687792734601</v>
      </c>
      <c r="T15" s="67">
        <v>23.28457679161</v>
      </c>
      <c r="U15" s="70">
        <v>3.9561266805788899</v>
      </c>
    </row>
    <row r="16" spans="1:23" ht="12" thickBot="1">
      <c r="A16" s="71"/>
      <c r="B16" s="43" t="s">
        <v>14</v>
      </c>
      <c r="C16" s="44"/>
      <c r="D16" s="67">
        <v>1080395.6055000001</v>
      </c>
      <c r="E16" s="68"/>
      <c r="F16" s="68"/>
      <c r="G16" s="67">
        <v>2591034.7415</v>
      </c>
      <c r="H16" s="69">
        <v>-58.302542679356797</v>
      </c>
      <c r="I16" s="67">
        <v>56348.686500000003</v>
      </c>
      <c r="J16" s="69">
        <v>5.2155605051653504</v>
      </c>
      <c r="K16" s="67">
        <v>72067.0913</v>
      </c>
      <c r="L16" s="69">
        <v>2.78140196832247</v>
      </c>
      <c r="M16" s="69">
        <v>-0.21810793964984099</v>
      </c>
      <c r="N16" s="67">
        <v>47062851.751800001</v>
      </c>
      <c r="O16" s="67">
        <v>76701324.120399997</v>
      </c>
      <c r="P16" s="67">
        <v>50484</v>
      </c>
      <c r="Q16" s="67">
        <v>44978</v>
      </c>
      <c r="R16" s="69">
        <v>12.241540308595299</v>
      </c>
      <c r="S16" s="67">
        <v>21.400752822676498</v>
      </c>
      <c r="T16" s="67">
        <v>21.0130911779092</v>
      </c>
      <c r="U16" s="70">
        <v>1.8114392889792199</v>
      </c>
    </row>
    <row r="17" spans="1:21" ht="12" thickBot="1">
      <c r="A17" s="71"/>
      <c r="B17" s="43" t="s">
        <v>15</v>
      </c>
      <c r="C17" s="44"/>
      <c r="D17" s="67">
        <v>1951662.7333</v>
      </c>
      <c r="E17" s="68"/>
      <c r="F17" s="68"/>
      <c r="G17" s="67">
        <v>3885777.3991</v>
      </c>
      <c r="H17" s="69">
        <v>-49.7742013283614</v>
      </c>
      <c r="I17" s="67">
        <v>84931.751000000004</v>
      </c>
      <c r="J17" s="69">
        <v>4.3517637320661304</v>
      </c>
      <c r="K17" s="67">
        <v>401287.0613</v>
      </c>
      <c r="L17" s="69">
        <v>10.327072811554901</v>
      </c>
      <c r="M17" s="69">
        <v>-0.78835163355415205</v>
      </c>
      <c r="N17" s="67">
        <v>66988842.556400001</v>
      </c>
      <c r="O17" s="67">
        <v>102570331.46969999</v>
      </c>
      <c r="P17" s="67">
        <v>11732</v>
      </c>
      <c r="Q17" s="67">
        <v>10802</v>
      </c>
      <c r="R17" s="69">
        <v>8.6095167561562693</v>
      </c>
      <c r="S17" s="67">
        <v>166.353795883055</v>
      </c>
      <c r="T17" s="67">
        <v>143.92396002592099</v>
      </c>
      <c r="U17" s="70">
        <v>13.4832125339068</v>
      </c>
    </row>
    <row r="18" spans="1:21" ht="12" customHeight="1" thickBot="1">
      <c r="A18" s="71"/>
      <c r="B18" s="43" t="s">
        <v>16</v>
      </c>
      <c r="C18" s="44"/>
      <c r="D18" s="67">
        <v>1891741.1672</v>
      </c>
      <c r="E18" s="68"/>
      <c r="F18" s="68"/>
      <c r="G18" s="67">
        <v>3635291.0822999999</v>
      </c>
      <c r="H18" s="69">
        <v>-47.9617691025963</v>
      </c>
      <c r="I18" s="67">
        <v>276658.79869999998</v>
      </c>
      <c r="J18" s="69">
        <v>14.624558766117399</v>
      </c>
      <c r="K18" s="67">
        <v>406828.02350000001</v>
      </c>
      <c r="L18" s="69">
        <v>11.191071479277699</v>
      </c>
      <c r="M18" s="69">
        <v>-0.31996130374730702</v>
      </c>
      <c r="N18" s="67">
        <v>116684093.6257</v>
      </c>
      <c r="O18" s="67">
        <v>215210121.42930001</v>
      </c>
      <c r="P18" s="67">
        <v>80359</v>
      </c>
      <c r="Q18" s="67">
        <v>76505</v>
      </c>
      <c r="R18" s="69">
        <v>5.0375792431867303</v>
      </c>
      <c r="S18" s="67">
        <v>23.541123796961099</v>
      </c>
      <c r="T18" s="67">
        <v>24.1997441134566</v>
      </c>
      <c r="U18" s="70">
        <v>-2.7977437363483801</v>
      </c>
    </row>
    <row r="19" spans="1:21" ht="12" customHeight="1" thickBot="1">
      <c r="A19" s="71"/>
      <c r="B19" s="43" t="s">
        <v>17</v>
      </c>
      <c r="C19" s="44"/>
      <c r="D19" s="67">
        <v>735342.67440000002</v>
      </c>
      <c r="E19" s="68"/>
      <c r="F19" s="68"/>
      <c r="G19" s="67">
        <v>2101600.9575</v>
      </c>
      <c r="H19" s="69">
        <v>-65.010356900734294</v>
      </c>
      <c r="I19" s="67">
        <v>81082.3796</v>
      </c>
      <c r="J19" s="69">
        <v>11.026475468210601</v>
      </c>
      <c r="K19" s="67">
        <v>186656.70019999999</v>
      </c>
      <c r="L19" s="69">
        <v>8.8816432793236402</v>
      </c>
      <c r="M19" s="69">
        <v>-0.56560691626327197</v>
      </c>
      <c r="N19" s="67">
        <v>28254333.181699999</v>
      </c>
      <c r="O19" s="67">
        <v>53430804.171300001</v>
      </c>
      <c r="P19" s="67">
        <v>13657</v>
      </c>
      <c r="Q19" s="67">
        <v>12560</v>
      </c>
      <c r="R19" s="69">
        <v>8.7340764331210305</v>
      </c>
      <c r="S19" s="67">
        <v>53.843646071611602</v>
      </c>
      <c r="T19" s="67">
        <v>52.612729299362996</v>
      </c>
      <c r="U19" s="70">
        <v>2.2860947615090401</v>
      </c>
    </row>
    <row r="20" spans="1:21" ht="12" thickBot="1">
      <c r="A20" s="71"/>
      <c r="B20" s="43" t="s">
        <v>18</v>
      </c>
      <c r="C20" s="44"/>
      <c r="D20" s="67">
        <v>1056505.0497999999</v>
      </c>
      <c r="E20" s="68"/>
      <c r="F20" s="68"/>
      <c r="G20" s="67">
        <v>1275181.1077000001</v>
      </c>
      <c r="H20" s="69">
        <v>-17.148627483543802</v>
      </c>
      <c r="I20" s="67">
        <v>96729.266099999993</v>
      </c>
      <c r="J20" s="69">
        <v>9.1555895656448794</v>
      </c>
      <c r="K20" s="67">
        <v>95585.362899999993</v>
      </c>
      <c r="L20" s="69">
        <v>7.4958264612627499</v>
      </c>
      <c r="M20" s="69">
        <v>1.1967346937801999E-2</v>
      </c>
      <c r="N20" s="67">
        <v>35477815.854000002</v>
      </c>
      <c r="O20" s="67">
        <v>85113963.828400001</v>
      </c>
      <c r="P20" s="67">
        <v>37997</v>
      </c>
      <c r="Q20" s="67">
        <v>34414</v>
      </c>
      <c r="R20" s="69">
        <v>10.411460452141601</v>
      </c>
      <c r="S20" s="67">
        <v>27.804959596810299</v>
      </c>
      <c r="T20" s="67">
        <v>31.122720616609499</v>
      </c>
      <c r="U20" s="70">
        <v>-11.932263408790799</v>
      </c>
    </row>
    <row r="21" spans="1:21" ht="12" customHeight="1" thickBot="1">
      <c r="A21" s="71"/>
      <c r="B21" s="43" t="s">
        <v>19</v>
      </c>
      <c r="C21" s="44"/>
      <c r="D21" s="67">
        <v>467128.15480000002</v>
      </c>
      <c r="E21" s="68"/>
      <c r="F21" s="68"/>
      <c r="G21" s="67">
        <v>1096439.7560000001</v>
      </c>
      <c r="H21" s="69">
        <v>-57.395912338662001</v>
      </c>
      <c r="I21" s="67">
        <v>71083.835600000006</v>
      </c>
      <c r="J21" s="69">
        <v>15.217202146685899</v>
      </c>
      <c r="K21" s="67">
        <v>157704.68840000001</v>
      </c>
      <c r="L21" s="69">
        <v>14.383342772550799</v>
      </c>
      <c r="M21" s="69">
        <v>-0.54925984559378505</v>
      </c>
      <c r="N21" s="67">
        <v>18252946.047499999</v>
      </c>
      <c r="O21" s="67">
        <v>33091719.1162</v>
      </c>
      <c r="P21" s="67">
        <v>31232</v>
      </c>
      <c r="Q21" s="67">
        <v>29306</v>
      </c>
      <c r="R21" s="69">
        <v>6.5720330307786901</v>
      </c>
      <c r="S21" s="67">
        <v>14.956716022028701</v>
      </c>
      <c r="T21" s="67">
        <v>14.396319228144399</v>
      </c>
      <c r="U21" s="70">
        <v>3.74679035865169</v>
      </c>
    </row>
    <row r="22" spans="1:21" ht="12" customHeight="1" thickBot="1">
      <c r="A22" s="71"/>
      <c r="B22" s="43" t="s">
        <v>20</v>
      </c>
      <c r="C22" s="44"/>
      <c r="D22" s="67">
        <v>2435641.9745</v>
      </c>
      <c r="E22" s="68"/>
      <c r="F22" s="68"/>
      <c r="G22" s="67">
        <v>1734276.47</v>
      </c>
      <c r="H22" s="69">
        <v>40.4413896303396</v>
      </c>
      <c r="I22" s="67">
        <v>110698.1814</v>
      </c>
      <c r="J22" s="69">
        <v>4.5449283005859096</v>
      </c>
      <c r="K22" s="67">
        <v>236685.8909</v>
      </c>
      <c r="L22" s="69">
        <v>13.6475293872839</v>
      </c>
      <c r="M22" s="69">
        <v>-0.53229919629315803</v>
      </c>
      <c r="N22" s="67">
        <v>47919256.100100003</v>
      </c>
      <c r="O22" s="67">
        <v>91925923.605000004</v>
      </c>
      <c r="P22" s="67">
        <v>116951</v>
      </c>
      <c r="Q22" s="67">
        <v>94607</v>
      </c>
      <c r="R22" s="69">
        <v>23.617702706987899</v>
      </c>
      <c r="S22" s="67">
        <v>20.826174846730702</v>
      </c>
      <c r="T22" s="67">
        <v>20.287210005602098</v>
      </c>
      <c r="U22" s="70">
        <v>2.5879204659283399</v>
      </c>
    </row>
    <row r="23" spans="1:21" ht="12" thickBot="1">
      <c r="A23" s="71"/>
      <c r="B23" s="43" t="s">
        <v>21</v>
      </c>
      <c r="C23" s="44"/>
      <c r="D23" s="67">
        <v>3331458.8284999998</v>
      </c>
      <c r="E23" s="68"/>
      <c r="F23" s="68"/>
      <c r="G23" s="67">
        <v>1357444.4380999999</v>
      </c>
      <c r="H23" s="69">
        <v>145.42137674253601</v>
      </c>
      <c r="I23" s="67">
        <v>441878.25319999998</v>
      </c>
      <c r="J23" s="69">
        <v>13.2638065168273</v>
      </c>
      <c r="K23" s="67">
        <v>180845.32930000001</v>
      </c>
      <c r="L23" s="69">
        <v>13.322484826939</v>
      </c>
      <c r="M23" s="69">
        <v>1.4434042886834999</v>
      </c>
      <c r="N23" s="67">
        <v>66957008.468699999</v>
      </c>
      <c r="O23" s="67">
        <v>168630833.57769999</v>
      </c>
      <c r="P23" s="67">
        <v>93411</v>
      </c>
      <c r="Q23" s="67">
        <v>83897</v>
      </c>
      <c r="R23" s="69">
        <v>11.3400955934062</v>
      </c>
      <c r="S23" s="67">
        <v>35.664523755232302</v>
      </c>
      <c r="T23" s="67">
        <v>34.779281427226202</v>
      </c>
      <c r="U23" s="70">
        <v>2.48213696636321</v>
      </c>
    </row>
    <row r="24" spans="1:21" ht="12" thickBot="1">
      <c r="A24" s="71"/>
      <c r="B24" s="43" t="s">
        <v>22</v>
      </c>
      <c r="C24" s="44"/>
      <c r="D24" s="67">
        <v>267123.04859999998</v>
      </c>
      <c r="E24" s="68"/>
      <c r="F24" s="68"/>
      <c r="G24" s="67">
        <v>450293.06900000002</v>
      </c>
      <c r="H24" s="69">
        <v>-40.6779568707952</v>
      </c>
      <c r="I24" s="67">
        <v>40474.398699999998</v>
      </c>
      <c r="J24" s="69">
        <v>15.151967945906399</v>
      </c>
      <c r="K24" s="67">
        <v>90287.134999999995</v>
      </c>
      <c r="L24" s="69">
        <v>20.050749437584599</v>
      </c>
      <c r="M24" s="69">
        <v>-0.55171466344568398</v>
      </c>
      <c r="N24" s="67">
        <v>12255261.430600001</v>
      </c>
      <c r="O24" s="67">
        <v>23987432.398400001</v>
      </c>
      <c r="P24" s="67">
        <v>22318</v>
      </c>
      <c r="Q24" s="67">
        <v>20995</v>
      </c>
      <c r="R24" s="69">
        <v>6.30150035722792</v>
      </c>
      <c r="S24" s="67">
        <v>11.9689510081549</v>
      </c>
      <c r="T24" s="67">
        <v>12.158178899737999</v>
      </c>
      <c r="U24" s="70">
        <v>-1.58098977474512</v>
      </c>
    </row>
    <row r="25" spans="1:21" ht="12" thickBot="1">
      <c r="A25" s="71"/>
      <c r="B25" s="43" t="s">
        <v>23</v>
      </c>
      <c r="C25" s="44"/>
      <c r="D25" s="67">
        <v>307469.96189999999</v>
      </c>
      <c r="E25" s="68"/>
      <c r="F25" s="68"/>
      <c r="G25" s="67">
        <v>449013.74400000001</v>
      </c>
      <c r="H25" s="69">
        <v>-31.523262704404001</v>
      </c>
      <c r="I25" s="67">
        <v>28081.005099999998</v>
      </c>
      <c r="J25" s="69">
        <v>9.1329263276563406</v>
      </c>
      <c r="K25" s="67">
        <v>46178.644</v>
      </c>
      <c r="L25" s="69">
        <v>10.284461136672901</v>
      </c>
      <c r="M25" s="69">
        <v>-0.391904944198881</v>
      </c>
      <c r="N25" s="67">
        <v>13773804.055199999</v>
      </c>
      <c r="O25" s="67">
        <v>34042428.785499997</v>
      </c>
      <c r="P25" s="67">
        <v>17325</v>
      </c>
      <c r="Q25" s="67">
        <v>15385</v>
      </c>
      <c r="R25" s="69">
        <v>12.609684757881</v>
      </c>
      <c r="S25" s="67">
        <v>17.747183948051902</v>
      </c>
      <c r="T25" s="67">
        <v>17.763088430289201</v>
      </c>
      <c r="U25" s="70">
        <v>-8.9616934629443007E-2</v>
      </c>
    </row>
    <row r="26" spans="1:21" ht="12" thickBot="1">
      <c r="A26" s="71"/>
      <c r="B26" s="43" t="s">
        <v>24</v>
      </c>
      <c r="C26" s="44"/>
      <c r="D26" s="67">
        <v>563286.0882</v>
      </c>
      <c r="E26" s="68"/>
      <c r="F26" s="68"/>
      <c r="G26" s="67">
        <v>516021.60580000002</v>
      </c>
      <c r="H26" s="69">
        <v>9.1593998911586105</v>
      </c>
      <c r="I26" s="67">
        <v>117169.01489999999</v>
      </c>
      <c r="J26" s="69">
        <v>20.800977931909799</v>
      </c>
      <c r="K26" s="67">
        <v>112072.429</v>
      </c>
      <c r="L26" s="69">
        <v>21.718553591617798</v>
      </c>
      <c r="M26" s="69">
        <v>4.5475822603969998E-2</v>
      </c>
      <c r="N26" s="67">
        <v>23392541.5462</v>
      </c>
      <c r="O26" s="67">
        <v>54145938.763800003</v>
      </c>
      <c r="P26" s="67">
        <v>38026</v>
      </c>
      <c r="Q26" s="67">
        <v>34667</v>
      </c>
      <c r="R26" s="69">
        <v>9.6893299102893202</v>
      </c>
      <c r="S26" s="67">
        <v>14.813182774943501</v>
      </c>
      <c r="T26" s="67">
        <v>14.8554693512562</v>
      </c>
      <c r="U26" s="70">
        <v>-0.285465837796196</v>
      </c>
    </row>
    <row r="27" spans="1:21" ht="12" thickBot="1">
      <c r="A27" s="71"/>
      <c r="B27" s="43" t="s">
        <v>25</v>
      </c>
      <c r="C27" s="44"/>
      <c r="D27" s="67">
        <v>220310.44769999999</v>
      </c>
      <c r="E27" s="68"/>
      <c r="F27" s="68"/>
      <c r="G27" s="67">
        <v>231208.46090000001</v>
      </c>
      <c r="H27" s="69">
        <v>-4.7135010360687</v>
      </c>
      <c r="I27" s="67">
        <v>60006.169800000003</v>
      </c>
      <c r="J27" s="69">
        <v>27.237096754354202</v>
      </c>
      <c r="K27" s="67">
        <v>64892.726000000002</v>
      </c>
      <c r="L27" s="69">
        <v>28.066760942657201</v>
      </c>
      <c r="M27" s="69">
        <v>-7.5302063901584004E-2</v>
      </c>
      <c r="N27" s="67">
        <v>6969499.6168</v>
      </c>
      <c r="O27" s="67">
        <v>15995349.560000001</v>
      </c>
      <c r="P27" s="67">
        <v>26493</v>
      </c>
      <c r="Q27" s="67">
        <v>25839</v>
      </c>
      <c r="R27" s="69">
        <v>2.53105770347151</v>
      </c>
      <c r="S27" s="67">
        <v>8.3157984259993203</v>
      </c>
      <c r="T27" s="67">
        <v>8.2742165408878101</v>
      </c>
      <c r="U27" s="70">
        <v>0.50003478898083498</v>
      </c>
    </row>
    <row r="28" spans="1:21" ht="12" thickBot="1">
      <c r="A28" s="71"/>
      <c r="B28" s="43" t="s">
        <v>26</v>
      </c>
      <c r="C28" s="44"/>
      <c r="D28" s="67">
        <v>737467.65139999997</v>
      </c>
      <c r="E28" s="68"/>
      <c r="F28" s="68"/>
      <c r="G28" s="67">
        <v>576385.04870000004</v>
      </c>
      <c r="H28" s="69">
        <v>27.947047388427499</v>
      </c>
      <c r="I28" s="67">
        <v>25095.798999999999</v>
      </c>
      <c r="J28" s="69">
        <v>3.4029694661668799</v>
      </c>
      <c r="K28" s="67">
        <v>58643.2984</v>
      </c>
      <c r="L28" s="69">
        <v>10.1743267859335</v>
      </c>
      <c r="M28" s="69">
        <v>-0.57206024073161599</v>
      </c>
      <c r="N28" s="67">
        <v>25795349.320300002</v>
      </c>
      <c r="O28" s="67">
        <v>77859250.585999995</v>
      </c>
      <c r="P28" s="67">
        <v>30548</v>
      </c>
      <c r="Q28" s="67">
        <v>28432</v>
      </c>
      <c r="R28" s="69">
        <v>7.4423185143500197</v>
      </c>
      <c r="S28" s="67">
        <v>24.141274433678099</v>
      </c>
      <c r="T28" s="67">
        <v>23.001346482836201</v>
      </c>
      <c r="U28" s="70">
        <v>4.7219046118445798</v>
      </c>
    </row>
    <row r="29" spans="1:21" ht="12" thickBot="1">
      <c r="A29" s="71"/>
      <c r="B29" s="43" t="s">
        <v>27</v>
      </c>
      <c r="C29" s="44"/>
      <c r="D29" s="67">
        <v>704693.43429999996</v>
      </c>
      <c r="E29" s="68"/>
      <c r="F29" s="68"/>
      <c r="G29" s="67">
        <v>663220.35580000002</v>
      </c>
      <c r="H29" s="69">
        <v>6.2532879362506604</v>
      </c>
      <c r="I29" s="67">
        <v>96416.507100000003</v>
      </c>
      <c r="J29" s="69">
        <v>13.682049868362199</v>
      </c>
      <c r="K29" s="67">
        <v>147565.52600000001</v>
      </c>
      <c r="L29" s="69">
        <v>22.249848743258401</v>
      </c>
      <c r="M29" s="69">
        <v>-0.346619026045419</v>
      </c>
      <c r="N29" s="67">
        <v>19967566.640000001</v>
      </c>
      <c r="O29" s="67">
        <v>45004475.552699998</v>
      </c>
      <c r="P29" s="67">
        <v>82717</v>
      </c>
      <c r="Q29" s="67">
        <v>79426</v>
      </c>
      <c r="R29" s="69">
        <v>4.1434794651625397</v>
      </c>
      <c r="S29" s="67">
        <v>8.5193301775934795</v>
      </c>
      <c r="T29" s="67">
        <v>8.5701211719084398</v>
      </c>
      <c r="U29" s="70">
        <v>-0.59618530161613703</v>
      </c>
    </row>
    <row r="30" spans="1:21" ht="12" thickBot="1">
      <c r="A30" s="71"/>
      <c r="B30" s="43" t="s">
        <v>28</v>
      </c>
      <c r="C30" s="44"/>
      <c r="D30" s="67">
        <v>877021.03559999994</v>
      </c>
      <c r="E30" s="68"/>
      <c r="F30" s="68"/>
      <c r="G30" s="67">
        <v>1124244.6311000001</v>
      </c>
      <c r="H30" s="69">
        <v>-21.9901957866686</v>
      </c>
      <c r="I30" s="67">
        <v>94142.225399999996</v>
      </c>
      <c r="J30" s="69">
        <v>10.7343178303123</v>
      </c>
      <c r="K30" s="67">
        <v>165900.52499999999</v>
      </c>
      <c r="L30" s="69">
        <v>14.756621504847899</v>
      </c>
      <c r="M30" s="69">
        <v>-0.43253811041285101</v>
      </c>
      <c r="N30" s="67">
        <v>31450061.246399999</v>
      </c>
      <c r="O30" s="67">
        <v>64070213.5286</v>
      </c>
      <c r="P30" s="67">
        <v>56489</v>
      </c>
      <c r="Q30" s="67">
        <v>52107</v>
      </c>
      <c r="R30" s="69">
        <v>8.4096186692766803</v>
      </c>
      <c r="S30" s="67">
        <v>15.5255188727009</v>
      </c>
      <c r="T30" s="67">
        <v>15.0894851248393</v>
      </c>
      <c r="U30" s="70">
        <v>2.80849710361887</v>
      </c>
    </row>
    <row r="31" spans="1:21" ht="12" thickBot="1">
      <c r="A31" s="71"/>
      <c r="B31" s="43" t="s">
        <v>29</v>
      </c>
      <c r="C31" s="44"/>
      <c r="D31" s="67">
        <v>564912.73710000003</v>
      </c>
      <c r="E31" s="68"/>
      <c r="F31" s="68"/>
      <c r="G31" s="67">
        <v>235347.5515</v>
      </c>
      <c r="H31" s="69">
        <v>140.033403151849</v>
      </c>
      <c r="I31" s="67">
        <v>28705.0661</v>
      </c>
      <c r="J31" s="69">
        <v>5.0813274714531103</v>
      </c>
      <c r="K31" s="67">
        <v>20678.595799999999</v>
      </c>
      <c r="L31" s="69">
        <v>8.7864078755881998</v>
      </c>
      <c r="M31" s="69">
        <v>0.38815354667360902</v>
      </c>
      <c r="N31" s="67">
        <v>19468828.561900001</v>
      </c>
      <c r="O31" s="67">
        <v>87994845.479800001</v>
      </c>
      <c r="P31" s="67">
        <v>22115</v>
      </c>
      <c r="Q31" s="67">
        <v>20406</v>
      </c>
      <c r="R31" s="69">
        <v>8.3749877487013595</v>
      </c>
      <c r="S31" s="67">
        <v>25.5443245353832</v>
      </c>
      <c r="T31" s="67">
        <v>26.261634832892302</v>
      </c>
      <c r="U31" s="70">
        <v>-2.8081004706758299</v>
      </c>
    </row>
    <row r="32" spans="1:21" ht="12" thickBot="1">
      <c r="A32" s="71"/>
      <c r="B32" s="43" t="s">
        <v>30</v>
      </c>
      <c r="C32" s="44"/>
      <c r="D32" s="67">
        <v>218944.93369999999</v>
      </c>
      <c r="E32" s="68"/>
      <c r="F32" s="68"/>
      <c r="G32" s="67">
        <v>125539.4433</v>
      </c>
      <c r="H32" s="69">
        <v>74.403301420407004</v>
      </c>
      <c r="I32" s="67">
        <v>54296.724800000004</v>
      </c>
      <c r="J32" s="69">
        <v>24.799260655374599</v>
      </c>
      <c r="K32" s="67">
        <v>31566.482899999999</v>
      </c>
      <c r="L32" s="69">
        <v>25.1446733155937</v>
      </c>
      <c r="M32" s="69">
        <v>0.72007521306721201</v>
      </c>
      <c r="N32" s="67">
        <v>3577191.7303999998</v>
      </c>
      <c r="O32" s="67">
        <v>7299978.5219000001</v>
      </c>
      <c r="P32" s="67">
        <v>22961</v>
      </c>
      <c r="Q32" s="67">
        <v>21897</v>
      </c>
      <c r="R32" s="69">
        <v>4.8591131205187903</v>
      </c>
      <c r="S32" s="67">
        <v>9.5355138582814298</v>
      </c>
      <c r="T32" s="67">
        <v>7.5596374571859197</v>
      </c>
      <c r="U32" s="70">
        <v>20.721236741525999</v>
      </c>
    </row>
    <row r="33" spans="1:21" ht="12" thickBot="1">
      <c r="A33" s="71"/>
      <c r="B33" s="43" t="s">
        <v>75</v>
      </c>
      <c r="C33" s="4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7">
        <v>172.10919999999999</v>
      </c>
      <c r="O33" s="67">
        <v>201.54220000000001</v>
      </c>
      <c r="P33" s="68"/>
      <c r="Q33" s="68"/>
      <c r="R33" s="68"/>
      <c r="S33" s="68"/>
      <c r="T33" s="68"/>
      <c r="U33" s="72"/>
    </row>
    <row r="34" spans="1:21" ht="12" thickBot="1">
      <c r="A34" s="71"/>
      <c r="B34" s="43" t="s">
        <v>31</v>
      </c>
      <c r="C34" s="44"/>
      <c r="D34" s="67">
        <v>122805.2982</v>
      </c>
      <c r="E34" s="68"/>
      <c r="F34" s="68"/>
      <c r="G34" s="67">
        <v>224239.82430000001</v>
      </c>
      <c r="H34" s="69">
        <v>-45.234840161262099</v>
      </c>
      <c r="I34" s="67">
        <v>20110.499500000002</v>
      </c>
      <c r="J34" s="69">
        <v>16.3759217189866</v>
      </c>
      <c r="K34" s="67">
        <v>34671.5625</v>
      </c>
      <c r="L34" s="69">
        <v>15.461822006074399</v>
      </c>
      <c r="M34" s="69">
        <v>-0.41997135260344798</v>
      </c>
      <c r="N34" s="67">
        <v>6796448.6900000004</v>
      </c>
      <c r="O34" s="67">
        <v>17693778.343699999</v>
      </c>
      <c r="P34" s="67">
        <v>6666</v>
      </c>
      <c r="Q34" s="67">
        <v>6039</v>
      </c>
      <c r="R34" s="69">
        <v>10.3825136612022</v>
      </c>
      <c r="S34" s="67">
        <v>18.422636993699399</v>
      </c>
      <c r="T34" s="67">
        <v>18.888477512833301</v>
      </c>
      <c r="U34" s="70">
        <v>-2.5286310493617199</v>
      </c>
    </row>
    <row r="35" spans="1:21" ht="12" customHeight="1" thickBot="1">
      <c r="A35" s="71"/>
      <c r="B35" s="43" t="s">
        <v>68</v>
      </c>
      <c r="C35" s="44"/>
      <c r="D35" s="67">
        <v>99290.63</v>
      </c>
      <c r="E35" s="68"/>
      <c r="F35" s="68"/>
      <c r="G35" s="67">
        <v>4519.66</v>
      </c>
      <c r="H35" s="69">
        <v>2096.8606045587499</v>
      </c>
      <c r="I35" s="67">
        <v>3985.5</v>
      </c>
      <c r="J35" s="69">
        <v>4.0139739268448604</v>
      </c>
      <c r="K35" s="67">
        <v>177.78</v>
      </c>
      <c r="L35" s="69">
        <v>3.93348172207644</v>
      </c>
      <c r="M35" s="69">
        <v>21.418157273034101</v>
      </c>
      <c r="N35" s="67">
        <v>2929192.23</v>
      </c>
      <c r="O35" s="67">
        <v>11040862.789999999</v>
      </c>
      <c r="P35" s="67">
        <v>70</v>
      </c>
      <c r="Q35" s="67">
        <v>81</v>
      </c>
      <c r="R35" s="69">
        <v>-13.5802469135803</v>
      </c>
      <c r="S35" s="67">
        <v>1418.43757142857</v>
      </c>
      <c r="T35" s="67">
        <v>1491.63333333333</v>
      </c>
      <c r="U35" s="70">
        <v>-5.16030901741013</v>
      </c>
    </row>
    <row r="36" spans="1:21" ht="12" thickBot="1">
      <c r="A36" s="71"/>
      <c r="B36" s="43" t="s">
        <v>35</v>
      </c>
      <c r="C36" s="44"/>
      <c r="D36" s="67">
        <v>264363.34999999998</v>
      </c>
      <c r="E36" s="68"/>
      <c r="F36" s="68"/>
      <c r="G36" s="67">
        <v>48870.99</v>
      </c>
      <c r="H36" s="69">
        <v>440.941261881537</v>
      </c>
      <c r="I36" s="67">
        <v>-22385.94</v>
      </c>
      <c r="J36" s="69">
        <v>-8.4678681821818405</v>
      </c>
      <c r="K36" s="67">
        <v>-3146.29</v>
      </c>
      <c r="L36" s="69">
        <v>-6.4379502031777998</v>
      </c>
      <c r="M36" s="69">
        <v>6.1150275403729504</v>
      </c>
      <c r="N36" s="67">
        <v>8058137.7000000002</v>
      </c>
      <c r="O36" s="67">
        <v>37510369.789999999</v>
      </c>
      <c r="P36" s="67">
        <v>105</v>
      </c>
      <c r="Q36" s="67">
        <v>93</v>
      </c>
      <c r="R36" s="69">
        <v>12.9032258064516</v>
      </c>
      <c r="S36" s="67">
        <v>2517.7461904761899</v>
      </c>
      <c r="T36" s="67">
        <v>2050.8695698924698</v>
      </c>
      <c r="U36" s="70">
        <v>18.543434693685899</v>
      </c>
    </row>
    <row r="37" spans="1:21" ht="12" thickBot="1">
      <c r="A37" s="71"/>
      <c r="B37" s="43" t="s">
        <v>36</v>
      </c>
      <c r="C37" s="44"/>
      <c r="D37" s="67">
        <v>37215.379999999997</v>
      </c>
      <c r="E37" s="68"/>
      <c r="F37" s="68"/>
      <c r="G37" s="68"/>
      <c r="H37" s="68"/>
      <c r="I37" s="67">
        <v>-1470.11</v>
      </c>
      <c r="J37" s="69">
        <v>-3.9502753968923598</v>
      </c>
      <c r="K37" s="68"/>
      <c r="L37" s="68"/>
      <c r="M37" s="68"/>
      <c r="N37" s="67">
        <v>853395.75</v>
      </c>
      <c r="O37" s="67">
        <v>10808819.470000001</v>
      </c>
      <c r="P37" s="67">
        <v>15</v>
      </c>
      <c r="Q37" s="67">
        <v>10</v>
      </c>
      <c r="R37" s="69">
        <v>50</v>
      </c>
      <c r="S37" s="67">
        <v>2481.0253333333299</v>
      </c>
      <c r="T37" s="67">
        <v>3149.402</v>
      </c>
      <c r="U37" s="70">
        <v>-26.9395341388426</v>
      </c>
    </row>
    <row r="38" spans="1:21" ht="12" thickBot="1">
      <c r="A38" s="71"/>
      <c r="B38" s="43" t="s">
        <v>37</v>
      </c>
      <c r="C38" s="44"/>
      <c r="D38" s="67">
        <v>231594.33</v>
      </c>
      <c r="E38" s="68"/>
      <c r="F38" s="68"/>
      <c r="G38" s="67">
        <v>38163.279999999999</v>
      </c>
      <c r="H38" s="69">
        <v>506.851219287231</v>
      </c>
      <c r="I38" s="67">
        <v>-32456.06</v>
      </c>
      <c r="J38" s="69">
        <v>-14.0141859258817</v>
      </c>
      <c r="K38" s="67">
        <v>-3700.88</v>
      </c>
      <c r="L38" s="69">
        <v>-9.6974893143356695</v>
      </c>
      <c r="M38" s="69">
        <v>7.7698223125310699</v>
      </c>
      <c r="N38" s="67">
        <v>5337208.3600000003</v>
      </c>
      <c r="O38" s="67">
        <v>19302832.899999999</v>
      </c>
      <c r="P38" s="67">
        <v>128</v>
      </c>
      <c r="Q38" s="67">
        <v>105</v>
      </c>
      <c r="R38" s="69">
        <v>21.904761904761902</v>
      </c>
      <c r="S38" s="67">
        <v>1809.3307031249999</v>
      </c>
      <c r="T38" s="67">
        <v>1753.4322857142899</v>
      </c>
      <c r="U38" s="70">
        <v>3.08945276361966</v>
      </c>
    </row>
    <row r="39" spans="1:21" ht="12" thickBot="1">
      <c r="A39" s="71"/>
      <c r="B39" s="43" t="s">
        <v>70</v>
      </c>
      <c r="C39" s="44"/>
      <c r="D39" s="68"/>
      <c r="E39" s="68"/>
      <c r="F39" s="68"/>
      <c r="G39" s="67">
        <v>0.04</v>
      </c>
      <c r="H39" s="68"/>
      <c r="I39" s="68"/>
      <c r="J39" s="68"/>
      <c r="K39" s="67">
        <v>0.03</v>
      </c>
      <c r="L39" s="69">
        <v>75</v>
      </c>
      <c r="M39" s="68"/>
      <c r="N39" s="67">
        <v>396.99</v>
      </c>
      <c r="O39" s="67">
        <v>864.26</v>
      </c>
      <c r="P39" s="68"/>
      <c r="Q39" s="67">
        <v>6</v>
      </c>
      <c r="R39" s="68"/>
      <c r="S39" s="68"/>
      <c r="T39" s="67">
        <v>1.7166666666666699</v>
      </c>
      <c r="U39" s="72"/>
    </row>
    <row r="40" spans="1:21" ht="12" customHeight="1" thickBot="1">
      <c r="A40" s="71"/>
      <c r="B40" s="43" t="s">
        <v>32</v>
      </c>
      <c r="C40" s="44"/>
      <c r="D40" s="67">
        <v>162037.60649999999</v>
      </c>
      <c r="E40" s="68"/>
      <c r="F40" s="68"/>
      <c r="G40" s="67">
        <v>279050.42800000001</v>
      </c>
      <c r="H40" s="69">
        <v>-41.9325002791252</v>
      </c>
      <c r="I40" s="67">
        <v>13629.082399999999</v>
      </c>
      <c r="J40" s="69">
        <v>8.4110612927376192</v>
      </c>
      <c r="K40" s="67">
        <v>12375.0916</v>
      </c>
      <c r="L40" s="69">
        <v>4.4347151476148197</v>
      </c>
      <c r="M40" s="69">
        <v>0.10133183983866401</v>
      </c>
      <c r="N40" s="67">
        <v>2915490.1614000001</v>
      </c>
      <c r="O40" s="67">
        <v>6009432.7233999996</v>
      </c>
      <c r="P40" s="67">
        <v>218</v>
      </c>
      <c r="Q40" s="67">
        <v>202</v>
      </c>
      <c r="R40" s="69">
        <v>7.9207920792079296</v>
      </c>
      <c r="S40" s="67">
        <v>743.29177293578005</v>
      </c>
      <c r="T40" s="67">
        <v>691.34297722772305</v>
      </c>
      <c r="U40" s="70">
        <v>6.9890179872265801</v>
      </c>
    </row>
    <row r="41" spans="1:21" ht="12" thickBot="1">
      <c r="A41" s="71"/>
      <c r="B41" s="43" t="s">
        <v>33</v>
      </c>
      <c r="C41" s="44"/>
      <c r="D41" s="67">
        <v>497483.848</v>
      </c>
      <c r="E41" s="68"/>
      <c r="F41" s="68"/>
      <c r="G41" s="67">
        <v>420390.69439999998</v>
      </c>
      <c r="H41" s="69">
        <v>18.338453878012398</v>
      </c>
      <c r="I41" s="67">
        <v>27895.091799999998</v>
      </c>
      <c r="J41" s="69">
        <v>5.6072356745137997</v>
      </c>
      <c r="K41" s="67">
        <v>31185.553400000001</v>
      </c>
      <c r="L41" s="69">
        <v>7.4182311396091603</v>
      </c>
      <c r="M41" s="69">
        <v>-0.10551236842890201</v>
      </c>
      <c r="N41" s="67">
        <v>15903009.646600001</v>
      </c>
      <c r="O41" s="67">
        <v>37178109.717600003</v>
      </c>
      <c r="P41" s="67">
        <v>2465</v>
      </c>
      <c r="Q41" s="67">
        <v>2319</v>
      </c>
      <c r="R41" s="69">
        <v>6.2958171625700796</v>
      </c>
      <c r="S41" s="67">
        <v>201.81900527383399</v>
      </c>
      <c r="T41" s="67">
        <v>192.58146097455801</v>
      </c>
      <c r="U41" s="70">
        <v>4.5771429141382898</v>
      </c>
    </row>
    <row r="42" spans="1:21" ht="12" thickBot="1">
      <c r="A42" s="71"/>
      <c r="B42" s="43" t="s">
        <v>38</v>
      </c>
      <c r="C42" s="44"/>
      <c r="D42" s="67">
        <v>220543.64</v>
      </c>
      <c r="E42" s="68"/>
      <c r="F42" s="68"/>
      <c r="G42" s="67">
        <v>18756.400000000001</v>
      </c>
      <c r="H42" s="69">
        <v>1075.8313962167599</v>
      </c>
      <c r="I42" s="67">
        <v>-18286.38</v>
      </c>
      <c r="J42" s="69">
        <v>-8.2915018542362002</v>
      </c>
      <c r="K42" s="67">
        <v>-1451.28</v>
      </c>
      <c r="L42" s="69">
        <v>-7.7375189268729603</v>
      </c>
      <c r="M42" s="69">
        <v>11.600173639821399</v>
      </c>
      <c r="N42" s="67">
        <v>3929092.51</v>
      </c>
      <c r="O42" s="67">
        <v>15794703.48</v>
      </c>
      <c r="P42" s="67">
        <v>142</v>
      </c>
      <c r="Q42" s="67">
        <v>119</v>
      </c>
      <c r="R42" s="69">
        <v>19.327731092436998</v>
      </c>
      <c r="S42" s="67">
        <v>1553.12422535211</v>
      </c>
      <c r="T42" s="67">
        <v>1597.80369747899</v>
      </c>
      <c r="U42" s="70">
        <v>-2.8767481311257899</v>
      </c>
    </row>
    <row r="43" spans="1:21" ht="12" thickBot="1">
      <c r="A43" s="71"/>
      <c r="B43" s="43" t="s">
        <v>39</v>
      </c>
      <c r="C43" s="44"/>
      <c r="D43" s="67">
        <v>58299.24</v>
      </c>
      <c r="E43" s="68"/>
      <c r="F43" s="68"/>
      <c r="G43" s="67">
        <v>13776.95</v>
      </c>
      <c r="H43" s="69">
        <v>323.16506919165698</v>
      </c>
      <c r="I43" s="67">
        <v>7587.27</v>
      </c>
      <c r="J43" s="69">
        <v>13.014354904112</v>
      </c>
      <c r="K43" s="67">
        <v>1865.99</v>
      </c>
      <c r="L43" s="69">
        <v>13.544289556106399</v>
      </c>
      <c r="M43" s="69">
        <v>3.06608288361674</v>
      </c>
      <c r="N43" s="67">
        <v>1311565.1100000001</v>
      </c>
      <c r="O43" s="67">
        <v>5718903.3200000003</v>
      </c>
      <c r="P43" s="67">
        <v>60</v>
      </c>
      <c r="Q43" s="67">
        <v>65</v>
      </c>
      <c r="R43" s="69">
        <v>-7.6923076923076898</v>
      </c>
      <c r="S43" s="67">
        <v>971.654</v>
      </c>
      <c r="T43" s="67">
        <v>986.443692307692</v>
      </c>
      <c r="U43" s="70">
        <v>-1.5221151055511799</v>
      </c>
    </row>
    <row r="44" spans="1:21" ht="12" thickBot="1">
      <c r="A44" s="71"/>
      <c r="B44" s="43" t="s">
        <v>73</v>
      </c>
      <c r="C44" s="44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7">
        <v>-3233.3332999999998</v>
      </c>
      <c r="P44" s="68"/>
      <c r="Q44" s="68"/>
      <c r="R44" s="68"/>
      <c r="S44" s="68"/>
      <c r="T44" s="68"/>
      <c r="U44" s="72"/>
    </row>
    <row r="45" spans="1:21" ht="12" thickBot="1">
      <c r="A45" s="73"/>
      <c r="B45" s="43" t="s">
        <v>34</v>
      </c>
      <c r="C45" s="44"/>
      <c r="D45" s="74">
        <v>15541.227699999999</v>
      </c>
      <c r="E45" s="75"/>
      <c r="F45" s="75"/>
      <c r="G45" s="74">
        <v>16739.131000000001</v>
      </c>
      <c r="H45" s="76">
        <v>-7.1563051869299503</v>
      </c>
      <c r="I45" s="74">
        <v>1329.6448</v>
      </c>
      <c r="J45" s="76">
        <v>8.5555969300932393</v>
      </c>
      <c r="K45" s="74">
        <v>2792.5311000000002</v>
      </c>
      <c r="L45" s="76">
        <v>16.682652761364999</v>
      </c>
      <c r="M45" s="76">
        <v>-0.52385676206077003</v>
      </c>
      <c r="N45" s="74">
        <v>942677.91029999999</v>
      </c>
      <c r="O45" s="74">
        <v>2141168.5611999999</v>
      </c>
      <c r="P45" s="74">
        <v>29</v>
      </c>
      <c r="Q45" s="74">
        <v>38</v>
      </c>
      <c r="R45" s="76">
        <v>-23.684210526315798</v>
      </c>
      <c r="S45" s="74">
        <v>535.90440344827596</v>
      </c>
      <c r="T45" s="74">
        <v>1019.60004736842</v>
      </c>
      <c r="U45" s="77">
        <v>-90.257822254828696</v>
      </c>
    </row>
  </sheetData>
  <mergeCells count="43">
    <mergeCell ref="B21:C21"/>
    <mergeCell ref="B22:C22"/>
    <mergeCell ref="B44:C44"/>
    <mergeCell ref="B45:C45"/>
    <mergeCell ref="B37:C37"/>
    <mergeCell ref="B38:C38"/>
    <mergeCell ref="B39:C39"/>
    <mergeCell ref="B40:C40"/>
    <mergeCell ref="B41:C41"/>
    <mergeCell ref="B42:C42"/>
    <mergeCell ref="B43:C43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9" workbookViewId="0">
      <selection activeCell="F38" sqref="F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105305</v>
      </c>
      <c r="D2" s="36">
        <v>1178141.5684521401</v>
      </c>
      <c r="E2" s="36">
        <v>1081560.3241854699</v>
      </c>
      <c r="F2" s="36">
        <v>96581.244266666705</v>
      </c>
      <c r="G2" s="36">
        <v>1081560.3241854699</v>
      </c>
      <c r="H2" s="36">
        <v>8.1977622089641405E-2</v>
      </c>
    </row>
    <row r="3" spans="1:8">
      <c r="A3" s="36">
        <v>2</v>
      </c>
      <c r="B3" s="36">
        <v>13</v>
      </c>
      <c r="C3" s="36">
        <v>23946</v>
      </c>
      <c r="D3" s="36">
        <v>227719.028077778</v>
      </c>
      <c r="E3" s="36">
        <v>181597.06884700901</v>
      </c>
      <c r="F3" s="36">
        <v>46121.9592307692</v>
      </c>
      <c r="G3" s="36">
        <v>181597.06884700901</v>
      </c>
      <c r="H3" s="36">
        <v>0.202538890228427</v>
      </c>
    </row>
    <row r="4" spans="1:8">
      <c r="A4" s="36">
        <v>3</v>
      </c>
      <c r="B4" s="36">
        <v>14</v>
      </c>
      <c r="C4" s="36">
        <v>118676</v>
      </c>
      <c r="D4" s="36">
        <v>259561.95380113501</v>
      </c>
      <c r="E4" s="36">
        <v>199541.015497571</v>
      </c>
      <c r="F4" s="36">
        <v>60020.938303563598</v>
      </c>
      <c r="G4" s="36">
        <v>199541.015497571</v>
      </c>
      <c r="H4" s="36">
        <v>0.23123935316633201</v>
      </c>
    </row>
    <row r="5" spans="1:8">
      <c r="A5" s="36">
        <v>4</v>
      </c>
      <c r="B5" s="36">
        <v>15</v>
      </c>
      <c r="C5" s="36">
        <v>4120</v>
      </c>
      <c r="D5" s="36">
        <v>66848.046299553695</v>
      </c>
      <c r="E5" s="36">
        <v>52665.357396566098</v>
      </c>
      <c r="F5" s="36">
        <v>14182.6889029877</v>
      </c>
      <c r="G5" s="36">
        <v>52665.357396566098</v>
      </c>
      <c r="H5" s="36">
        <v>0.21216310255999701</v>
      </c>
    </row>
    <row r="6" spans="1:8">
      <c r="A6" s="36">
        <v>5</v>
      </c>
      <c r="B6" s="36">
        <v>16</v>
      </c>
      <c r="C6" s="36">
        <v>2749</v>
      </c>
      <c r="D6" s="36">
        <v>172071.293123932</v>
      </c>
      <c r="E6" s="36">
        <v>145064.584350427</v>
      </c>
      <c r="F6" s="36">
        <v>27006.708773504299</v>
      </c>
      <c r="G6" s="36">
        <v>145064.584350427</v>
      </c>
      <c r="H6" s="36">
        <v>0.15695069342015799</v>
      </c>
    </row>
    <row r="7" spans="1:8">
      <c r="A7" s="36">
        <v>6</v>
      </c>
      <c r="B7" s="36">
        <v>17</v>
      </c>
      <c r="C7" s="36">
        <v>20323</v>
      </c>
      <c r="D7" s="36">
        <v>308432.84916923102</v>
      </c>
      <c r="E7" s="36">
        <v>206794.609752991</v>
      </c>
      <c r="F7" s="36">
        <v>101638.239416239</v>
      </c>
      <c r="G7" s="36">
        <v>206794.609752991</v>
      </c>
      <c r="H7" s="36">
        <v>0.32953117571621698</v>
      </c>
    </row>
    <row r="8" spans="1:8">
      <c r="A8" s="36">
        <v>7</v>
      </c>
      <c r="B8" s="36">
        <v>18</v>
      </c>
      <c r="C8" s="36">
        <v>62834</v>
      </c>
      <c r="D8" s="36">
        <v>111840.467064957</v>
      </c>
      <c r="E8" s="36">
        <v>89503.754060683801</v>
      </c>
      <c r="F8" s="36">
        <v>22336.713004273501</v>
      </c>
      <c r="G8" s="36">
        <v>89503.754060683801</v>
      </c>
      <c r="H8" s="36">
        <v>0.19971941811813301</v>
      </c>
    </row>
    <row r="9" spans="1:8">
      <c r="A9" s="36">
        <v>8</v>
      </c>
      <c r="B9" s="36">
        <v>19</v>
      </c>
      <c r="C9" s="36">
        <v>17569</v>
      </c>
      <c r="D9" s="36">
        <v>131473.639529915</v>
      </c>
      <c r="E9" s="36">
        <v>141568.84069743601</v>
      </c>
      <c r="F9" s="36">
        <v>-10095.2011675214</v>
      </c>
      <c r="G9" s="36">
        <v>141568.84069743601</v>
      </c>
      <c r="H9" s="36">
        <v>-7.6784982933589402E-2</v>
      </c>
    </row>
    <row r="10" spans="1:8">
      <c r="A10" s="36">
        <v>9</v>
      </c>
      <c r="B10" s="36">
        <v>21</v>
      </c>
      <c r="C10" s="36">
        <v>219759</v>
      </c>
      <c r="D10" s="36">
        <v>1080394.84258803</v>
      </c>
      <c r="E10" s="36">
        <v>1024046.91820855</v>
      </c>
      <c r="F10" s="36">
        <v>56347.924379487202</v>
      </c>
      <c r="G10" s="36">
        <v>1024046.91820855</v>
      </c>
      <c r="H10" s="36">
        <v>5.2154936471659197E-2</v>
      </c>
    </row>
    <row r="11" spans="1:8">
      <c r="A11" s="36">
        <v>10</v>
      </c>
      <c r="B11" s="36">
        <v>22</v>
      </c>
      <c r="C11" s="36">
        <v>77367</v>
      </c>
      <c r="D11" s="36">
        <v>1951662.76847179</v>
      </c>
      <c r="E11" s="36">
        <v>1866730.9811384601</v>
      </c>
      <c r="F11" s="36">
        <v>84931.787333333297</v>
      </c>
      <c r="G11" s="36">
        <v>1866730.9811384601</v>
      </c>
      <c r="H11" s="36">
        <v>4.3517655153014603E-2</v>
      </c>
    </row>
    <row r="12" spans="1:8">
      <c r="A12" s="36">
        <v>11</v>
      </c>
      <c r="B12" s="36">
        <v>23</v>
      </c>
      <c r="C12" s="36">
        <v>188404.85800000001</v>
      </c>
      <c r="D12" s="36">
        <v>1891741.1317470099</v>
      </c>
      <c r="E12" s="36">
        <v>1615082.3681350399</v>
      </c>
      <c r="F12" s="36">
        <v>276658.76361196599</v>
      </c>
      <c r="G12" s="36">
        <v>1615082.3681350399</v>
      </c>
      <c r="H12" s="36">
        <v>0.14624557185394199</v>
      </c>
    </row>
    <row r="13" spans="1:8">
      <c r="A13" s="36">
        <v>12</v>
      </c>
      <c r="B13" s="36">
        <v>24</v>
      </c>
      <c r="C13" s="36">
        <v>26701</v>
      </c>
      <c r="D13" s="36">
        <v>735342.60918290599</v>
      </c>
      <c r="E13" s="36">
        <v>654260.292311111</v>
      </c>
      <c r="F13" s="36">
        <v>81082.316871794901</v>
      </c>
      <c r="G13" s="36">
        <v>654260.292311111</v>
      </c>
      <c r="H13" s="36">
        <v>0.110264679156688</v>
      </c>
    </row>
    <row r="14" spans="1:8">
      <c r="A14" s="36">
        <v>13</v>
      </c>
      <c r="B14" s="36">
        <v>25</v>
      </c>
      <c r="C14" s="36">
        <v>80310</v>
      </c>
      <c r="D14" s="36">
        <v>1056505.1961000001</v>
      </c>
      <c r="E14" s="36">
        <v>959775.78370000003</v>
      </c>
      <c r="F14" s="36">
        <v>96729.412400000001</v>
      </c>
      <c r="G14" s="36">
        <v>959775.78370000003</v>
      </c>
      <c r="H14" s="36">
        <v>9.1556021453626998E-2</v>
      </c>
    </row>
    <row r="15" spans="1:8">
      <c r="A15" s="36">
        <v>14</v>
      </c>
      <c r="B15" s="36">
        <v>26</v>
      </c>
      <c r="C15" s="36">
        <v>67531</v>
      </c>
      <c r="D15" s="36">
        <v>467128.24773768999</v>
      </c>
      <c r="E15" s="36">
        <v>396044.31890326802</v>
      </c>
      <c r="F15" s="36">
        <v>71083.928834422506</v>
      </c>
      <c r="G15" s="36">
        <v>396044.31890326802</v>
      </c>
      <c r="H15" s="36">
        <v>0.152172190782046</v>
      </c>
    </row>
    <row r="16" spans="1:8">
      <c r="A16" s="36">
        <v>15</v>
      </c>
      <c r="B16" s="36">
        <v>27</v>
      </c>
      <c r="C16" s="36">
        <v>284521.15399999998</v>
      </c>
      <c r="D16" s="36">
        <v>2435646.7571999999</v>
      </c>
      <c r="E16" s="36">
        <v>2324943.7905999999</v>
      </c>
      <c r="F16" s="36">
        <v>110702.9666</v>
      </c>
      <c r="G16" s="36">
        <v>2324943.7905999999</v>
      </c>
      <c r="H16" s="36">
        <v>4.5451158413161399E-2</v>
      </c>
    </row>
    <row r="17" spans="1:8">
      <c r="A17" s="36">
        <v>16</v>
      </c>
      <c r="B17" s="36">
        <v>29</v>
      </c>
      <c r="C17" s="36">
        <v>241216</v>
      </c>
      <c r="D17" s="36">
        <v>3331460.65718889</v>
      </c>
      <c r="E17" s="36">
        <v>2889580.6232452998</v>
      </c>
      <c r="F17" s="36">
        <v>441880.03394359001</v>
      </c>
      <c r="G17" s="36">
        <v>2889580.6232452998</v>
      </c>
      <c r="H17" s="36">
        <v>0.132638526884616</v>
      </c>
    </row>
    <row r="18" spans="1:8">
      <c r="A18" s="36">
        <v>17</v>
      </c>
      <c r="B18" s="36">
        <v>31</v>
      </c>
      <c r="C18" s="36">
        <v>26039.276000000002</v>
      </c>
      <c r="D18" s="36">
        <v>267123.050723425</v>
      </c>
      <c r="E18" s="36">
        <v>226648.643056701</v>
      </c>
      <c r="F18" s="36">
        <v>40474.407666724197</v>
      </c>
      <c r="G18" s="36">
        <v>226648.643056701</v>
      </c>
      <c r="H18" s="36">
        <v>0.15151971182236501</v>
      </c>
    </row>
    <row r="19" spans="1:8">
      <c r="A19" s="36">
        <v>18</v>
      </c>
      <c r="B19" s="36">
        <v>32</v>
      </c>
      <c r="C19" s="36">
        <v>16522.36</v>
      </c>
      <c r="D19" s="36">
        <v>307469.952431268</v>
      </c>
      <c r="E19" s="36">
        <v>279388.95636371098</v>
      </c>
      <c r="F19" s="36">
        <v>28080.996067557298</v>
      </c>
      <c r="G19" s="36">
        <v>279388.95636371098</v>
      </c>
      <c r="H19" s="36">
        <v>9.13292367124377E-2</v>
      </c>
    </row>
    <row r="20" spans="1:8">
      <c r="A20" s="36">
        <v>19</v>
      </c>
      <c r="B20" s="36">
        <v>33</v>
      </c>
      <c r="C20" s="36">
        <v>36900.292000000001</v>
      </c>
      <c r="D20" s="36">
        <v>563286.04159283696</v>
      </c>
      <c r="E20" s="36">
        <v>446117.070886623</v>
      </c>
      <c r="F20" s="36">
        <v>117168.97070621399</v>
      </c>
      <c r="G20" s="36">
        <v>446117.070886623</v>
      </c>
      <c r="H20" s="36">
        <v>0.20800971807305699</v>
      </c>
    </row>
    <row r="21" spans="1:8">
      <c r="A21" s="36">
        <v>20</v>
      </c>
      <c r="B21" s="36">
        <v>34</v>
      </c>
      <c r="C21" s="36">
        <v>33496.900999999998</v>
      </c>
      <c r="D21" s="36">
        <v>220310.30579136999</v>
      </c>
      <c r="E21" s="36">
        <v>160304.29175437</v>
      </c>
      <c r="F21" s="36">
        <v>60006.014037000001</v>
      </c>
      <c r="G21" s="36">
        <v>160304.29175437</v>
      </c>
      <c r="H21" s="36">
        <v>0.272370435969639</v>
      </c>
    </row>
    <row r="22" spans="1:8">
      <c r="A22" s="36">
        <v>21</v>
      </c>
      <c r="B22" s="36">
        <v>35</v>
      </c>
      <c r="C22" s="36">
        <v>24516.607</v>
      </c>
      <c r="D22" s="36">
        <v>737467.65139999997</v>
      </c>
      <c r="E22" s="36">
        <v>712371.85510000004</v>
      </c>
      <c r="F22" s="36">
        <v>25095.796300000002</v>
      </c>
      <c r="G22" s="36">
        <v>712371.85510000004</v>
      </c>
      <c r="H22" s="36">
        <v>3.4029691000491302E-2</v>
      </c>
    </row>
    <row r="23" spans="1:8">
      <c r="A23" s="36">
        <v>22</v>
      </c>
      <c r="B23" s="36">
        <v>36</v>
      </c>
      <c r="C23" s="36">
        <v>106657.965</v>
      </c>
      <c r="D23" s="36">
        <v>704693.93285044201</v>
      </c>
      <c r="E23" s="36">
        <v>608276.92292615306</v>
      </c>
      <c r="F23" s="36">
        <v>96417.009924289698</v>
      </c>
      <c r="G23" s="36">
        <v>608276.92292615306</v>
      </c>
      <c r="H23" s="36">
        <v>0.136821115422818</v>
      </c>
    </row>
    <row r="24" spans="1:8">
      <c r="A24" s="36">
        <v>23</v>
      </c>
      <c r="B24" s="36">
        <v>37</v>
      </c>
      <c r="C24" s="36">
        <v>96297.381999999998</v>
      </c>
      <c r="D24" s="36">
        <v>877021.04684690305</v>
      </c>
      <c r="E24" s="36">
        <v>782878.81307242601</v>
      </c>
      <c r="F24" s="36">
        <v>94142.233774476394</v>
      </c>
      <c r="G24" s="36">
        <v>782878.81307242601</v>
      </c>
      <c r="H24" s="36">
        <v>0.10734318647533</v>
      </c>
    </row>
    <row r="25" spans="1:8">
      <c r="A25" s="36">
        <v>24</v>
      </c>
      <c r="B25" s="36">
        <v>38</v>
      </c>
      <c r="C25" s="36">
        <v>107254.11500000001</v>
      </c>
      <c r="D25" s="36">
        <v>564912.72303274297</v>
      </c>
      <c r="E25" s="36">
        <v>536207.61200708</v>
      </c>
      <c r="F25" s="36">
        <v>28705.1110256637</v>
      </c>
      <c r="G25" s="36">
        <v>536207.61200708</v>
      </c>
      <c r="H25" s="36">
        <v>5.08133555065991E-2</v>
      </c>
    </row>
    <row r="26" spans="1:8">
      <c r="A26" s="36">
        <v>25</v>
      </c>
      <c r="B26" s="36">
        <v>39</v>
      </c>
      <c r="C26" s="36">
        <v>68067.114000000001</v>
      </c>
      <c r="D26" s="36">
        <v>218944.90026510099</v>
      </c>
      <c r="E26" s="36">
        <v>164648.19867781401</v>
      </c>
      <c r="F26" s="36">
        <v>54296.7015872872</v>
      </c>
      <c r="G26" s="36">
        <v>164648.19867781401</v>
      </c>
      <c r="H26" s="36">
        <v>0.247992538403699</v>
      </c>
    </row>
    <row r="27" spans="1:8">
      <c r="A27" s="36">
        <v>26</v>
      </c>
      <c r="B27" s="36">
        <v>42</v>
      </c>
      <c r="C27" s="36">
        <v>5256.3360000000002</v>
      </c>
      <c r="D27" s="36">
        <v>122805.29700000001</v>
      </c>
      <c r="E27" s="36">
        <v>102694.79519999999</v>
      </c>
      <c r="F27" s="36">
        <v>20110.501799999998</v>
      </c>
      <c r="G27" s="36">
        <v>102694.79519999999</v>
      </c>
      <c r="H27" s="36">
        <v>0.16375923751888299</v>
      </c>
    </row>
    <row r="28" spans="1:8">
      <c r="A28" s="36">
        <v>27</v>
      </c>
      <c r="B28" s="36">
        <v>75</v>
      </c>
      <c r="C28" s="36">
        <v>231</v>
      </c>
      <c r="D28" s="36">
        <v>162037.60683760699</v>
      </c>
      <c r="E28" s="36">
        <v>148408.521367521</v>
      </c>
      <c r="F28" s="36">
        <v>13629.0854700855</v>
      </c>
      <c r="G28" s="36">
        <v>148408.521367521</v>
      </c>
      <c r="H28" s="36">
        <v>8.4110631698877503E-2</v>
      </c>
    </row>
    <row r="29" spans="1:8">
      <c r="A29" s="36">
        <v>28</v>
      </c>
      <c r="B29" s="36">
        <v>76</v>
      </c>
      <c r="C29" s="36">
        <v>3008</v>
      </c>
      <c r="D29" s="36">
        <v>497483.83770940203</v>
      </c>
      <c r="E29" s="36">
        <v>469588.754604274</v>
      </c>
      <c r="F29" s="36">
        <v>27895.0831051282</v>
      </c>
      <c r="G29" s="36">
        <v>469588.754604274</v>
      </c>
      <c r="H29" s="36">
        <v>5.6072340427314002E-2</v>
      </c>
    </row>
    <row r="30" spans="1:8">
      <c r="A30" s="36">
        <v>29</v>
      </c>
      <c r="B30" s="36">
        <v>99</v>
      </c>
      <c r="C30" s="36">
        <v>29</v>
      </c>
      <c r="D30" s="36">
        <v>15541.227592466499</v>
      </c>
      <c r="E30" s="36">
        <v>14211.5826941986</v>
      </c>
      <c r="F30" s="36">
        <v>1329.6448982679101</v>
      </c>
      <c r="G30" s="36">
        <v>14211.5826941986</v>
      </c>
      <c r="H30" s="36">
        <v>8.5555976215961199E-2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70</v>
      </c>
      <c r="D32" s="33">
        <v>99290.63</v>
      </c>
      <c r="E32" s="33">
        <v>95305.13</v>
      </c>
      <c r="F32" s="30"/>
      <c r="G32" s="30"/>
      <c r="H32" s="3"/>
    </row>
    <row r="33" spans="1:8">
      <c r="A33" s="3"/>
      <c r="B33" s="33">
        <v>71</v>
      </c>
      <c r="C33" s="33">
        <v>100</v>
      </c>
      <c r="D33" s="33">
        <v>264363.34999999998</v>
      </c>
      <c r="E33" s="33">
        <v>286749.28999999998</v>
      </c>
      <c r="F33" s="30"/>
      <c r="G33" s="30"/>
      <c r="H33" s="3"/>
    </row>
    <row r="34" spans="1:8">
      <c r="A34" s="3"/>
      <c r="B34" s="33">
        <v>72</v>
      </c>
      <c r="C34" s="33">
        <v>14</v>
      </c>
      <c r="D34" s="33">
        <v>37215.379999999997</v>
      </c>
      <c r="E34" s="33">
        <v>38685.49</v>
      </c>
      <c r="F34" s="30"/>
      <c r="G34" s="30"/>
      <c r="H34" s="3"/>
    </row>
    <row r="35" spans="1:8">
      <c r="A35" s="3"/>
      <c r="B35" s="33">
        <v>73</v>
      </c>
      <c r="C35" s="33">
        <v>129</v>
      </c>
      <c r="D35" s="33">
        <v>231594.33</v>
      </c>
      <c r="E35" s="33">
        <v>264050.39</v>
      </c>
      <c r="F35" s="30"/>
      <c r="G35" s="30"/>
      <c r="H35" s="3"/>
    </row>
    <row r="36" spans="1:8">
      <c r="A36" s="3"/>
      <c r="B36" s="33">
        <v>77</v>
      </c>
      <c r="C36" s="33">
        <v>139</v>
      </c>
      <c r="D36" s="33">
        <v>220543.64</v>
      </c>
      <c r="E36" s="33">
        <v>238830.02</v>
      </c>
      <c r="F36" s="30"/>
      <c r="G36" s="30"/>
      <c r="H36" s="3"/>
    </row>
    <row r="37" spans="1:8">
      <c r="A37" s="3"/>
      <c r="B37" s="33">
        <v>78</v>
      </c>
      <c r="C37" s="33">
        <v>52</v>
      </c>
      <c r="D37" s="33">
        <v>58299.24</v>
      </c>
      <c r="E37" s="33">
        <v>50711.97</v>
      </c>
      <c r="F37" s="30"/>
      <c r="G37" s="30"/>
      <c r="H37" s="3"/>
    </row>
    <row r="38" spans="1:8">
      <c r="A38" s="30"/>
      <c r="B38" s="38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2016-02-22T00:28:00Z</dcterms:modified>
</cp:coreProperties>
</file>