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<sst xmlns="http://schemas.openxmlformats.org/spreadsheetml/2006/main" count="117" uniqueCount="76">
  <si>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</si>
  <si>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</si>
  <si>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</si>
  <si>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</si>
  <si>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</si>
  <si>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</si>
  <si>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</si>
  <si>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</si>
  <si>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</si>
  <si>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</si>
  <si>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</si>
  <si>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</si>
  <si>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</si>
  <si>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</si>
  <si>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</si>
  <si>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</si>
  <si>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</si>
  <si>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</si>
  <si>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</si>
  <si>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</si>
  <si>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</si>
  <si>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</si>
  <si>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</si>
  <si>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</si>
  <si>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</si>
  <si>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</si>
  <si>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</si>
  <si>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</si>
  <si>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</si>
  <si>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</si>
  <si>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</si>
  <si>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</si>
  <si>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</si>
  <si>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</si>
  <si>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</si>
  <si>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</si>
  <si>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</si>
  <si>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</si>
  <si>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</si>
  <si>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</si>
  <si>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4" type="noConversion"/>
  </si>
  <si>
    <t>COST</t>
    <phoneticPr fontId="24" type="noConversion"/>
  </si>
  <si>
    <t>成本</t>
    <phoneticPr fontId="24" type="noConversion"/>
  </si>
  <si>
    <t>销售金额差异</t>
    <phoneticPr fontId="24" type="noConversion"/>
  </si>
  <si>
    <t>销售成本差异</t>
    <phoneticPr fontId="2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</si>
  <si>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</si>
  <si>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</si>
  <si>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</si>
  <si>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</si>
  <si>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</si>
  <si>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</si>
  <si>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</si>
  <si>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</si>
  <si>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</si>
  <si>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</si>
  <si>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</si>
  <si>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</si>
  <si>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</si>
  <si>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</si>
  <si>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</si>
  <si>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</si>
  <si>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</si>
  <si>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</si>
  <si>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</si>
  <si>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</si>
  <si>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</si>
  <si>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</si>
  <si>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</si>
  <si>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</si>
  <si>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</si>
  <si>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</si>
  <si>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4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</si>
  <si>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</si>
  <si>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</si>
  <si>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4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</si>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</sst>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4">
    <xf numFmtId="0" fontId="0" fillId="0" borderId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4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  <xf numFmtId="0" fontId="57" fillId="0" borderId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21" fillId="0" borderId="0" xfId="0" applyFont="1"/>
    <xf numFmtId="177" fontId="21" fillId="0" borderId="0" xfId="0" applyNumberFormat="1" applyFont="1"/>
    <xf numFmtId="0" fontId="0" fillId="0" borderId="0" xfId="0" applyAlignment="1"/>
    <xf numFmtId="0" fontId="21" fillId="0" borderId="0" xfId="0" applyNumberFormat="1" applyFont="1"/>
    <xf numFmtId="0" fontId="22" fillId="0" borderId="18" xfId="0" applyFont="1" applyBorder="1" applyAlignment="1">
      <alignment wrapText="1"/>
    </xf>
    <xf numFmtId="0" fontId="22" fillId="0" borderId="18" xfId="0" applyNumberFormat="1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8" xfId="0" applyFont="1" applyBorder="1" applyAlignment="1">
      <alignment horizontal="right" vertical="center" wrapText="1"/>
    </xf>
    <xf numFmtId="49" fontId="22" fillId="36" borderId="18" xfId="0" applyNumberFormat="1" applyFont="1" applyFill="1" applyBorder="1" applyAlignment="1">
      <alignment vertical="center" wrapText="1"/>
    </xf>
    <xf numFmtId="49" fontId="25" fillId="37" borderId="18" xfId="0" applyNumberFormat="1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vertical="center" wrapText="1"/>
    </xf>
    <xf numFmtId="0" fontId="22" fillId="33" borderId="18" xfId="0" applyNumberFormat="1" applyFont="1" applyFill="1" applyBorder="1" applyAlignment="1">
      <alignment vertical="center" wrapText="1"/>
    </xf>
    <xf numFmtId="0" fontId="22" fillId="36" borderId="18" xfId="0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4" fontId="22" fillId="36" borderId="18" xfId="0" applyNumberFormat="1" applyFont="1" applyFill="1" applyBorder="1" applyAlignment="1">
      <alignment horizontal="right" vertical="top" wrapText="1"/>
    </xf>
    <xf numFmtId="4" fontId="22" fillId="37" borderId="18" xfId="0" applyNumberFormat="1" applyFont="1" applyFill="1" applyBorder="1" applyAlignment="1">
      <alignment horizontal="right" vertical="top" wrapText="1"/>
    </xf>
    <xf numFmtId="177" fontId="21" fillId="36" borderId="18" xfId="0" applyNumberFormat="1" applyFont="1" applyFill="1" applyBorder="1" applyAlignment="1">
      <alignment horizontal="center" vertical="center"/>
    </xf>
    <xf numFmtId="177" fontId="21" fillId="37" borderId="18" xfId="0" applyNumberFormat="1" applyFont="1" applyFill="1" applyBorder="1" applyAlignment="1">
      <alignment horizontal="center" vertical="center"/>
    </xf>
    <xf numFmtId="177" fontId="26" fillId="0" borderId="18" xfId="0" applyNumberFormat="1" applyFont="1" applyBorder="1"/>
    <xf numFmtId="177" fontId="21" fillId="36" borderId="18" xfId="0" applyNumberFormat="1" applyFont="1" applyFill="1" applyBorder="1"/>
    <xf numFmtId="177" fontId="21" fillId="37" borderId="18" xfId="0" applyNumberFormat="1" applyFont="1" applyFill="1" applyBorder="1"/>
    <xf numFmtId="177" fontId="21" fillId="0" borderId="18" xfId="0" applyNumberFormat="1" applyFont="1" applyBorder="1"/>
    <xf numFmtId="49" fontId="22" fillId="0" borderId="18" xfId="0" applyNumberFormat="1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4" fontId="22" fillId="0" borderId="18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176" fontId="2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1" fillId="0" borderId="0" xfId="0" applyFont="1"/>
    <xf numFmtId="0" fontId="56" fillId="0" borderId="0" xfId="0" applyNumberFormat="1" applyFont="1" applyAlignment="1"/>
    <xf numFmtId="0" fontId="21" fillId="0" borderId="0" xfId="0" applyFont="1"/>
    <xf numFmtId="0" fontId="21" fillId="0" borderId="0" xfId="0" applyFont="1"/>
    <xf numFmtId="0" fontId="57" fillId="0" borderId="0" xfId="110"/>
    <xf numFmtId="0" fontId="58" fillId="0" borderId="0" xfId="110" applyNumberFormat="1" applyFont="1"/>
    <xf numFmtId="1" fontId="56" fillId="0" borderId="0" xfId="0" applyNumberFormat="1" applyFont="1" applyAlignment="1"/>
    <xf numFmtId="0" fontId="27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2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1" xfId="0" applyFont="1" applyBorder="1" applyAlignment="1">
      <alignment horizontal="right" vertical="center" wrapText="1"/>
    </xf>
    <xf numFmtId="49" fontId="22" fillId="33" borderId="10" xfId="0" applyNumberFormat="1" applyFont="1" applyFill="1" applyBorder="1" applyAlignment="1">
      <alignment vertical="center" wrapText="1"/>
    </xf>
    <xf numFmtId="49" fontId="22" fillId="33" borderId="12" xfId="0" applyNumberFormat="1" applyFont="1" applyFill="1" applyBorder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22" fillId="33" borderId="12" xfId="0" applyFont="1" applyFill="1" applyBorder="1" applyAlignment="1">
      <alignment vertical="center" wrapText="1"/>
    </xf>
    <xf numFmtId="4" fontId="23" fillId="34" borderId="10" xfId="0" applyNumberFormat="1" applyFont="1" applyFill="1" applyBorder="1" applyAlignment="1">
      <alignment horizontal="right" vertical="top" wrapText="1"/>
    </xf>
    <xf numFmtId="176" fontId="23" fillId="34" borderId="10" xfId="0" applyNumberFormat="1" applyFont="1" applyFill="1" applyBorder="1" applyAlignment="1">
      <alignment horizontal="right" vertical="top" wrapText="1"/>
    </xf>
    <xf numFmtId="176" fontId="23" fillId="34" borderId="12" xfId="0" applyNumberFormat="1" applyFont="1" applyFill="1" applyBorder="1" applyAlignment="1">
      <alignment horizontal="right" vertical="top" wrapText="1"/>
    </xf>
    <xf numFmtId="4" fontId="22" fillId="35" borderId="10" xfId="0" applyNumberFormat="1" applyFont="1" applyFill="1" applyBorder="1" applyAlignment="1">
      <alignment horizontal="right" vertical="top" wrapText="1"/>
    </xf>
    <xf numFmtId="0" fontId="22" fillId="35" borderId="10" xfId="0" applyFont="1" applyFill="1" applyBorder="1" applyAlignment="1">
      <alignment horizontal="right" vertical="top" wrapText="1"/>
    </xf>
    <xf numFmtId="176" fontId="22" fillId="35" borderId="10" xfId="0" applyNumberFormat="1" applyFont="1" applyFill="1" applyBorder="1" applyAlignment="1">
      <alignment horizontal="right" vertical="top" wrapText="1"/>
    </xf>
    <xf numFmtId="176" fontId="22" fillId="35" borderId="12" xfId="0" applyNumberFormat="1" applyFont="1" applyFill="1" applyBorder="1" applyAlignment="1">
      <alignment horizontal="right" vertical="top" wrapText="1"/>
    </xf>
    <xf numFmtId="0" fontId="22" fillId="35" borderId="12" xfId="0" applyFont="1" applyFill="1" applyBorder="1" applyAlignment="1">
      <alignment horizontal="right" vertical="top" wrapText="1"/>
    </xf>
    <xf numFmtId="4" fontId="22" fillId="35" borderId="13" xfId="0" applyNumberFormat="1" applyFont="1" applyFill="1" applyBorder="1" applyAlignment="1">
      <alignment horizontal="right" vertical="top" wrapText="1"/>
    </xf>
    <xf numFmtId="0" fontId="22" fillId="35" borderId="13" xfId="0" applyFont="1" applyFill="1" applyBorder="1" applyAlignment="1">
      <alignment horizontal="right" vertical="top" wrapText="1"/>
    </xf>
    <xf numFmtId="176" fontId="22" fillId="35" borderId="13" xfId="0" applyNumberFormat="1" applyFont="1" applyFill="1" applyBorder="1" applyAlignment="1">
      <alignment horizontal="right" vertical="top" wrapText="1"/>
    </xf>
    <xf numFmtId="176" fontId="22" fillId="35" borderId="20" xfId="0" applyNumberFormat="1" applyFont="1" applyFill="1" applyBorder="1" applyAlignment="1">
      <alignment horizontal="right" vertical="top" wrapText="1"/>
    </xf>
    <xf numFmtId="0" fontId="22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49" fontId="23" fillId="33" borderId="18" xfId="0" applyNumberFormat="1" applyFont="1" applyFill="1" applyBorder="1" applyAlignment="1">
      <alignment horizontal="left" vertical="top" wrapText="1"/>
    </xf>
    <xf numFmtId="14" fontId="22" fillId="33" borderId="18" xfId="0" applyNumberFormat="1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1" fillId="0" borderId="19" xfId="0" applyFont="1" applyBorder="1" applyAlignment="1">
      <alignment wrapText="1"/>
    </xf>
    <xf numFmtId="0" fontId="21" fillId="0" borderId="0" xfId="0" applyFont="1" applyAlignment="1">
      <alignment horizontal="right" vertical="center" wrapText="1"/>
    </xf>
    <xf numFmtId="0" fontId="22" fillId="33" borderId="13" xfId="0" applyFont="1" applyFill="1" applyBorder="1" applyAlignment="1">
      <alignment vertical="center" wrapText="1"/>
    </xf>
    <xf numFmtId="0" fontId="22" fillId="33" borderId="15" xfId="0" applyFont="1" applyFill="1" applyBorder="1" applyAlignment="1">
      <alignment vertical="center" wrapText="1"/>
    </xf>
    <xf numFmtId="49" fontId="23" fillId="33" borderId="13" xfId="0" applyNumberFormat="1" applyFont="1" applyFill="1" applyBorder="1" applyAlignment="1">
      <alignment horizontal="left" vertical="top" wrapText="1"/>
    </xf>
    <xf numFmtId="49" fontId="23" fillId="33" borderId="14" xfId="0" applyNumberFormat="1" applyFont="1" applyFill="1" applyBorder="1" applyAlignment="1">
      <alignment horizontal="left" vertical="top" wrapText="1"/>
    </xf>
    <xf numFmtId="49" fontId="23" fillId="33" borderId="15" xfId="0" applyNumberFormat="1" applyFont="1" applyFill="1" applyBorder="1" applyAlignment="1">
      <alignment horizontal="left" vertical="top" wrapText="1"/>
    </xf>
    <xf numFmtId="14" fontId="22" fillId="33" borderId="12" xfId="0" applyNumberFormat="1" applyFont="1" applyFill="1" applyBorder="1" applyAlignment="1">
      <alignment vertical="center" wrapText="1"/>
    </xf>
    <xf numFmtId="14" fontId="22" fillId="33" borderId="16" xfId="0" applyNumberFormat="1" applyFont="1" applyFill="1" applyBorder="1" applyAlignment="1">
      <alignment vertical="center" wrapText="1"/>
    </xf>
    <xf numFmtId="14" fontId="22" fillId="33" borderId="17" xfId="0" applyNumberFormat="1" applyFont="1" applyFill="1" applyBorder="1" applyAlignment="1">
      <alignment vertical="center" wrapText="1"/>
    </xf>
  </cellXfs>
  <cellStyles count="13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65fcb40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b8a788a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18288797.396399997</v>
      </c>
      <c r="F3" s="25">
        <f>RA!I7</f>
        <v>1986963.3381000001</v>
      </c>
      <c r="G3" s="16">
        <f>SUM(G4:G40)</f>
        <v>16301834.058299998</v>
      </c>
      <c r="H3" s="27">
        <f>RA!J7</f>
        <v>10.864373939049299</v>
      </c>
      <c r="I3" s="20">
        <f>SUM(I4:I40)</f>
        <v>18288806.103976011</v>
      </c>
      <c r="J3" s="21">
        <f>SUM(J4:J40)</f>
        <v>16301834.061330251</v>
      </c>
      <c r="K3" s="22">
        <f>E3-I3</f>
        <v>-8.7075760141015053</v>
      </c>
      <c r="L3" s="22">
        <f>G3-J3</f>
        <v>-3.0302535742521286E-3</v>
      </c>
    </row>
    <row r="4" spans="1:13">
      <c r="A4" s="63">
        <f>RA!A8</f>
        <v>42423</v>
      </c>
      <c r="B4" s="12">
        <v>12</v>
      </c>
      <c r="C4" s="61" t="s">
        <v>6</v>
      </c>
      <c r="D4" s="61"/>
      <c r="E4" s="15">
        <f>VLOOKUP(C4,RA!B8:D36,3,0)</f>
        <v>946851.32759999996</v>
      </c>
      <c r="F4" s="25">
        <f>VLOOKUP(C4,RA!B8:I39,8,0)</f>
        <v>193076.0557</v>
      </c>
      <c r="G4" s="16">
        <f t="shared" ref="G4:G40" si="0">E4-F4</f>
        <v>753775.27189999993</v>
      </c>
      <c r="H4" s="27">
        <f>RA!J8</f>
        <v>20.391380364792099</v>
      </c>
      <c r="I4" s="20">
        <f>VLOOKUP(B4,RMS!B:D,3,FALSE)</f>
        <v>946852.62891282002</v>
      </c>
      <c r="J4" s="21">
        <f>VLOOKUP(B4,RMS!B:E,4,FALSE)</f>
        <v>753775.28696153802</v>
      </c>
      <c r="K4" s="22">
        <f t="shared" ref="K4:K40" si="1">E4-I4</f>
        <v>-1.3013128200545907</v>
      </c>
      <c r="L4" s="22">
        <f t="shared" ref="L4:L40" si="2">G4-J4</f>
        <v>-1.5061538084410131E-2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238701.62210000001</v>
      </c>
      <c r="F5" s="25">
        <f>VLOOKUP(C5,RA!B9:I40,8,0)</f>
        <v>48538.133300000001</v>
      </c>
      <c r="G5" s="16">
        <f t="shared" si="0"/>
        <v>190163.48879999999</v>
      </c>
      <c r="H5" s="27">
        <f>RA!J9</f>
        <v>20.334228512140498</v>
      </c>
      <c r="I5" s="20">
        <f>VLOOKUP(B5,RMS!B:D,3,FALSE)</f>
        <v>238701.92093162399</v>
      </c>
      <c r="J5" s="21">
        <f>VLOOKUP(B5,RMS!B:E,4,FALSE)</f>
        <v>190163.466741026</v>
      </c>
      <c r="K5" s="22">
        <f t="shared" si="1"/>
        <v>-0.29883162397891283</v>
      </c>
      <c r="L5" s="22">
        <f t="shared" si="2"/>
        <v>2.2058973991079256E-2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209032.45869999999</v>
      </c>
      <c r="F6" s="25">
        <f>VLOOKUP(C6,RA!B10:I41,8,0)</f>
        <v>44152.472600000001</v>
      </c>
      <c r="G6" s="16">
        <f t="shared" si="0"/>
        <v>164879.98609999998</v>
      </c>
      <c r="H6" s="27">
        <f>RA!J10</f>
        <v>21.1223045811115</v>
      </c>
      <c r="I6" s="20">
        <f>VLOOKUP(B6,RMS!B:D,3,FALSE)</f>
        <v>209034.40532892401</v>
      </c>
      <c r="J6" s="21">
        <f>VLOOKUP(B6,RMS!B:E,4,FALSE)</f>
        <v>164879.98788912699</v>
      </c>
      <c r="K6" s="22">
        <f>E6-I6</f>
        <v>-1.9466289240226615</v>
      </c>
      <c r="L6" s="22">
        <f t="shared" si="2"/>
        <v>-1.7891270108520985E-3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75273.847599999994</v>
      </c>
      <c r="F7" s="25">
        <f>VLOOKUP(C7,RA!B11:I42,8,0)</f>
        <v>12956.1227</v>
      </c>
      <c r="G7" s="16">
        <f t="shared" si="0"/>
        <v>62317.724899999994</v>
      </c>
      <c r="H7" s="27">
        <f>RA!J11</f>
        <v>17.211984126077802</v>
      </c>
      <c r="I7" s="20">
        <f>VLOOKUP(B7,RMS!B:D,3,FALSE)</f>
        <v>75273.905679857795</v>
      </c>
      <c r="J7" s="21">
        <f>VLOOKUP(B7,RMS!B:E,4,FALSE)</f>
        <v>62317.724416193902</v>
      </c>
      <c r="K7" s="22">
        <f t="shared" si="1"/>
        <v>-5.8079857801203616E-2</v>
      </c>
      <c r="L7" s="22">
        <f t="shared" si="2"/>
        <v>4.8380609223386273E-4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217599.26990000001</v>
      </c>
      <c r="F8" s="25">
        <f>VLOOKUP(C8,RA!B12:I43,8,0)</f>
        <v>35322.720399999998</v>
      </c>
      <c r="G8" s="16">
        <f t="shared" si="0"/>
        <v>182276.54950000002</v>
      </c>
      <c r="H8" s="27">
        <f>RA!J12</f>
        <v>16.232922296215801</v>
      </c>
      <c r="I8" s="20">
        <f>VLOOKUP(B8,RMS!B:D,3,FALSE)</f>
        <v>217599.242320513</v>
      </c>
      <c r="J8" s="21">
        <f>VLOOKUP(B8,RMS!B:E,4,FALSE)</f>
        <v>182276.552205983</v>
      </c>
      <c r="K8" s="22">
        <f t="shared" si="1"/>
        <v>2.757948701037094E-2</v>
      </c>
      <c r="L8" s="22">
        <f t="shared" si="2"/>
        <v>-2.7059829735662788E-3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436380.38620000001</v>
      </c>
      <c r="F9" s="25">
        <f>VLOOKUP(C9,RA!B13:I44,8,0)</f>
        <v>119826.91869999999</v>
      </c>
      <c r="G9" s="16">
        <f t="shared" si="0"/>
        <v>316553.46750000003</v>
      </c>
      <c r="H9" s="27">
        <f>RA!J13</f>
        <v>27.459281509751801</v>
      </c>
      <c r="I9" s="20">
        <f>VLOOKUP(B9,RMS!B:D,3,FALSE)</f>
        <v>436380.92793333298</v>
      </c>
      <c r="J9" s="21">
        <f>VLOOKUP(B9,RMS!B:E,4,FALSE)</f>
        <v>316553.46595640999</v>
      </c>
      <c r="K9" s="22">
        <f t="shared" si="1"/>
        <v>-0.54173333296785131</v>
      </c>
      <c r="L9" s="22">
        <f t="shared" si="2"/>
        <v>1.5435900422744453E-3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119238.26</v>
      </c>
      <c r="F10" s="25">
        <f>VLOOKUP(C10,RA!B14:I44,8,0)</f>
        <v>24962.961899999998</v>
      </c>
      <c r="G10" s="16">
        <f t="shared" si="0"/>
        <v>94275.2981</v>
      </c>
      <c r="H10" s="27">
        <f>RA!J14</f>
        <v>20.935362441551899</v>
      </c>
      <c r="I10" s="20">
        <f>VLOOKUP(B10,RMS!B:D,3,FALSE)</f>
        <v>119238.25432906</v>
      </c>
      <c r="J10" s="21">
        <f>VLOOKUP(B10,RMS!B:E,4,FALSE)</f>
        <v>94275.299188034202</v>
      </c>
      <c r="K10" s="22">
        <f t="shared" si="1"/>
        <v>5.6709399941610172E-3</v>
      </c>
      <c r="L10" s="22">
        <f t="shared" si="2"/>
        <v>-1.0880342015298083E-3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153816.88990000001</v>
      </c>
      <c r="F11" s="25">
        <f>VLOOKUP(C11,RA!B15:I45,8,0)</f>
        <v>-9642.0213000000003</v>
      </c>
      <c r="G11" s="16">
        <f t="shared" si="0"/>
        <v>163458.9112</v>
      </c>
      <c r="H11" s="27">
        <f>RA!J15</f>
        <v>-6.26850621298383</v>
      </c>
      <c r="I11" s="20">
        <f>VLOOKUP(B11,RMS!B:D,3,FALSE)</f>
        <v>153817.02729829101</v>
      </c>
      <c r="J11" s="21">
        <f>VLOOKUP(B11,RMS!B:E,4,FALSE)</f>
        <v>163458.91199316201</v>
      </c>
      <c r="K11" s="22">
        <f t="shared" si="1"/>
        <v>-0.13739829100086354</v>
      </c>
      <c r="L11" s="22">
        <f t="shared" si="2"/>
        <v>-7.9316200572066009E-4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771822.80709999998</v>
      </c>
      <c r="F12" s="25">
        <f>VLOOKUP(C12,RA!B16:I46,8,0)</f>
        <v>44779.703099999999</v>
      </c>
      <c r="G12" s="16">
        <f t="shared" si="0"/>
        <v>727043.10399999993</v>
      </c>
      <c r="H12" s="27">
        <f>RA!J16</f>
        <v>5.8018113339060999</v>
      </c>
      <c r="I12" s="20">
        <f>VLOOKUP(B12,RMS!B:D,3,FALSE)</f>
        <v>771822.25097435899</v>
      </c>
      <c r="J12" s="21">
        <f>VLOOKUP(B12,RMS!B:E,4,FALSE)</f>
        <v>727043.10388974403</v>
      </c>
      <c r="K12" s="22">
        <f t="shared" si="1"/>
        <v>0.55612564098555595</v>
      </c>
      <c r="L12" s="22">
        <f t="shared" si="2"/>
        <v>1.1025590356439352E-4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1799946.8221</v>
      </c>
      <c r="F13" s="25">
        <f>VLOOKUP(C13,RA!B17:I47,8,0)</f>
        <v>29010.575000000001</v>
      </c>
      <c r="G13" s="16">
        <f t="shared" si="0"/>
        <v>1770936.2471</v>
      </c>
      <c r="H13" s="27">
        <f>RA!J17</f>
        <v>1.61174622737761</v>
      </c>
      <c r="I13" s="20">
        <f>VLOOKUP(B13,RMS!B:D,3,FALSE)</f>
        <v>1799946.8631153801</v>
      </c>
      <c r="J13" s="21">
        <f>VLOOKUP(B13,RMS!B:E,4,FALSE)</f>
        <v>1770936.2470923101</v>
      </c>
      <c r="K13" s="22">
        <f t="shared" si="1"/>
        <v>-4.1015380062162876E-2</v>
      </c>
      <c r="L13" s="22">
        <f t="shared" si="2"/>
        <v>7.6899304986000061E-6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1667217.9863</v>
      </c>
      <c r="F14" s="25">
        <f>VLOOKUP(C14,RA!B18:I48,8,0)</f>
        <v>248795.5393</v>
      </c>
      <c r="G14" s="16">
        <f t="shared" si="0"/>
        <v>1418422.4469999999</v>
      </c>
      <c r="H14" s="27">
        <f>RA!J18</f>
        <v>14.922796019742099</v>
      </c>
      <c r="I14" s="20">
        <f>VLOOKUP(B14,RMS!B:D,3,FALSE)</f>
        <v>1667217.9500333299</v>
      </c>
      <c r="J14" s="21">
        <f>VLOOKUP(B14,RMS!B:E,4,FALSE)</f>
        <v>1418422.4348470101</v>
      </c>
      <c r="K14" s="22">
        <f t="shared" si="1"/>
        <v>3.6266670096665621E-2</v>
      </c>
      <c r="L14" s="22">
        <f t="shared" si="2"/>
        <v>1.2152989860624075E-2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569047.12690000003</v>
      </c>
      <c r="F15" s="25">
        <f>VLOOKUP(C15,RA!B19:I49,8,0)</f>
        <v>59128.7834</v>
      </c>
      <c r="G15" s="16">
        <f t="shared" si="0"/>
        <v>509918.34350000002</v>
      </c>
      <c r="H15" s="27">
        <f>RA!J19</f>
        <v>10.3908412159316</v>
      </c>
      <c r="I15" s="20">
        <f>VLOOKUP(B15,RMS!B:D,3,FALSE)</f>
        <v>569047.09926324803</v>
      </c>
      <c r="J15" s="21">
        <f>VLOOKUP(B15,RMS!B:E,4,FALSE)</f>
        <v>509918.341996581</v>
      </c>
      <c r="K15" s="22">
        <f t="shared" si="1"/>
        <v>2.7636751998215914E-2</v>
      </c>
      <c r="L15" s="22">
        <f t="shared" si="2"/>
        <v>1.5034190146252513E-3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867015.91940000001</v>
      </c>
      <c r="F16" s="25">
        <f>VLOOKUP(C16,RA!B20:I50,8,0)</f>
        <v>66866.858900000007</v>
      </c>
      <c r="G16" s="16">
        <f t="shared" si="0"/>
        <v>800149.06050000002</v>
      </c>
      <c r="H16" s="27">
        <f>RA!J20</f>
        <v>7.7122988637018102</v>
      </c>
      <c r="I16" s="20">
        <f>VLOOKUP(B16,RMS!B:D,3,FALSE)</f>
        <v>867015.98499999999</v>
      </c>
      <c r="J16" s="21">
        <f>VLOOKUP(B16,RMS!B:E,4,FALSE)</f>
        <v>800149.06050000002</v>
      </c>
      <c r="K16" s="22">
        <f t="shared" si="1"/>
        <v>-6.5599999972619116E-2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362151.43670000002</v>
      </c>
      <c r="F17" s="25">
        <f>VLOOKUP(C17,RA!B21:I51,8,0)</f>
        <v>58492.381699999998</v>
      </c>
      <c r="G17" s="16">
        <f t="shared" si="0"/>
        <v>303659.05500000005</v>
      </c>
      <c r="H17" s="27">
        <f>RA!J21</f>
        <v>16.1513598380266</v>
      </c>
      <c r="I17" s="20">
        <f>VLOOKUP(B17,RMS!B:D,3,FALSE)</f>
        <v>362151.43885904201</v>
      </c>
      <c r="J17" s="21">
        <f>VLOOKUP(B17,RMS!B:E,4,FALSE)</f>
        <v>303659.05479428201</v>
      </c>
      <c r="K17" s="22">
        <f t="shared" si="1"/>
        <v>-2.159041992854327E-3</v>
      </c>
      <c r="L17" s="22">
        <f t="shared" si="2"/>
        <v>2.0571803906932473E-4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1167333.9165000001</v>
      </c>
      <c r="F18" s="25">
        <f>VLOOKUP(C18,RA!B22:I52,8,0)</f>
        <v>65958.790800000002</v>
      </c>
      <c r="G18" s="16">
        <f t="shared" si="0"/>
        <v>1101375.1257</v>
      </c>
      <c r="H18" s="27">
        <f>RA!J22</f>
        <v>5.6503790276019101</v>
      </c>
      <c r="I18" s="20">
        <f>VLOOKUP(B18,RMS!B:D,3,FALSE)</f>
        <v>1167335.62173333</v>
      </c>
      <c r="J18" s="21">
        <f>VLOOKUP(B18,RMS!B:E,4,FALSE)</f>
        <v>1101375.12746667</v>
      </c>
      <c r="K18" s="22">
        <f t="shared" si="1"/>
        <v>-1.7052333299070597</v>
      </c>
      <c r="L18" s="22">
        <f t="shared" si="2"/>
        <v>-1.7666700296103954E-3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3737278.9547999999</v>
      </c>
      <c r="F19" s="25">
        <f>VLOOKUP(C19,RA!B23:I53,8,0)</f>
        <v>513631.27870000002</v>
      </c>
      <c r="G19" s="16">
        <f t="shared" si="0"/>
        <v>3223647.6760999998</v>
      </c>
      <c r="H19" s="27">
        <f>RA!J23</f>
        <v>13.7434557310825</v>
      </c>
      <c r="I19" s="20">
        <f>VLOOKUP(B19,RMS!B:D,3,FALSE)</f>
        <v>3737281.3729034201</v>
      </c>
      <c r="J19" s="21">
        <f>VLOOKUP(B19,RMS!B:E,4,FALSE)</f>
        <v>3223647.7347623901</v>
      </c>
      <c r="K19" s="22">
        <f t="shared" si="1"/>
        <v>-2.418103420175612</v>
      </c>
      <c r="L19" s="22">
        <f t="shared" si="2"/>
        <v>-5.866239033639431E-2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200569.7273</v>
      </c>
      <c r="F20" s="25">
        <f>VLOOKUP(C20,RA!B24:I54,8,0)</f>
        <v>31408.442200000001</v>
      </c>
      <c r="G20" s="16">
        <f t="shared" si="0"/>
        <v>169161.28510000001</v>
      </c>
      <c r="H20" s="27">
        <f>RA!J24</f>
        <v>15.6596125560968</v>
      </c>
      <c r="I20" s="20">
        <f>VLOOKUP(B20,RMS!B:D,3,FALSE)</f>
        <v>200569.72792093601</v>
      </c>
      <c r="J20" s="21">
        <f>VLOOKUP(B20,RMS!B:E,4,FALSE)</f>
        <v>169161.28205787801</v>
      </c>
      <c r="K20" s="22">
        <f t="shared" si="1"/>
        <v>-6.2093601445667446E-4</v>
      </c>
      <c r="L20" s="22">
        <f t="shared" si="2"/>
        <v>3.0421219998970628E-3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201141.59330000001</v>
      </c>
      <c r="F21" s="25">
        <f>VLOOKUP(C21,RA!B25:I55,8,0)</f>
        <v>16953.470700000002</v>
      </c>
      <c r="G21" s="16">
        <f t="shared" si="0"/>
        <v>184188.1226</v>
      </c>
      <c r="H21" s="27">
        <f>RA!J25</f>
        <v>8.4286250406270398</v>
      </c>
      <c r="I21" s="20">
        <f>VLOOKUP(B21,RMS!B:D,3,FALSE)</f>
        <v>201141.590988957</v>
      </c>
      <c r="J21" s="21">
        <f>VLOOKUP(B21,RMS!B:E,4,FALSE)</f>
        <v>184188.12003712001</v>
      </c>
      <c r="K21" s="22">
        <f t="shared" si="1"/>
        <v>2.3110430047381669E-3</v>
      </c>
      <c r="L21" s="22">
        <f t="shared" si="2"/>
        <v>2.5628799921832979E-3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434237.0637</v>
      </c>
      <c r="F22" s="25">
        <f>VLOOKUP(C22,RA!B26:I56,8,0)</f>
        <v>94158.875199999995</v>
      </c>
      <c r="G22" s="16">
        <f t="shared" si="0"/>
        <v>340078.18849999999</v>
      </c>
      <c r="H22" s="27">
        <f>RA!J26</f>
        <v>21.6837490558041</v>
      </c>
      <c r="I22" s="20">
        <f>VLOOKUP(B22,RMS!B:D,3,FALSE)</f>
        <v>434237.02890566498</v>
      </c>
      <c r="J22" s="21">
        <f>VLOOKUP(B22,RMS!B:E,4,FALSE)</f>
        <v>340078.18518221</v>
      </c>
      <c r="K22" s="22">
        <f t="shared" si="1"/>
        <v>3.4794335020706058E-2</v>
      </c>
      <c r="L22" s="22">
        <f t="shared" si="2"/>
        <v>3.3177899895235896E-3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193735.97330000001</v>
      </c>
      <c r="F23" s="25">
        <f>VLOOKUP(C23,RA!B27:I57,8,0)</f>
        <v>54010.7215</v>
      </c>
      <c r="G23" s="16">
        <f t="shared" si="0"/>
        <v>139725.25180000003</v>
      </c>
      <c r="H23" s="27">
        <f>RA!J27</f>
        <v>27.878519709070499</v>
      </c>
      <c r="I23" s="20">
        <f>VLOOKUP(B23,RMS!B:D,3,FALSE)</f>
        <v>193735.80663511099</v>
      </c>
      <c r="J23" s="21">
        <f>VLOOKUP(B23,RMS!B:E,4,FALSE)</f>
        <v>139725.278632159</v>
      </c>
      <c r="K23" s="22">
        <f t="shared" si="1"/>
        <v>0.16666488902410492</v>
      </c>
      <c r="L23" s="22">
        <f t="shared" si="2"/>
        <v>-2.6832158968318254E-2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557008.51789999998</v>
      </c>
      <c r="F24" s="25">
        <f>VLOOKUP(C24,RA!B28:I58,8,0)</f>
        <v>19737.607400000001</v>
      </c>
      <c r="G24" s="16">
        <f t="shared" si="0"/>
        <v>537270.9105</v>
      </c>
      <c r="H24" s="27">
        <f>RA!J28</f>
        <v>3.5435018973163199</v>
      </c>
      <c r="I24" s="20">
        <f>VLOOKUP(B24,RMS!B:D,3,FALSE)</f>
        <v>557008.51789999998</v>
      </c>
      <c r="J24" s="21">
        <f>VLOOKUP(B24,RMS!B:E,4,FALSE)</f>
        <v>537270.90509999997</v>
      </c>
      <c r="K24" s="22">
        <f t="shared" si="1"/>
        <v>0</v>
      </c>
      <c r="L24" s="22">
        <f t="shared" si="2"/>
        <v>5.4000000236555934E-3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599444.60710000002</v>
      </c>
      <c r="F25" s="25">
        <f>VLOOKUP(C25,RA!B29:I59,8,0)</f>
        <v>81317.726500000004</v>
      </c>
      <c r="G25" s="16">
        <f t="shared" si="0"/>
        <v>518126.88060000003</v>
      </c>
      <c r="H25" s="27">
        <f>RA!J29</f>
        <v>13.5655113978587</v>
      </c>
      <c r="I25" s="20">
        <f>VLOOKUP(B25,RMS!B:D,3,FALSE)</f>
        <v>599445.74225575197</v>
      </c>
      <c r="J25" s="21">
        <f>VLOOKUP(B25,RMS!B:E,4,FALSE)</f>
        <v>518126.85774574598</v>
      </c>
      <c r="K25" s="22">
        <f t="shared" si="1"/>
        <v>-1.1351557519519702</v>
      </c>
      <c r="L25" s="22">
        <f t="shared" si="2"/>
        <v>2.2854254057165235E-2</v>
      </c>
      <c r="M25" s="32"/>
    </row>
    <row r="26" spans="1:13">
      <c r="A26" s="63"/>
      <c r="B26" s="12">
        <v>37</v>
      </c>
      <c r="C26" s="61" t="s">
        <v>71</v>
      </c>
      <c r="D26" s="61"/>
      <c r="E26" s="15">
        <f>VLOOKUP(C26,RA!B30:D56,3,0)</f>
        <v>692318.33880000003</v>
      </c>
      <c r="F26" s="25">
        <f>VLOOKUP(C26,RA!B30:I60,8,0)</f>
        <v>73858.229800000001</v>
      </c>
      <c r="G26" s="16">
        <f t="shared" si="0"/>
        <v>618460.10900000005</v>
      </c>
      <c r="H26" s="27">
        <f>RA!J30</f>
        <v>10.6682469119652</v>
      </c>
      <c r="I26" s="20">
        <f>VLOOKUP(B26,RMS!B:D,3,FALSE)</f>
        <v>692318.313223009</v>
      </c>
      <c r="J26" s="21">
        <f>VLOOKUP(B26,RMS!B:E,4,FALSE)</f>
        <v>618460.08542086696</v>
      </c>
      <c r="K26" s="22">
        <f t="shared" si="1"/>
        <v>2.5576991029083729E-2</v>
      </c>
      <c r="L26" s="22">
        <f t="shared" si="2"/>
        <v>2.3579133092425764E-2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500758.40990000003</v>
      </c>
      <c r="F27" s="25">
        <f>VLOOKUP(C27,RA!B31:I61,8,0)</f>
        <v>30844.089400000001</v>
      </c>
      <c r="G27" s="16">
        <f t="shared" si="0"/>
        <v>469914.32050000003</v>
      </c>
      <c r="H27" s="27">
        <f>RA!J31</f>
        <v>6.1594750662618898</v>
      </c>
      <c r="I27" s="20">
        <f>VLOOKUP(B27,RMS!B:D,3,FALSE)</f>
        <v>500758.388083186</v>
      </c>
      <c r="J27" s="21">
        <f>VLOOKUP(B27,RMS!B:E,4,FALSE)</f>
        <v>469914.31553097302</v>
      </c>
      <c r="K27" s="22">
        <f t="shared" si="1"/>
        <v>2.1816814027260989E-2</v>
      </c>
      <c r="L27" s="22">
        <f t="shared" si="2"/>
        <v>4.9690270097926259E-3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115769.17939999999</v>
      </c>
      <c r="F28" s="25">
        <f>VLOOKUP(C28,RA!B32:I62,8,0)</f>
        <v>31473.8848</v>
      </c>
      <c r="G28" s="16">
        <f t="shared" si="0"/>
        <v>84295.294599999994</v>
      </c>
      <c r="H28" s="27">
        <f>RA!J32</f>
        <v>27.186756408847799</v>
      </c>
      <c r="I28" s="20">
        <f>VLOOKUP(B28,RMS!B:D,3,FALSE)</f>
        <v>115769.154461584</v>
      </c>
      <c r="J28" s="21">
        <f>VLOOKUP(B28,RMS!B:E,4,FALSE)</f>
        <v>84295.294413164607</v>
      </c>
      <c r="K28" s="22">
        <f t="shared" si="1"/>
        <v>2.4938415997894481E-2</v>
      </c>
      <c r="L28" s="22">
        <f t="shared" si="2"/>
        <v>1.8683538655750453E-4</v>
      </c>
      <c r="M28" s="32"/>
    </row>
    <row r="29" spans="1:13">
      <c r="A29" s="63"/>
      <c r="B29" s="12">
        <v>40</v>
      </c>
      <c r="C29" s="61" t="s">
        <v>74</v>
      </c>
      <c r="D29" s="61"/>
      <c r="E29" s="15">
        <f>VLOOKUP(C29,RA!B32:D59,3,0)</f>
        <v>3.0973000000000002</v>
      </c>
      <c r="F29" s="25">
        <f>VLOOKUP(C29,RA!B33:I63,8,0)</f>
        <v>-9.0830000000000002</v>
      </c>
      <c r="G29" s="16">
        <f t="shared" si="0"/>
        <v>12.180300000000001</v>
      </c>
      <c r="H29" s="27">
        <f>RA!J33</f>
        <v>-293.25541600749</v>
      </c>
      <c r="I29" s="20">
        <f>VLOOKUP(B29,RMS!B:D,3,FALSE)</f>
        <v>3.0973000000000002</v>
      </c>
      <c r="J29" s="21">
        <f>VLOOKUP(B29,RMS!B:E,4,FALSE)</f>
        <v>12.180300000000001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31</v>
      </c>
      <c r="D30" s="61"/>
      <c r="E30" s="15">
        <f>VLOOKUP(C30,RA!B34:D61,3,0)</f>
        <v>84446.853799999997</v>
      </c>
      <c r="F30" s="25">
        <f>VLOOKUP(C30,RA!B34:I65,8,0)</f>
        <v>12591.013499999999</v>
      </c>
      <c r="G30" s="16">
        <f t="shared" si="0"/>
        <v>71855.840299999996</v>
      </c>
      <c r="H30" s="27">
        <f>RA!J34</f>
        <v>14.909985314337399</v>
      </c>
      <c r="I30" s="20">
        <f>VLOOKUP(B30,RMS!B:D,3,FALSE)</f>
        <v>84446.852700000003</v>
      </c>
      <c r="J30" s="21">
        <f>VLOOKUP(B30,RMS!B:E,4,FALSE)</f>
        <v>71855.839500000002</v>
      </c>
      <c r="K30" s="22">
        <f t="shared" si="1"/>
        <v>1.0999999940395355E-3</v>
      </c>
      <c r="L30" s="22">
        <f t="shared" si="2"/>
        <v>7.9999999434221536E-4</v>
      </c>
      <c r="M30" s="32"/>
    </row>
    <row r="31" spans="1:13" s="34" customFormat="1" ht="12" thickBot="1">
      <c r="A31" s="63"/>
      <c r="B31" s="12">
        <v>70</v>
      </c>
      <c r="C31" s="64" t="s">
        <v>68</v>
      </c>
      <c r="D31" s="65"/>
      <c r="E31" s="15">
        <f>VLOOKUP(C31,RA!B35:D62,3,0)</f>
        <v>184339.33</v>
      </c>
      <c r="F31" s="25">
        <f>VLOOKUP(C31,RA!B35:I66,8,0)</f>
        <v>-1283.1400000000001</v>
      </c>
      <c r="G31" s="16">
        <f t="shared" si="0"/>
        <v>185622.47</v>
      </c>
      <c r="H31" s="27">
        <f>RA!J35</f>
        <v>-0.69607500472091299</v>
      </c>
      <c r="I31" s="20">
        <f>VLOOKUP(B31,RMS!B:D,3,FALSE)</f>
        <v>184339.33</v>
      </c>
      <c r="J31" s="21">
        <f>VLOOKUP(B31,RMS!B:E,4,FALSE)</f>
        <v>185622.47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35</v>
      </c>
      <c r="D32" s="61"/>
      <c r="E32" s="15">
        <f>VLOOKUP(C32,RA!B34:D62,3,0)</f>
        <v>176471.83</v>
      </c>
      <c r="F32" s="25">
        <f>VLOOKUP(C32,RA!B34:I66,8,0)</f>
        <v>-23582.06</v>
      </c>
      <c r="G32" s="16">
        <f t="shared" si="0"/>
        <v>200053.88999999998</v>
      </c>
      <c r="H32" s="27">
        <f>RA!J35</f>
        <v>-0.69607500472091299</v>
      </c>
      <c r="I32" s="20">
        <f>VLOOKUP(B32,RMS!B:D,3,FALSE)</f>
        <v>176471.83</v>
      </c>
      <c r="J32" s="21">
        <f>VLOOKUP(B32,RMS!B:E,4,FALSE)</f>
        <v>200053.89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36</v>
      </c>
      <c r="D33" s="61"/>
      <c r="E33" s="15">
        <f>VLOOKUP(C33,RA!B34:D63,3,0)</f>
        <v>36783.760000000002</v>
      </c>
      <c r="F33" s="25">
        <f>VLOOKUP(C33,RA!B34:I67,8,0)</f>
        <v>-470.99</v>
      </c>
      <c r="G33" s="16">
        <f t="shared" si="0"/>
        <v>37254.75</v>
      </c>
      <c r="H33" s="27">
        <f>RA!J34</f>
        <v>14.909985314337399</v>
      </c>
      <c r="I33" s="20">
        <f>VLOOKUP(B33,RMS!B:D,3,FALSE)</f>
        <v>36783.760000000002</v>
      </c>
      <c r="J33" s="21">
        <f>VLOOKUP(B33,RMS!B:E,4,FALSE)</f>
        <v>37254.75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37</v>
      </c>
      <c r="D34" s="61"/>
      <c r="E34" s="15">
        <f>VLOOKUP(C34,RA!B35:D64,3,0)</f>
        <v>167404.39000000001</v>
      </c>
      <c r="F34" s="25">
        <f>VLOOKUP(C34,RA!B35:I68,8,0)</f>
        <v>-27554.87</v>
      </c>
      <c r="G34" s="16">
        <f t="shared" si="0"/>
        <v>194959.26</v>
      </c>
      <c r="H34" s="27">
        <f>RA!J35</f>
        <v>-0.69607500472091299</v>
      </c>
      <c r="I34" s="20">
        <f>VLOOKUP(B34,RMS!B:D,3,FALSE)</f>
        <v>167404.39000000001</v>
      </c>
      <c r="J34" s="21">
        <f>VLOOKUP(B34,RMS!B:E,4,FALSE)</f>
        <v>194959.26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3"/>
      <c r="B35" s="12">
        <v>74</v>
      </c>
      <c r="C35" s="61" t="s">
        <v>69</v>
      </c>
      <c r="D35" s="61"/>
      <c r="E35" s="15">
        <f>VLOOKUP(C35,RA!B36:D65,3,0)</f>
        <v>6.8</v>
      </c>
      <c r="F35" s="25">
        <f>VLOOKUP(C35,RA!B36:I69,8,0)</f>
        <v>-437.68</v>
      </c>
      <c r="G35" s="16">
        <f t="shared" si="0"/>
        <v>444.48</v>
      </c>
      <c r="H35" s="27">
        <f>RA!J36</f>
        <v>-13.363073301840901</v>
      </c>
      <c r="I35" s="20">
        <f>VLOOKUP(B35,RMS!B:D,3,FALSE)</f>
        <v>6.8</v>
      </c>
      <c r="J35" s="21">
        <f>VLOOKUP(B35,RMS!B:E,4,FALSE)</f>
        <v>444.48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32</v>
      </c>
      <c r="D36" s="61"/>
      <c r="E36" s="15">
        <f>VLOOKUP(C36,RA!B8:D65,3,0)</f>
        <v>127755.5554</v>
      </c>
      <c r="F36" s="25">
        <f>VLOOKUP(C36,RA!B8:I69,8,0)</f>
        <v>10164.011699999999</v>
      </c>
      <c r="G36" s="16">
        <f t="shared" si="0"/>
        <v>117591.54369999999</v>
      </c>
      <c r="H36" s="27">
        <f>RA!J36</f>
        <v>-13.363073301840901</v>
      </c>
      <c r="I36" s="20">
        <f>VLOOKUP(B36,RMS!B:D,3,FALSE)</f>
        <v>127755.555555556</v>
      </c>
      <c r="J36" s="21">
        <f>VLOOKUP(B36,RMS!B:E,4,FALSE)</f>
        <v>117591.542735043</v>
      </c>
      <c r="K36" s="22">
        <f t="shared" si="1"/>
        <v>-1.555560011183843E-4</v>
      </c>
      <c r="L36" s="22">
        <f t="shared" si="2"/>
        <v>9.6495699835941195E-4</v>
      </c>
      <c r="M36" s="32"/>
    </row>
    <row r="37" spans="1:13">
      <c r="A37" s="63"/>
      <c r="B37" s="12">
        <v>76</v>
      </c>
      <c r="C37" s="61" t="s">
        <v>33</v>
      </c>
      <c r="D37" s="61"/>
      <c r="E37" s="15">
        <f>VLOOKUP(C37,RA!B8:D66,3,0)</f>
        <v>447385.17820000002</v>
      </c>
      <c r="F37" s="25">
        <f>VLOOKUP(C37,RA!B8:I70,8,0)</f>
        <v>30033.826700000001</v>
      </c>
      <c r="G37" s="16">
        <f t="shared" si="0"/>
        <v>417351.35150000005</v>
      </c>
      <c r="H37" s="27">
        <f>RA!J37</f>
        <v>-1.2804291894031501</v>
      </c>
      <c r="I37" s="20">
        <f>VLOOKUP(B37,RMS!B:D,3,FALSE)</f>
        <v>447385.164177778</v>
      </c>
      <c r="J37" s="21">
        <f>VLOOKUP(B37,RMS!B:E,4,FALSE)</f>
        <v>417351.35181367502</v>
      </c>
      <c r="K37" s="22">
        <f t="shared" si="1"/>
        <v>1.4022222021594644E-2</v>
      </c>
      <c r="L37" s="22">
        <f t="shared" si="2"/>
        <v>-3.1367497285827994E-4</v>
      </c>
      <c r="M37" s="32"/>
    </row>
    <row r="38" spans="1:13">
      <c r="A38" s="63"/>
      <c r="B38" s="12">
        <v>77</v>
      </c>
      <c r="C38" s="61" t="s">
        <v>38</v>
      </c>
      <c r="D38" s="61"/>
      <c r="E38" s="15">
        <f>VLOOKUP(C38,RA!B9:D67,3,0)</f>
        <v>106134.21</v>
      </c>
      <c r="F38" s="25">
        <f>VLOOKUP(C38,RA!B9:I71,8,0)</f>
        <v>-14174.46</v>
      </c>
      <c r="G38" s="16">
        <f t="shared" si="0"/>
        <v>120308.67000000001</v>
      </c>
      <c r="H38" s="27">
        <f>RA!J38</f>
        <v>-16.4600641596078</v>
      </c>
      <c r="I38" s="20">
        <f>VLOOKUP(B38,RMS!B:D,3,FALSE)</f>
        <v>106134.21</v>
      </c>
      <c r="J38" s="21">
        <f>VLOOKUP(B38,RMS!B:E,4,FALSE)</f>
        <v>120308.67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39</v>
      </c>
      <c r="D39" s="61"/>
      <c r="E39" s="15">
        <f>VLOOKUP(C39,RA!B10:D68,3,0)</f>
        <v>40153.86</v>
      </c>
      <c r="F39" s="25">
        <f>VLOOKUP(C39,RA!B10:I72,8,0)</f>
        <v>5472.19</v>
      </c>
      <c r="G39" s="16">
        <f t="shared" si="0"/>
        <v>34681.67</v>
      </c>
      <c r="H39" s="27">
        <f>RA!J39</f>
        <v>-6436.4705882353001</v>
      </c>
      <c r="I39" s="20">
        <f>VLOOKUP(B39,RMS!B:D,3,FALSE)</f>
        <v>40153.86</v>
      </c>
      <c r="J39" s="21">
        <f>VLOOKUP(B39,RMS!B:E,4,FALSE)</f>
        <v>34681.67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34</v>
      </c>
      <c r="D40" s="61"/>
      <c r="E40" s="15">
        <f>VLOOKUP(C40,RA!B8:D69,3,0)</f>
        <v>84220.089200000002</v>
      </c>
      <c r="F40" s="25">
        <f>VLOOKUP(C40,RA!B8:I73,8,0)</f>
        <v>6594.2568000000001</v>
      </c>
      <c r="G40" s="16">
        <f t="shared" si="0"/>
        <v>77625.832399999999</v>
      </c>
      <c r="H40" s="27">
        <f>RA!J40</f>
        <v>7.9558275710020503</v>
      </c>
      <c r="I40" s="20">
        <f>VLOOKUP(B40,RMS!B:D,3,FALSE)</f>
        <v>84220.089251947706</v>
      </c>
      <c r="J40" s="21">
        <f>VLOOKUP(B40,RMS!B:E,4,FALSE)</f>
        <v>77625.832160956095</v>
      </c>
      <c r="K40" s="22">
        <f t="shared" si="1"/>
        <v>-5.1947703468613327E-5</v>
      </c>
      <c r="L40" s="22">
        <f t="shared" si="2"/>
        <v>2.3904390400275588E-4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5" customWidth="1"/>
    <col min="2" max="3" width="9.140625" style="35"/>
    <col min="4" max="5" width="11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6" width="9.28515625" style="35" customWidth="1"/>
    <col min="17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45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46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18288797.396400001</v>
      </c>
      <c r="E7" s="48">
        <v>16806229</v>
      </c>
      <c r="F7" s="49">
        <v>108.82154108693901</v>
      </c>
      <c r="G7" s="48">
        <v>24889208.435400002</v>
      </c>
      <c r="H7" s="49">
        <v>-26.519168161299302</v>
      </c>
      <c r="I7" s="48">
        <v>1986963.3381000001</v>
      </c>
      <c r="J7" s="49">
        <v>10.864373939049299</v>
      </c>
      <c r="K7" s="48">
        <v>3142940.1406</v>
      </c>
      <c r="L7" s="49">
        <v>12.6277223671356</v>
      </c>
      <c r="M7" s="49">
        <v>-0.36780108776723902</v>
      </c>
      <c r="N7" s="48">
        <v>773550590.74699998</v>
      </c>
      <c r="O7" s="48">
        <v>1620110524.8862</v>
      </c>
      <c r="P7" s="48">
        <v>821883</v>
      </c>
      <c r="Q7" s="48">
        <v>1167222</v>
      </c>
      <c r="R7" s="49">
        <v>-29.586402586654501</v>
      </c>
      <c r="S7" s="48">
        <v>22.252312551056502</v>
      </c>
      <c r="T7" s="48">
        <v>24.6784526508239</v>
      </c>
      <c r="U7" s="50">
        <v>-10.9028672602039</v>
      </c>
    </row>
    <row r="8" spans="1:23" ht="12" thickBot="1">
      <c r="A8" s="74">
        <v>42423</v>
      </c>
      <c r="B8" s="64" t="s">
        <v>6</v>
      </c>
      <c r="C8" s="65"/>
      <c r="D8" s="51">
        <v>946851.32759999996</v>
      </c>
      <c r="E8" s="51">
        <v>895955</v>
      </c>
      <c r="F8" s="53">
        <v>105.680679007316</v>
      </c>
      <c r="G8" s="51">
        <v>961126.49419999996</v>
      </c>
      <c r="H8" s="53">
        <v>-1.4852536774446099</v>
      </c>
      <c r="I8" s="51">
        <v>193076.0557</v>
      </c>
      <c r="J8" s="53">
        <v>20.391380364792099</v>
      </c>
      <c r="K8" s="51">
        <v>228461.965</v>
      </c>
      <c r="L8" s="53">
        <v>23.770228620131999</v>
      </c>
      <c r="M8" s="53">
        <v>-0.15488752930930999</v>
      </c>
      <c r="N8" s="51">
        <v>31339297.063000001</v>
      </c>
      <c r="O8" s="51">
        <v>63802724.453100003</v>
      </c>
      <c r="P8" s="51">
        <v>37542</v>
      </c>
      <c r="Q8" s="51">
        <v>37238</v>
      </c>
      <c r="R8" s="53">
        <v>0.81637037434878501</v>
      </c>
      <c r="S8" s="51">
        <v>25.221121080389999</v>
      </c>
      <c r="T8" s="51">
        <v>25.3453595225307</v>
      </c>
      <c r="U8" s="54">
        <v>-0.49259682686101502</v>
      </c>
    </row>
    <row r="9" spans="1:23" ht="12" thickBot="1">
      <c r="A9" s="75"/>
      <c r="B9" s="64" t="s">
        <v>7</v>
      </c>
      <c r="C9" s="65"/>
      <c r="D9" s="51">
        <v>238701.62210000001</v>
      </c>
      <c r="E9" s="51">
        <v>98727</v>
      </c>
      <c r="F9" s="53">
        <v>241.77947481438699</v>
      </c>
      <c r="G9" s="51">
        <v>229623.98190000001</v>
      </c>
      <c r="H9" s="53">
        <v>3.95326312386364</v>
      </c>
      <c r="I9" s="51">
        <v>48538.133300000001</v>
      </c>
      <c r="J9" s="53">
        <v>20.334228512140498</v>
      </c>
      <c r="K9" s="51">
        <v>54945.7523</v>
      </c>
      <c r="L9" s="53">
        <v>23.928577427042701</v>
      </c>
      <c r="M9" s="53">
        <v>-0.116617185711005</v>
      </c>
      <c r="N9" s="51">
        <v>5064800.5706000002</v>
      </c>
      <c r="O9" s="51">
        <v>8455758.0844999999</v>
      </c>
      <c r="P9" s="51">
        <v>11299</v>
      </c>
      <c r="Q9" s="51">
        <v>12660</v>
      </c>
      <c r="R9" s="53">
        <v>-10.750394944707701</v>
      </c>
      <c r="S9" s="51">
        <v>21.1259069032658</v>
      </c>
      <c r="T9" s="51">
        <v>20.599472045813599</v>
      </c>
      <c r="U9" s="54">
        <v>2.4918923474514201</v>
      </c>
    </row>
    <row r="10" spans="1:23" ht="12" thickBot="1">
      <c r="A10" s="75"/>
      <c r="B10" s="64" t="s">
        <v>8</v>
      </c>
      <c r="C10" s="65"/>
      <c r="D10" s="51">
        <v>209032.45869999999</v>
      </c>
      <c r="E10" s="51">
        <v>155216</v>
      </c>
      <c r="F10" s="53">
        <v>134.67197885527301</v>
      </c>
      <c r="G10" s="51">
        <v>504831.2844</v>
      </c>
      <c r="H10" s="53">
        <v>-58.593600444465601</v>
      </c>
      <c r="I10" s="51">
        <v>44152.472600000001</v>
      </c>
      <c r="J10" s="53">
        <v>21.1223045811115</v>
      </c>
      <c r="K10" s="51">
        <v>81426.197100000005</v>
      </c>
      <c r="L10" s="53">
        <v>16.129388097803101</v>
      </c>
      <c r="M10" s="53">
        <v>-0.457760841443005</v>
      </c>
      <c r="N10" s="51">
        <v>9680540.6530000009</v>
      </c>
      <c r="O10" s="51">
        <v>15801550.310699999</v>
      </c>
      <c r="P10" s="51">
        <v>95567</v>
      </c>
      <c r="Q10" s="51">
        <v>136408</v>
      </c>
      <c r="R10" s="53">
        <v>-29.940326080581801</v>
      </c>
      <c r="S10" s="51">
        <v>2.1872870206242698</v>
      </c>
      <c r="T10" s="51">
        <v>1.95153504193302</v>
      </c>
      <c r="U10" s="54">
        <v>10.778282706764401</v>
      </c>
    </row>
    <row r="11" spans="1:23" ht="12" thickBot="1">
      <c r="A11" s="75"/>
      <c r="B11" s="64" t="s">
        <v>9</v>
      </c>
      <c r="C11" s="65"/>
      <c r="D11" s="51">
        <v>75273.847599999994</v>
      </c>
      <c r="E11" s="51">
        <v>79331</v>
      </c>
      <c r="F11" s="53">
        <v>94.885791935056901</v>
      </c>
      <c r="G11" s="51">
        <v>88443.530499999993</v>
      </c>
      <c r="H11" s="53">
        <v>-14.8904988590432</v>
      </c>
      <c r="I11" s="51">
        <v>12956.1227</v>
      </c>
      <c r="J11" s="53">
        <v>17.211984126077802</v>
      </c>
      <c r="K11" s="51">
        <v>20672.809300000001</v>
      </c>
      <c r="L11" s="53">
        <v>23.3740208957398</v>
      </c>
      <c r="M11" s="53">
        <v>-0.37327711430105398</v>
      </c>
      <c r="N11" s="51">
        <v>2444982.7135999999</v>
      </c>
      <c r="O11" s="51">
        <v>5233054.1239</v>
      </c>
      <c r="P11" s="51">
        <v>3406</v>
      </c>
      <c r="Q11" s="51">
        <v>3570</v>
      </c>
      <c r="R11" s="53">
        <v>-4.5938375350139999</v>
      </c>
      <c r="S11" s="51">
        <v>22.100366294773899</v>
      </c>
      <c r="T11" s="51">
        <v>20.150532100840302</v>
      </c>
      <c r="U11" s="54">
        <v>8.8226329280102007</v>
      </c>
    </row>
    <row r="12" spans="1:23" ht="12" thickBot="1">
      <c r="A12" s="75"/>
      <c r="B12" s="64" t="s">
        <v>10</v>
      </c>
      <c r="C12" s="65"/>
      <c r="D12" s="51">
        <v>217599.26990000001</v>
      </c>
      <c r="E12" s="51">
        <v>215471</v>
      </c>
      <c r="F12" s="53">
        <v>100.98772916076901</v>
      </c>
      <c r="G12" s="51">
        <v>165041.2034</v>
      </c>
      <c r="H12" s="53">
        <v>31.845421274963901</v>
      </c>
      <c r="I12" s="51">
        <v>35322.720399999998</v>
      </c>
      <c r="J12" s="53">
        <v>16.232922296215801</v>
      </c>
      <c r="K12" s="51">
        <v>25265.010999999999</v>
      </c>
      <c r="L12" s="53">
        <v>15.308305125942899</v>
      </c>
      <c r="M12" s="53">
        <v>0.39808846313187801</v>
      </c>
      <c r="N12" s="51">
        <v>5729827.1412000004</v>
      </c>
      <c r="O12" s="51">
        <v>16599056.902000001</v>
      </c>
      <c r="P12" s="51">
        <v>2435</v>
      </c>
      <c r="Q12" s="51">
        <v>1891</v>
      </c>
      <c r="R12" s="53">
        <v>28.767847699629801</v>
      </c>
      <c r="S12" s="51">
        <v>89.363149856262794</v>
      </c>
      <c r="T12" s="51">
        <v>100.67636155473301</v>
      </c>
      <c r="U12" s="54">
        <v>-12.6598175161316</v>
      </c>
    </row>
    <row r="13" spans="1:23" ht="12" thickBot="1">
      <c r="A13" s="75"/>
      <c r="B13" s="64" t="s">
        <v>11</v>
      </c>
      <c r="C13" s="65"/>
      <c r="D13" s="51">
        <v>436380.38620000001</v>
      </c>
      <c r="E13" s="51">
        <v>291995</v>
      </c>
      <c r="F13" s="53">
        <v>149.44789677905399</v>
      </c>
      <c r="G13" s="51">
        <v>384935.30499999999</v>
      </c>
      <c r="H13" s="53">
        <v>13.3646045275062</v>
      </c>
      <c r="I13" s="51">
        <v>119826.91869999999</v>
      </c>
      <c r="J13" s="53">
        <v>27.459281509751801</v>
      </c>
      <c r="K13" s="51">
        <v>71219.655299999999</v>
      </c>
      <c r="L13" s="53">
        <v>18.501720776170401</v>
      </c>
      <c r="M13" s="53">
        <v>0.68249787499322501</v>
      </c>
      <c r="N13" s="51">
        <v>11222951.4694</v>
      </c>
      <c r="O13" s="51">
        <v>23356229.320300002</v>
      </c>
      <c r="P13" s="51">
        <v>16754</v>
      </c>
      <c r="Q13" s="51">
        <v>12704</v>
      </c>
      <c r="R13" s="53">
        <v>31.8797229219144</v>
      </c>
      <c r="S13" s="51">
        <v>26.046340348573501</v>
      </c>
      <c r="T13" s="51">
        <v>25.838612562972301</v>
      </c>
      <c r="U13" s="54">
        <v>0.79753156420903104</v>
      </c>
    </row>
    <row r="14" spans="1:23" ht="12" thickBot="1">
      <c r="A14" s="75"/>
      <c r="B14" s="64" t="s">
        <v>12</v>
      </c>
      <c r="C14" s="65"/>
      <c r="D14" s="51">
        <v>119238.26</v>
      </c>
      <c r="E14" s="51">
        <v>161010</v>
      </c>
      <c r="F14" s="53">
        <v>74.056431277560407</v>
      </c>
      <c r="G14" s="51">
        <v>172324.0888</v>
      </c>
      <c r="H14" s="53">
        <v>-30.805808502844702</v>
      </c>
      <c r="I14" s="51">
        <v>24962.961899999998</v>
      </c>
      <c r="J14" s="53">
        <v>20.935362441551899</v>
      </c>
      <c r="K14" s="51">
        <v>32402.1669</v>
      </c>
      <c r="L14" s="53">
        <v>18.803039740779401</v>
      </c>
      <c r="M14" s="53">
        <v>-0.229589737715967</v>
      </c>
      <c r="N14" s="51">
        <v>4565853.8296999997</v>
      </c>
      <c r="O14" s="51">
        <v>11391424.731000001</v>
      </c>
      <c r="P14" s="51">
        <v>2933</v>
      </c>
      <c r="Q14" s="51">
        <v>2424</v>
      </c>
      <c r="R14" s="53">
        <v>20.9983498349835</v>
      </c>
      <c r="S14" s="51">
        <v>40.6540265939311</v>
      </c>
      <c r="T14" s="51">
        <v>49.291908828382802</v>
      </c>
      <c r="U14" s="54">
        <v>-21.247298135386099</v>
      </c>
    </row>
    <row r="15" spans="1:23" ht="12" thickBot="1">
      <c r="A15" s="75"/>
      <c r="B15" s="64" t="s">
        <v>13</v>
      </c>
      <c r="C15" s="65"/>
      <c r="D15" s="51">
        <v>153816.88990000001</v>
      </c>
      <c r="E15" s="51">
        <v>152437</v>
      </c>
      <c r="F15" s="53">
        <v>100.90521979571901</v>
      </c>
      <c r="G15" s="51">
        <v>118280.1259</v>
      </c>
      <c r="H15" s="53">
        <v>30.044577421269</v>
      </c>
      <c r="I15" s="51">
        <v>-9642.0213000000003</v>
      </c>
      <c r="J15" s="53">
        <v>-6.26850621298383</v>
      </c>
      <c r="K15" s="51">
        <v>4688.3019999999997</v>
      </c>
      <c r="L15" s="53">
        <v>3.9637276037089499</v>
      </c>
      <c r="M15" s="53">
        <v>-3.0566126712826902</v>
      </c>
      <c r="N15" s="51">
        <v>3555054.6856999998</v>
      </c>
      <c r="O15" s="51">
        <v>8475735.1816000007</v>
      </c>
      <c r="P15" s="51">
        <v>7109</v>
      </c>
      <c r="Q15" s="51">
        <v>6164</v>
      </c>
      <c r="R15" s="53">
        <v>15.330953926022101</v>
      </c>
      <c r="S15" s="51">
        <v>21.636923603882401</v>
      </c>
      <c r="T15" s="51">
        <v>22.003261696949998</v>
      </c>
      <c r="U15" s="54">
        <v>-1.6931154344044299</v>
      </c>
    </row>
    <row r="16" spans="1:23" ht="12" thickBot="1">
      <c r="A16" s="75"/>
      <c r="B16" s="64" t="s">
        <v>14</v>
      </c>
      <c r="C16" s="65"/>
      <c r="D16" s="51">
        <v>771822.80709999998</v>
      </c>
      <c r="E16" s="51">
        <v>790002</v>
      </c>
      <c r="F16" s="53">
        <v>97.698842167488195</v>
      </c>
      <c r="G16" s="51">
        <v>1997459.0086000001</v>
      </c>
      <c r="H16" s="53">
        <v>-61.359767395629198</v>
      </c>
      <c r="I16" s="51">
        <v>44779.703099999999</v>
      </c>
      <c r="J16" s="53">
        <v>5.8018113339060999</v>
      </c>
      <c r="K16" s="51">
        <v>72833.662400000001</v>
      </c>
      <c r="L16" s="53">
        <v>3.6463157484792901</v>
      </c>
      <c r="M16" s="53">
        <v>-0.38517847895563201</v>
      </c>
      <c r="N16" s="51">
        <v>51582969.227799997</v>
      </c>
      <c r="O16" s="51">
        <v>81221441.596399993</v>
      </c>
      <c r="P16" s="51">
        <v>38775</v>
      </c>
      <c r="Q16" s="51">
        <v>61277</v>
      </c>
      <c r="R16" s="53">
        <v>-36.7217716272011</v>
      </c>
      <c r="S16" s="51">
        <v>19.905165882656402</v>
      </c>
      <c r="T16" s="51">
        <v>32.246280996132299</v>
      </c>
      <c r="U16" s="54">
        <v>-61.999559241196501</v>
      </c>
    </row>
    <row r="17" spans="1:21" ht="12" thickBot="1">
      <c r="A17" s="75"/>
      <c r="B17" s="64" t="s">
        <v>15</v>
      </c>
      <c r="C17" s="65"/>
      <c r="D17" s="51">
        <v>1799946.8221</v>
      </c>
      <c r="E17" s="51">
        <v>576007</v>
      </c>
      <c r="F17" s="53">
        <v>312.48697014098798</v>
      </c>
      <c r="G17" s="51">
        <v>2656459.8983</v>
      </c>
      <c r="H17" s="53">
        <v>-32.242650331297099</v>
      </c>
      <c r="I17" s="51">
        <v>29010.575000000001</v>
      </c>
      <c r="J17" s="53">
        <v>1.61174622737761</v>
      </c>
      <c r="K17" s="51">
        <v>275822.72320000001</v>
      </c>
      <c r="L17" s="53">
        <v>10.3830938075336</v>
      </c>
      <c r="M17" s="53">
        <v>-0.89482166420725096</v>
      </c>
      <c r="N17" s="51">
        <v>77373599.054499999</v>
      </c>
      <c r="O17" s="51">
        <v>112955087.96780001</v>
      </c>
      <c r="P17" s="51">
        <v>9681</v>
      </c>
      <c r="Q17" s="51">
        <v>13657</v>
      </c>
      <c r="R17" s="53">
        <v>-29.113275243464901</v>
      </c>
      <c r="S17" s="51">
        <v>185.925712436732</v>
      </c>
      <c r="T17" s="51">
        <v>319.594694435088</v>
      </c>
      <c r="U17" s="54">
        <v>-71.8937581287163</v>
      </c>
    </row>
    <row r="18" spans="1:21" ht="12" customHeight="1" thickBot="1">
      <c r="A18" s="75"/>
      <c r="B18" s="64" t="s">
        <v>16</v>
      </c>
      <c r="C18" s="65"/>
      <c r="D18" s="51">
        <v>1667217.9863</v>
      </c>
      <c r="E18" s="51">
        <v>1958737</v>
      </c>
      <c r="F18" s="53">
        <v>85.116990504595606</v>
      </c>
      <c r="G18" s="51">
        <v>3582189.5055</v>
      </c>
      <c r="H18" s="53">
        <v>-53.458129902390802</v>
      </c>
      <c r="I18" s="51">
        <v>248795.5393</v>
      </c>
      <c r="J18" s="53">
        <v>14.922796019742099</v>
      </c>
      <c r="K18" s="51">
        <v>449933.31630000001</v>
      </c>
      <c r="L18" s="53">
        <v>12.560287935889001</v>
      </c>
      <c r="M18" s="53">
        <v>-0.44703908271128801</v>
      </c>
      <c r="N18" s="51">
        <v>122629154.34029999</v>
      </c>
      <c r="O18" s="51">
        <v>221155182.14390001</v>
      </c>
      <c r="P18" s="51">
        <v>74149</v>
      </c>
      <c r="Q18" s="51">
        <v>95140</v>
      </c>
      <c r="R18" s="53">
        <v>-22.0632751734286</v>
      </c>
      <c r="S18" s="51">
        <v>22.484699541463801</v>
      </c>
      <c r="T18" s="51">
        <v>23.591984478663001</v>
      </c>
      <c r="U18" s="54">
        <v>-4.9246152262665603</v>
      </c>
    </row>
    <row r="19" spans="1:21" ht="12" customHeight="1" thickBot="1">
      <c r="A19" s="75"/>
      <c r="B19" s="64" t="s">
        <v>17</v>
      </c>
      <c r="C19" s="65"/>
      <c r="D19" s="51">
        <v>569047.12690000003</v>
      </c>
      <c r="E19" s="51">
        <v>606996</v>
      </c>
      <c r="F19" s="53">
        <v>93.7480851438889</v>
      </c>
      <c r="G19" s="51">
        <v>1419863.0527999999</v>
      </c>
      <c r="H19" s="53">
        <v>-59.922393516908002</v>
      </c>
      <c r="I19" s="51">
        <v>59128.7834</v>
      </c>
      <c r="J19" s="53">
        <v>10.3908412159316</v>
      </c>
      <c r="K19" s="51">
        <v>133167.56030000001</v>
      </c>
      <c r="L19" s="53">
        <v>9.3789017213590302</v>
      </c>
      <c r="M19" s="53">
        <v>-0.55598207801663901</v>
      </c>
      <c r="N19" s="51">
        <v>30277230.813099999</v>
      </c>
      <c r="O19" s="51">
        <v>55453701.802699998</v>
      </c>
      <c r="P19" s="51">
        <v>12359</v>
      </c>
      <c r="Q19" s="51">
        <v>14845</v>
      </c>
      <c r="R19" s="53">
        <v>-16.746379252273499</v>
      </c>
      <c r="S19" s="51">
        <v>46.0431367343636</v>
      </c>
      <c r="T19" s="51">
        <v>46.647015446278203</v>
      </c>
      <c r="U19" s="54">
        <v>-1.3115498959128999</v>
      </c>
    </row>
    <row r="20" spans="1:21" ht="12" thickBot="1">
      <c r="A20" s="75"/>
      <c r="B20" s="64" t="s">
        <v>18</v>
      </c>
      <c r="C20" s="65"/>
      <c r="D20" s="51">
        <v>867015.91940000001</v>
      </c>
      <c r="E20" s="51">
        <v>1023003</v>
      </c>
      <c r="F20" s="53">
        <v>84.752040746703599</v>
      </c>
      <c r="G20" s="51">
        <v>1034444.2889</v>
      </c>
      <c r="H20" s="53">
        <v>-16.185344275817801</v>
      </c>
      <c r="I20" s="51">
        <v>66866.858900000007</v>
      </c>
      <c r="J20" s="53">
        <v>7.7122988637018102</v>
      </c>
      <c r="K20" s="51">
        <v>101271.4118</v>
      </c>
      <c r="L20" s="53">
        <v>9.7899338694874807</v>
      </c>
      <c r="M20" s="53">
        <v>-0.33972620987989399</v>
      </c>
      <c r="N20" s="51">
        <v>38618161.408699997</v>
      </c>
      <c r="O20" s="51">
        <v>88254309.383100003</v>
      </c>
      <c r="P20" s="51">
        <v>32871</v>
      </c>
      <c r="Q20" s="51">
        <v>43909</v>
      </c>
      <c r="R20" s="53">
        <v>-25.138354323714999</v>
      </c>
      <c r="S20" s="51">
        <v>26.376317100179499</v>
      </c>
      <c r="T20" s="51">
        <v>26.698220537930698</v>
      </c>
      <c r="U20" s="54">
        <v>-1.2204260228166599</v>
      </c>
    </row>
    <row r="21" spans="1:21" ht="12" customHeight="1" thickBot="1">
      <c r="A21" s="75"/>
      <c r="B21" s="64" t="s">
        <v>19</v>
      </c>
      <c r="C21" s="65"/>
      <c r="D21" s="51">
        <v>362151.43670000002</v>
      </c>
      <c r="E21" s="51">
        <v>429270</v>
      </c>
      <c r="F21" s="53">
        <v>84.364487781582696</v>
      </c>
      <c r="G21" s="51">
        <v>894203.23190000001</v>
      </c>
      <c r="H21" s="53">
        <v>-59.500097541528497</v>
      </c>
      <c r="I21" s="51">
        <v>58492.381699999998</v>
      </c>
      <c r="J21" s="53">
        <v>16.1513598380266</v>
      </c>
      <c r="K21" s="51">
        <v>127096.05560000001</v>
      </c>
      <c r="L21" s="53">
        <v>14.2133299305961</v>
      </c>
      <c r="M21" s="53">
        <v>-0.53977815106954397</v>
      </c>
      <c r="N21" s="51">
        <v>19556879.861299999</v>
      </c>
      <c r="O21" s="51">
        <v>34395652.93</v>
      </c>
      <c r="P21" s="51">
        <v>28541</v>
      </c>
      <c r="Q21" s="51">
        <v>34213</v>
      </c>
      <c r="R21" s="53">
        <v>-16.578493555081401</v>
      </c>
      <c r="S21" s="51">
        <v>12.688813871272901</v>
      </c>
      <c r="T21" s="51">
        <v>13.6212853330605</v>
      </c>
      <c r="U21" s="54">
        <v>-7.3487677512451599</v>
      </c>
    </row>
    <row r="22" spans="1:21" ht="12" customHeight="1" thickBot="1">
      <c r="A22" s="75"/>
      <c r="B22" s="64" t="s">
        <v>20</v>
      </c>
      <c r="C22" s="65"/>
      <c r="D22" s="51">
        <v>1167333.9165000001</v>
      </c>
      <c r="E22" s="51">
        <v>1033209</v>
      </c>
      <c r="F22" s="53">
        <v>112.98139258368801</v>
      </c>
      <c r="G22" s="51">
        <v>2109876.0321</v>
      </c>
      <c r="H22" s="53">
        <v>-44.672867090767902</v>
      </c>
      <c r="I22" s="51">
        <v>65958.790800000002</v>
      </c>
      <c r="J22" s="53">
        <v>5.6503790276019101</v>
      </c>
      <c r="K22" s="51">
        <v>292438.10470000003</v>
      </c>
      <c r="L22" s="53">
        <v>13.860440151497</v>
      </c>
      <c r="M22" s="53">
        <v>-0.774452132810584</v>
      </c>
      <c r="N22" s="51">
        <v>57096397.124899998</v>
      </c>
      <c r="O22" s="51">
        <v>101103064.62980001</v>
      </c>
      <c r="P22" s="51">
        <v>68357</v>
      </c>
      <c r="Q22" s="51">
        <v>206595</v>
      </c>
      <c r="R22" s="53">
        <v>-66.912558387182699</v>
      </c>
      <c r="S22" s="51">
        <v>17.077020883011201</v>
      </c>
      <c r="T22" s="51">
        <v>20.885168593625199</v>
      </c>
      <c r="U22" s="54">
        <v>-22.299836351447102</v>
      </c>
    </row>
    <row r="23" spans="1:21" ht="12" thickBot="1">
      <c r="A23" s="75"/>
      <c r="B23" s="64" t="s">
        <v>21</v>
      </c>
      <c r="C23" s="65"/>
      <c r="D23" s="51">
        <v>3737278.9547999999</v>
      </c>
      <c r="E23" s="51">
        <v>2700171</v>
      </c>
      <c r="F23" s="53">
        <v>138.40897316503299</v>
      </c>
      <c r="G23" s="51">
        <v>2185212.9454999999</v>
      </c>
      <c r="H23" s="53">
        <v>71.025847274800498</v>
      </c>
      <c r="I23" s="51">
        <v>513631.27870000002</v>
      </c>
      <c r="J23" s="53">
        <v>13.7434557310825</v>
      </c>
      <c r="K23" s="51">
        <v>289333.2475</v>
      </c>
      <c r="L23" s="53">
        <v>13.2405058324326</v>
      </c>
      <c r="M23" s="53">
        <v>0.77522384011536805</v>
      </c>
      <c r="N23" s="51">
        <v>77998810.709800005</v>
      </c>
      <c r="O23" s="51">
        <v>179672635.8188</v>
      </c>
      <c r="P23" s="51">
        <v>100095</v>
      </c>
      <c r="Q23" s="51">
        <v>102337</v>
      </c>
      <c r="R23" s="53">
        <v>-2.1908009810723401</v>
      </c>
      <c r="S23" s="51">
        <v>37.3373190948599</v>
      </c>
      <c r="T23" s="51">
        <v>36.711513049043802</v>
      </c>
      <c r="U23" s="54">
        <v>1.67608725261208</v>
      </c>
    </row>
    <row r="24" spans="1:21" ht="12" thickBot="1">
      <c r="A24" s="75"/>
      <c r="B24" s="64" t="s">
        <v>22</v>
      </c>
      <c r="C24" s="65"/>
      <c r="D24" s="51">
        <v>200569.7273</v>
      </c>
      <c r="E24" s="51">
        <v>232316</v>
      </c>
      <c r="F24" s="53">
        <v>86.334874610444402</v>
      </c>
      <c r="G24" s="51">
        <v>483332.86040000001</v>
      </c>
      <c r="H24" s="53">
        <v>-58.5027744370596</v>
      </c>
      <c r="I24" s="51">
        <v>31408.442200000001</v>
      </c>
      <c r="J24" s="53">
        <v>15.6596125560968</v>
      </c>
      <c r="K24" s="51">
        <v>92704.614100000006</v>
      </c>
      <c r="L24" s="53">
        <v>19.1802837537839</v>
      </c>
      <c r="M24" s="53">
        <v>-0.66119871696871702</v>
      </c>
      <c r="N24" s="51">
        <v>13136183.151699999</v>
      </c>
      <c r="O24" s="51">
        <v>24868354.1195</v>
      </c>
      <c r="P24" s="51">
        <v>18530</v>
      </c>
      <c r="Q24" s="51">
        <v>27897</v>
      </c>
      <c r="R24" s="53">
        <v>-33.577087141986603</v>
      </c>
      <c r="S24" s="51">
        <v>10.8240543604965</v>
      </c>
      <c r="T24" s="51">
        <v>13.1652046241531</v>
      </c>
      <c r="U24" s="54">
        <v>-21.629143624785499</v>
      </c>
    </row>
    <row r="25" spans="1:21" ht="12" thickBot="1">
      <c r="A25" s="75"/>
      <c r="B25" s="64" t="s">
        <v>23</v>
      </c>
      <c r="C25" s="65"/>
      <c r="D25" s="51">
        <v>201141.59330000001</v>
      </c>
      <c r="E25" s="51">
        <v>249391</v>
      </c>
      <c r="F25" s="53">
        <v>80.653108291798802</v>
      </c>
      <c r="G25" s="51">
        <v>460158.96850000002</v>
      </c>
      <c r="H25" s="53">
        <v>-56.2886725959792</v>
      </c>
      <c r="I25" s="51">
        <v>16953.470700000002</v>
      </c>
      <c r="J25" s="53">
        <v>8.4286250406270398</v>
      </c>
      <c r="K25" s="51">
        <v>45360.6397</v>
      </c>
      <c r="L25" s="53">
        <v>9.8576020039040095</v>
      </c>
      <c r="M25" s="53">
        <v>-0.62625150764794002</v>
      </c>
      <c r="N25" s="51">
        <v>14805875.913799999</v>
      </c>
      <c r="O25" s="51">
        <v>35074500.644100003</v>
      </c>
      <c r="P25" s="51">
        <v>12526</v>
      </c>
      <c r="Q25" s="51">
        <v>25856</v>
      </c>
      <c r="R25" s="53">
        <v>-51.554764851485103</v>
      </c>
      <c r="S25" s="51">
        <v>16.057926975890101</v>
      </c>
      <c r="T25" s="51">
        <v>17.979526605043301</v>
      </c>
      <c r="U25" s="54">
        <v>-11.966673108168401</v>
      </c>
    </row>
    <row r="26" spans="1:21" ht="12" thickBot="1">
      <c r="A26" s="75"/>
      <c r="B26" s="64" t="s">
        <v>24</v>
      </c>
      <c r="C26" s="65"/>
      <c r="D26" s="51">
        <v>434237.0637</v>
      </c>
      <c r="E26" s="51">
        <v>628119</v>
      </c>
      <c r="F26" s="53">
        <v>69.132929222010503</v>
      </c>
      <c r="G26" s="51">
        <v>587308.59050000005</v>
      </c>
      <c r="H26" s="53">
        <v>-26.063219451580601</v>
      </c>
      <c r="I26" s="51">
        <v>94158.875199999995</v>
      </c>
      <c r="J26" s="53">
        <v>21.6837490558041</v>
      </c>
      <c r="K26" s="51">
        <v>132240.9976</v>
      </c>
      <c r="L26" s="53">
        <v>22.516441907893402</v>
      </c>
      <c r="M26" s="53">
        <v>-0.28797515967922499</v>
      </c>
      <c r="N26" s="51">
        <v>25358338.447700001</v>
      </c>
      <c r="O26" s="51">
        <v>56111735.665299997</v>
      </c>
      <c r="P26" s="51">
        <v>30238</v>
      </c>
      <c r="Q26" s="51">
        <v>43816</v>
      </c>
      <c r="R26" s="53">
        <v>-30.9886799342706</v>
      </c>
      <c r="S26" s="51">
        <v>14.360641037767101</v>
      </c>
      <c r="T26" s="51">
        <v>21.2827347179113</v>
      </c>
      <c r="U26" s="54">
        <v>-48.201843232066103</v>
      </c>
    </row>
    <row r="27" spans="1:21" ht="12" thickBot="1">
      <c r="A27" s="75"/>
      <c r="B27" s="64" t="s">
        <v>25</v>
      </c>
      <c r="C27" s="65"/>
      <c r="D27" s="51">
        <v>193735.97330000001</v>
      </c>
      <c r="E27" s="51">
        <v>263881</v>
      </c>
      <c r="F27" s="53">
        <v>73.417932060284699</v>
      </c>
      <c r="G27" s="51">
        <v>290740.27919999999</v>
      </c>
      <c r="H27" s="53">
        <v>-33.364591300151702</v>
      </c>
      <c r="I27" s="51">
        <v>54010.7215</v>
      </c>
      <c r="J27" s="53">
        <v>27.878519709070499</v>
      </c>
      <c r="K27" s="51">
        <v>82142.473199999993</v>
      </c>
      <c r="L27" s="53">
        <v>28.252870027511499</v>
      </c>
      <c r="M27" s="53">
        <v>-0.34247509971491802</v>
      </c>
      <c r="N27" s="51">
        <v>7654273.8272000002</v>
      </c>
      <c r="O27" s="51">
        <v>16680123.770400001</v>
      </c>
      <c r="P27" s="51">
        <v>24419</v>
      </c>
      <c r="Q27" s="51">
        <v>28566</v>
      </c>
      <c r="R27" s="53">
        <v>-14.517258279072999</v>
      </c>
      <c r="S27" s="51">
        <v>7.93382093042303</v>
      </c>
      <c r="T27" s="51">
        <v>9.2146231849051308</v>
      </c>
      <c r="U27" s="54">
        <v>-16.143574019558901</v>
      </c>
    </row>
    <row r="28" spans="1:21" ht="12" thickBot="1">
      <c r="A28" s="75"/>
      <c r="B28" s="64" t="s">
        <v>26</v>
      </c>
      <c r="C28" s="65"/>
      <c r="D28" s="51">
        <v>557008.51789999998</v>
      </c>
      <c r="E28" s="51">
        <v>746284</v>
      </c>
      <c r="F28" s="53">
        <v>74.637606849403198</v>
      </c>
      <c r="G28" s="51">
        <v>740958.48160000006</v>
      </c>
      <c r="H28" s="53">
        <v>-24.825947508257801</v>
      </c>
      <c r="I28" s="51">
        <v>19737.607400000001</v>
      </c>
      <c r="J28" s="53">
        <v>3.5435018973163199</v>
      </c>
      <c r="K28" s="51">
        <v>69651.374500000005</v>
      </c>
      <c r="L28" s="53">
        <v>9.4001723753262496</v>
      </c>
      <c r="M28" s="53">
        <v>-0.71662285860561203</v>
      </c>
      <c r="N28" s="51">
        <v>28116306.801899999</v>
      </c>
      <c r="O28" s="51">
        <v>80180208.067599997</v>
      </c>
      <c r="P28" s="51">
        <v>25383</v>
      </c>
      <c r="Q28" s="51">
        <v>37407</v>
      </c>
      <c r="R28" s="53">
        <v>-32.143716416713502</v>
      </c>
      <c r="S28" s="51">
        <v>21.944156242366901</v>
      </c>
      <c r="T28" s="51">
        <v>24.310248239634301</v>
      </c>
      <c r="U28" s="54">
        <v>-10.782332987126701</v>
      </c>
    </row>
    <row r="29" spans="1:21" ht="12" thickBot="1">
      <c r="A29" s="75"/>
      <c r="B29" s="64" t="s">
        <v>27</v>
      </c>
      <c r="C29" s="65"/>
      <c r="D29" s="51">
        <v>599444.60710000002</v>
      </c>
      <c r="E29" s="51">
        <v>684917</v>
      </c>
      <c r="F29" s="53">
        <v>87.520766326430802</v>
      </c>
      <c r="G29" s="51">
        <v>743226.25020000001</v>
      </c>
      <c r="H29" s="53">
        <v>-19.3456088319417</v>
      </c>
      <c r="I29" s="51">
        <v>81317.726500000004</v>
      </c>
      <c r="J29" s="53">
        <v>13.5655113978587</v>
      </c>
      <c r="K29" s="51">
        <v>154035.1722</v>
      </c>
      <c r="L29" s="53">
        <v>20.725206107635401</v>
      </c>
      <c r="M29" s="53">
        <v>-0.47208338629039398</v>
      </c>
      <c r="N29" s="51">
        <v>22148648.7049</v>
      </c>
      <c r="O29" s="51">
        <v>47185557.617600001</v>
      </c>
      <c r="P29" s="51">
        <v>73284</v>
      </c>
      <c r="Q29" s="51">
        <v>94190</v>
      </c>
      <c r="R29" s="53">
        <v>-22.195562161588299</v>
      </c>
      <c r="S29" s="51">
        <v>8.1797473814202295</v>
      </c>
      <c r="T29" s="51">
        <v>8.5204510510669902</v>
      </c>
      <c r="U29" s="54">
        <v>-4.16521016798945</v>
      </c>
    </row>
    <row r="30" spans="1:21" ht="12" thickBot="1">
      <c r="A30" s="75"/>
      <c r="B30" s="64" t="s">
        <v>28</v>
      </c>
      <c r="C30" s="65"/>
      <c r="D30" s="51">
        <v>692318.33880000003</v>
      </c>
      <c r="E30" s="51">
        <v>942451</v>
      </c>
      <c r="F30" s="53">
        <v>73.459345769700505</v>
      </c>
      <c r="G30" s="51">
        <v>1097940.0618</v>
      </c>
      <c r="H30" s="53">
        <v>-36.943885837903601</v>
      </c>
      <c r="I30" s="51">
        <v>73858.229800000001</v>
      </c>
      <c r="J30" s="53">
        <v>10.6682469119652</v>
      </c>
      <c r="K30" s="51">
        <v>167137.6403</v>
      </c>
      <c r="L30" s="53">
        <v>15.222838305580099</v>
      </c>
      <c r="M30" s="53">
        <v>-0.55809936249291403</v>
      </c>
      <c r="N30" s="51">
        <v>34056533.030199997</v>
      </c>
      <c r="O30" s="51">
        <v>66676685.312399998</v>
      </c>
      <c r="P30" s="51">
        <v>49828</v>
      </c>
      <c r="Q30" s="51">
        <v>63358</v>
      </c>
      <c r="R30" s="53">
        <v>-21.354840746235698</v>
      </c>
      <c r="S30" s="51">
        <v>13.894162695673099</v>
      </c>
      <c r="T30" s="51">
        <v>15.6216798510054</v>
      </c>
      <c r="U30" s="54">
        <v>-12.4334023803411</v>
      </c>
    </row>
    <row r="31" spans="1:21" ht="12" thickBot="1">
      <c r="A31" s="75"/>
      <c r="B31" s="64" t="s">
        <v>29</v>
      </c>
      <c r="C31" s="65"/>
      <c r="D31" s="51">
        <v>500758.40990000003</v>
      </c>
      <c r="E31" s="51">
        <v>794618</v>
      </c>
      <c r="F31" s="53">
        <v>63.018759945030197</v>
      </c>
      <c r="G31" s="51">
        <v>304291.99410000001</v>
      </c>
      <c r="H31" s="53">
        <v>64.565095240538895</v>
      </c>
      <c r="I31" s="51">
        <v>30844.089400000001</v>
      </c>
      <c r="J31" s="53">
        <v>6.1594750662618898</v>
      </c>
      <c r="K31" s="51">
        <v>25487.3583</v>
      </c>
      <c r="L31" s="53">
        <v>8.3759542788444303</v>
      </c>
      <c r="M31" s="53">
        <v>0.21017207970117499</v>
      </c>
      <c r="N31" s="51">
        <v>21475122.663699999</v>
      </c>
      <c r="O31" s="51">
        <v>90001139.581599995</v>
      </c>
      <c r="P31" s="51">
        <v>18803</v>
      </c>
      <c r="Q31" s="51">
        <v>21978</v>
      </c>
      <c r="R31" s="53">
        <v>-14.446264446264401</v>
      </c>
      <c r="S31" s="51">
        <v>26.631835871935301</v>
      </c>
      <c r="T31" s="51">
        <v>39.758814023113999</v>
      </c>
      <c r="U31" s="54">
        <v>-49.290549154412297</v>
      </c>
    </row>
    <row r="32" spans="1:21" ht="12" thickBot="1">
      <c r="A32" s="75"/>
      <c r="B32" s="64" t="s">
        <v>30</v>
      </c>
      <c r="C32" s="65"/>
      <c r="D32" s="51">
        <v>115769.17939999999</v>
      </c>
      <c r="E32" s="51">
        <v>103119</v>
      </c>
      <c r="F32" s="53">
        <v>112.26755437892101</v>
      </c>
      <c r="G32" s="51">
        <v>150927.06839999999</v>
      </c>
      <c r="H32" s="53">
        <v>-23.294621284779399</v>
      </c>
      <c r="I32" s="51">
        <v>31473.8848</v>
      </c>
      <c r="J32" s="53">
        <v>27.186756408847799</v>
      </c>
      <c r="K32" s="51">
        <v>40823.038399999998</v>
      </c>
      <c r="L32" s="53">
        <v>27.048188792620799</v>
      </c>
      <c r="M32" s="53">
        <v>-0.22901660352650299</v>
      </c>
      <c r="N32" s="51">
        <v>4571917.1339999996</v>
      </c>
      <c r="O32" s="51">
        <v>8294703.9254999999</v>
      </c>
      <c r="P32" s="51">
        <v>19004</v>
      </c>
      <c r="Q32" s="51">
        <v>27847</v>
      </c>
      <c r="R32" s="53">
        <v>-31.755664883111301</v>
      </c>
      <c r="S32" s="51">
        <v>6.0918322142706796</v>
      </c>
      <c r="T32" s="51">
        <v>17.029679128811001</v>
      </c>
      <c r="U32" s="54">
        <v>-179.54937906722699</v>
      </c>
    </row>
    <row r="33" spans="1:21" ht="12" thickBot="1">
      <c r="A33" s="75"/>
      <c r="B33" s="64" t="s">
        <v>75</v>
      </c>
      <c r="C33" s="65"/>
      <c r="D33" s="51">
        <v>3.0973000000000002</v>
      </c>
      <c r="E33" s="52"/>
      <c r="F33" s="52"/>
      <c r="G33" s="52"/>
      <c r="H33" s="52"/>
      <c r="I33" s="51">
        <v>-9.0830000000000002</v>
      </c>
      <c r="J33" s="53">
        <v>-293.25541600749</v>
      </c>
      <c r="K33" s="52"/>
      <c r="L33" s="52"/>
      <c r="M33" s="52"/>
      <c r="N33" s="51">
        <v>178.48079999999999</v>
      </c>
      <c r="O33" s="51">
        <v>207.91380000000001</v>
      </c>
      <c r="P33" s="51">
        <v>1</v>
      </c>
      <c r="Q33" s="52"/>
      <c r="R33" s="52"/>
      <c r="S33" s="51">
        <v>3.0973000000000002</v>
      </c>
      <c r="T33" s="52"/>
      <c r="U33" s="55"/>
    </row>
    <row r="34" spans="1:21" ht="12" thickBot="1">
      <c r="A34" s="75"/>
      <c r="B34" s="64" t="s">
        <v>31</v>
      </c>
      <c r="C34" s="65"/>
      <c r="D34" s="51">
        <v>84446.853799999997</v>
      </c>
      <c r="E34" s="51">
        <v>143323</v>
      </c>
      <c r="F34" s="53">
        <v>58.920657396230901</v>
      </c>
      <c r="G34" s="51">
        <v>200843.65669999999</v>
      </c>
      <c r="H34" s="53">
        <v>-57.9539353208759</v>
      </c>
      <c r="I34" s="51">
        <v>12591.013499999999</v>
      </c>
      <c r="J34" s="53">
        <v>14.909985314337399</v>
      </c>
      <c r="K34" s="51">
        <v>30580.203300000001</v>
      </c>
      <c r="L34" s="53">
        <v>15.225874594425299</v>
      </c>
      <c r="M34" s="53">
        <v>-0.58826259667148795</v>
      </c>
      <c r="N34" s="51">
        <v>7168976.7125000004</v>
      </c>
      <c r="O34" s="51">
        <v>18066306.3662</v>
      </c>
      <c r="P34" s="51">
        <v>4978</v>
      </c>
      <c r="Q34" s="51">
        <v>8168</v>
      </c>
      <c r="R34" s="53">
        <v>-39.054848188050897</v>
      </c>
      <c r="S34" s="51">
        <v>16.9640124146243</v>
      </c>
      <c r="T34" s="51">
        <v>17.9652003795299</v>
      </c>
      <c r="U34" s="54">
        <v>-5.9018346629033402</v>
      </c>
    </row>
    <row r="35" spans="1:21" ht="12" customHeight="1" thickBot="1">
      <c r="A35" s="75"/>
      <c r="B35" s="64" t="s">
        <v>68</v>
      </c>
      <c r="C35" s="65"/>
      <c r="D35" s="51">
        <v>184339.33</v>
      </c>
      <c r="E35" s="52"/>
      <c r="F35" s="52"/>
      <c r="G35" s="52"/>
      <c r="H35" s="52"/>
      <c r="I35" s="51">
        <v>-1283.1400000000001</v>
      </c>
      <c r="J35" s="53">
        <v>-0.69607500472091299</v>
      </c>
      <c r="K35" s="52"/>
      <c r="L35" s="52"/>
      <c r="M35" s="52"/>
      <c r="N35" s="51">
        <v>3410726.57</v>
      </c>
      <c r="O35" s="51">
        <v>11522397.130000001</v>
      </c>
      <c r="P35" s="51">
        <v>91</v>
      </c>
      <c r="Q35" s="51">
        <v>96</v>
      </c>
      <c r="R35" s="53">
        <v>-5.2083333333333401</v>
      </c>
      <c r="S35" s="51">
        <v>2025.70692307692</v>
      </c>
      <c r="T35" s="51">
        <v>1472.1338541666701</v>
      </c>
      <c r="U35" s="54">
        <v>27.3274017383232</v>
      </c>
    </row>
    <row r="36" spans="1:21" ht="12" thickBot="1">
      <c r="A36" s="75"/>
      <c r="B36" s="64" t="s">
        <v>35</v>
      </c>
      <c r="C36" s="65"/>
      <c r="D36" s="51">
        <v>176471.83</v>
      </c>
      <c r="E36" s="52"/>
      <c r="F36" s="52"/>
      <c r="G36" s="51">
        <v>82369.259999999995</v>
      </c>
      <c r="H36" s="53">
        <v>114.24476801175599</v>
      </c>
      <c r="I36" s="51">
        <v>-23582.06</v>
      </c>
      <c r="J36" s="53">
        <v>-13.363073301840901</v>
      </c>
      <c r="K36" s="51">
        <v>-7624.86</v>
      </c>
      <c r="L36" s="53">
        <v>-9.2569242457683902</v>
      </c>
      <c r="M36" s="53">
        <v>2.09278596590626</v>
      </c>
      <c r="N36" s="51">
        <v>8654129.3200000003</v>
      </c>
      <c r="O36" s="51">
        <v>38106361.409999996</v>
      </c>
      <c r="P36" s="51">
        <v>76</v>
      </c>
      <c r="Q36" s="51">
        <v>92</v>
      </c>
      <c r="R36" s="53">
        <v>-17.3913043478261</v>
      </c>
      <c r="S36" s="51">
        <v>2321.9977631578899</v>
      </c>
      <c r="T36" s="51">
        <v>1867.83804347826</v>
      </c>
      <c r="U36" s="54">
        <v>19.559007630652498</v>
      </c>
    </row>
    <row r="37" spans="1:21" ht="12" thickBot="1">
      <c r="A37" s="75"/>
      <c r="B37" s="64" t="s">
        <v>36</v>
      </c>
      <c r="C37" s="65"/>
      <c r="D37" s="51">
        <v>36783.760000000002</v>
      </c>
      <c r="E37" s="52"/>
      <c r="F37" s="52"/>
      <c r="G37" s="51">
        <v>11947.87</v>
      </c>
      <c r="H37" s="53">
        <v>207.86876656676</v>
      </c>
      <c r="I37" s="51">
        <v>-470.99</v>
      </c>
      <c r="J37" s="53">
        <v>-1.2804291894031501</v>
      </c>
      <c r="K37" s="51">
        <v>-1932.5</v>
      </c>
      <c r="L37" s="53">
        <v>-16.1744310910648</v>
      </c>
      <c r="M37" s="53">
        <v>-0.75627943078913296</v>
      </c>
      <c r="N37" s="51">
        <v>939987.22</v>
      </c>
      <c r="O37" s="51">
        <v>10895410.939999999</v>
      </c>
      <c r="P37" s="51">
        <v>13</v>
      </c>
      <c r="Q37" s="51">
        <v>11</v>
      </c>
      <c r="R37" s="53">
        <v>18.181818181818201</v>
      </c>
      <c r="S37" s="51">
        <v>2829.52</v>
      </c>
      <c r="T37" s="51">
        <v>2982.3636363636401</v>
      </c>
      <c r="U37" s="54">
        <v>-5.40175140531385</v>
      </c>
    </row>
    <row r="38" spans="1:21" ht="12" thickBot="1">
      <c r="A38" s="75"/>
      <c r="B38" s="64" t="s">
        <v>37</v>
      </c>
      <c r="C38" s="65"/>
      <c r="D38" s="51">
        <v>167404.39000000001</v>
      </c>
      <c r="E38" s="52"/>
      <c r="F38" s="52"/>
      <c r="G38" s="51">
        <v>103308.39</v>
      </c>
      <c r="H38" s="53">
        <v>62.043363564179103</v>
      </c>
      <c r="I38" s="51">
        <v>-27554.87</v>
      </c>
      <c r="J38" s="53">
        <v>-16.4600641596078</v>
      </c>
      <c r="K38" s="51">
        <v>-16112.33</v>
      </c>
      <c r="L38" s="53">
        <v>-15.596342175112801</v>
      </c>
      <c r="M38" s="53">
        <v>0.71017289243703396</v>
      </c>
      <c r="N38" s="51">
        <v>5845286.5199999996</v>
      </c>
      <c r="O38" s="51">
        <v>19810911.059999999</v>
      </c>
      <c r="P38" s="51">
        <v>93</v>
      </c>
      <c r="Q38" s="51">
        <v>104</v>
      </c>
      <c r="R38" s="53">
        <v>-10.5769230769231</v>
      </c>
      <c r="S38" s="51">
        <v>1800.04720430108</v>
      </c>
      <c r="T38" s="51">
        <v>1526.4310576923101</v>
      </c>
      <c r="U38" s="54">
        <v>15.200498406651899</v>
      </c>
    </row>
    <row r="39" spans="1:21" ht="12" thickBot="1">
      <c r="A39" s="75"/>
      <c r="B39" s="64" t="s">
        <v>70</v>
      </c>
      <c r="C39" s="65"/>
      <c r="D39" s="51">
        <v>6.8</v>
      </c>
      <c r="E39" s="52"/>
      <c r="F39" s="52"/>
      <c r="G39" s="52"/>
      <c r="H39" s="52"/>
      <c r="I39" s="51">
        <v>-437.68</v>
      </c>
      <c r="J39" s="53">
        <v>-6436.4705882353001</v>
      </c>
      <c r="K39" s="52"/>
      <c r="L39" s="52"/>
      <c r="M39" s="52"/>
      <c r="N39" s="51">
        <v>403.79</v>
      </c>
      <c r="O39" s="51">
        <v>871.06</v>
      </c>
      <c r="P39" s="51">
        <v>8</v>
      </c>
      <c r="Q39" s="52"/>
      <c r="R39" s="52"/>
      <c r="S39" s="51">
        <v>0.85</v>
      </c>
      <c r="T39" s="52"/>
      <c r="U39" s="55"/>
    </row>
    <row r="40" spans="1:21" ht="12" customHeight="1" thickBot="1">
      <c r="A40" s="75"/>
      <c r="B40" s="64" t="s">
        <v>32</v>
      </c>
      <c r="C40" s="65"/>
      <c r="D40" s="51">
        <v>127755.5554</v>
      </c>
      <c r="E40" s="52"/>
      <c r="F40" s="52"/>
      <c r="G40" s="51">
        <v>396460.68599999999</v>
      </c>
      <c r="H40" s="53">
        <v>-67.775983871449995</v>
      </c>
      <c r="I40" s="51">
        <v>10164.011699999999</v>
      </c>
      <c r="J40" s="53">
        <v>7.9558275710020503</v>
      </c>
      <c r="K40" s="51">
        <v>22630.754799999999</v>
      </c>
      <c r="L40" s="53">
        <v>5.7081964490168904</v>
      </c>
      <c r="M40" s="53">
        <v>-0.55087615106854504</v>
      </c>
      <c r="N40" s="51">
        <v>3361120.0747000002</v>
      </c>
      <c r="O40" s="51">
        <v>6455062.6366999997</v>
      </c>
      <c r="P40" s="51">
        <v>191</v>
      </c>
      <c r="Q40" s="51">
        <v>205</v>
      </c>
      <c r="R40" s="53">
        <v>-6.8292682926829196</v>
      </c>
      <c r="S40" s="51">
        <v>668.87725340314103</v>
      </c>
      <c r="T40" s="51">
        <v>741.39253365853699</v>
      </c>
      <c r="U40" s="54">
        <v>-10.841343443277401</v>
      </c>
    </row>
    <row r="41" spans="1:21" ht="12" thickBot="1">
      <c r="A41" s="75"/>
      <c r="B41" s="64" t="s">
        <v>33</v>
      </c>
      <c r="C41" s="65"/>
      <c r="D41" s="51">
        <v>447385.17820000002</v>
      </c>
      <c r="E41" s="51">
        <v>850273</v>
      </c>
      <c r="F41" s="53">
        <v>52.616651146161303</v>
      </c>
      <c r="G41" s="51">
        <v>589764.63179999997</v>
      </c>
      <c r="H41" s="53">
        <v>-24.141741624188001</v>
      </c>
      <c r="I41" s="51">
        <v>30033.826700000001</v>
      </c>
      <c r="J41" s="53">
        <v>6.7131921582287202</v>
      </c>
      <c r="K41" s="51">
        <v>44346.419000000002</v>
      </c>
      <c r="L41" s="53">
        <v>7.5193418880769203</v>
      </c>
      <c r="M41" s="53">
        <v>-0.32274516460957098</v>
      </c>
      <c r="N41" s="51">
        <v>17262947.292399999</v>
      </c>
      <c r="O41" s="51">
        <v>38538047.363399997</v>
      </c>
      <c r="P41" s="51">
        <v>2397</v>
      </c>
      <c r="Q41" s="51">
        <v>2440</v>
      </c>
      <c r="R41" s="53">
        <v>-1.7622950819672101</v>
      </c>
      <c r="S41" s="51">
        <v>186.64379566124299</v>
      </c>
      <c r="T41" s="51">
        <v>180.21322245901601</v>
      </c>
      <c r="U41" s="54">
        <v>3.44537206792464</v>
      </c>
    </row>
    <row r="42" spans="1:21" ht="12" thickBot="1">
      <c r="A42" s="75"/>
      <c r="B42" s="64" t="s">
        <v>38</v>
      </c>
      <c r="C42" s="65"/>
      <c r="D42" s="51">
        <v>106134.21</v>
      </c>
      <c r="E42" s="52"/>
      <c r="F42" s="52"/>
      <c r="G42" s="51">
        <v>92644.36</v>
      </c>
      <c r="H42" s="53">
        <v>14.560897177118999</v>
      </c>
      <c r="I42" s="51">
        <v>-14174.46</v>
      </c>
      <c r="J42" s="53">
        <v>-13.355222599763099</v>
      </c>
      <c r="K42" s="51">
        <v>-6716.77</v>
      </c>
      <c r="L42" s="53">
        <v>-7.2500581794725596</v>
      </c>
      <c r="M42" s="53">
        <v>1.1103089729140601</v>
      </c>
      <c r="N42" s="51">
        <v>4315819.0999999996</v>
      </c>
      <c r="O42" s="51">
        <v>16181430.07</v>
      </c>
      <c r="P42" s="51">
        <v>83</v>
      </c>
      <c r="Q42" s="51">
        <v>96</v>
      </c>
      <c r="R42" s="53">
        <v>-13.5416666666667</v>
      </c>
      <c r="S42" s="51">
        <v>1278.72542168675</v>
      </c>
      <c r="T42" s="51">
        <v>1367.0498958333301</v>
      </c>
      <c r="U42" s="54">
        <v>-6.90722751332176</v>
      </c>
    </row>
    <row r="43" spans="1:21" ht="12" thickBot="1">
      <c r="A43" s="75"/>
      <c r="B43" s="64" t="s">
        <v>39</v>
      </c>
      <c r="C43" s="65"/>
      <c r="D43" s="51">
        <v>40153.86</v>
      </c>
      <c r="E43" s="52"/>
      <c r="F43" s="52"/>
      <c r="G43" s="51">
        <v>29155.59</v>
      </c>
      <c r="H43" s="53">
        <v>37.722680281894498</v>
      </c>
      <c r="I43" s="51">
        <v>5472.19</v>
      </c>
      <c r="J43" s="53">
        <v>13.628054687643999</v>
      </c>
      <c r="K43" s="51">
        <v>4047.67</v>
      </c>
      <c r="L43" s="53">
        <v>13.882998080299499</v>
      </c>
      <c r="M43" s="53">
        <v>0.351935805043395</v>
      </c>
      <c r="N43" s="51">
        <v>1466499.4</v>
      </c>
      <c r="O43" s="51">
        <v>5873837.6100000003</v>
      </c>
      <c r="P43" s="51">
        <v>40</v>
      </c>
      <c r="Q43" s="51">
        <v>38</v>
      </c>
      <c r="R43" s="53">
        <v>5.2631578947368398</v>
      </c>
      <c r="S43" s="51">
        <v>1003.8465</v>
      </c>
      <c r="T43" s="51">
        <v>887.40526315789498</v>
      </c>
      <c r="U43" s="54">
        <v>11.599506183675</v>
      </c>
    </row>
    <row r="44" spans="1:21" ht="12" thickBot="1">
      <c r="A44" s="75"/>
      <c r="B44" s="64" t="s">
        <v>73</v>
      </c>
      <c r="C44" s="65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1">
        <v>-3233.3332999999998</v>
      </c>
      <c r="P44" s="52"/>
      <c r="Q44" s="52"/>
      <c r="R44" s="52"/>
      <c r="S44" s="52"/>
      <c r="T44" s="52"/>
      <c r="U44" s="55"/>
    </row>
    <row r="45" spans="1:21" ht="12" thickBot="1">
      <c r="A45" s="76"/>
      <c r="B45" s="64" t="s">
        <v>34</v>
      </c>
      <c r="C45" s="65"/>
      <c r="D45" s="56">
        <v>84220.089200000002</v>
      </c>
      <c r="E45" s="57"/>
      <c r="F45" s="57"/>
      <c r="G45" s="56">
        <v>19515.458500000001</v>
      </c>
      <c r="H45" s="58">
        <v>331.555780254919</v>
      </c>
      <c r="I45" s="56">
        <v>6594.2568000000001</v>
      </c>
      <c r="J45" s="58">
        <v>7.8297908048285496</v>
      </c>
      <c r="K45" s="56">
        <v>3160.3045000000002</v>
      </c>
      <c r="L45" s="58">
        <v>16.193852171087901</v>
      </c>
      <c r="M45" s="58">
        <v>1.08658906127558</v>
      </c>
      <c r="N45" s="56">
        <v>1064805.9249</v>
      </c>
      <c r="O45" s="56">
        <v>2263296.5758000002</v>
      </c>
      <c r="P45" s="56">
        <v>24</v>
      </c>
      <c r="Q45" s="56">
        <v>25</v>
      </c>
      <c r="R45" s="58">
        <v>-4</v>
      </c>
      <c r="S45" s="56">
        <v>3509.1703833333299</v>
      </c>
      <c r="T45" s="56">
        <v>611.80788399999994</v>
      </c>
      <c r="U45" s="59">
        <v>82.565455159836205</v>
      </c>
    </row>
  </sheetData>
  <mergeCells count="43">
    <mergeCell ref="B21:C21"/>
    <mergeCell ref="B22:C22"/>
    <mergeCell ref="B44:C44"/>
    <mergeCell ref="B45:C45"/>
    <mergeCell ref="B37:C37"/>
    <mergeCell ref="B38:C38"/>
    <mergeCell ref="B39:C39"/>
    <mergeCell ref="B40:C40"/>
    <mergeCell ref="B41:C41"/>
    <mergeCell ref="B42:C42"/>
    <mergeCell ref="B43:C43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3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90126</v>
      </c>
      <c r="D2" s="36">
        <v>946852.62891282002</v>
      </c>
      <c r="E2" s="36">
        <v>753775.28696153802</v>
      </c>
      <c r="F2" s="36">
        <v>193077.341951282</v>
      </c>
      <c r="G2" s="36">
        <v>753775.28696153802</v>
      </c>
      <c r="H2" s="36">
        <v>0.20391488184700299</v>
      </c>
    </row>
    <row r="3" spans="1:8">
      <c r="A3" s="36">
        <v>2</v>
      </c>
      <c r="B3" s="36">
        <v>13</v>
      </c>
      <c r="C3" s="36">
        <v>25645</v>
      </c>
      <c r="D3" s="36">
        <v>238701.92093162399</v>
      </c>
      <c r="E3" s="36">
        <v>190163.466741026</v>
      </c>
      <c r="F3" s="36">
        <v>48538.454190598299</v>
      </c>
      <c r="G3" s="36">
        <v>190163.466741026</v>
      </c>
      <c r="H3" s="36">
        <v>0.203343374871717</v>
      </c>
    </row>
    <row r="4" spans="1:8">
      <c r="A4" s="36">
        <v>3</v>
      </c>
      <c r="B4" s="36">
        <v>14</v>
      </c>
      <c r="C4" s="36">
        <v>124694</v>
      </c>
      <c r="D4" s="36">
        <v>209034.40532892401</v>
      </c>
      <c r="E4" s="36">
        <v>164879.98788912699</v>
      </c>
      <c r="F4" s="36">
        <v>44154.417439796998</v>
      </c>
      <c r="G4" s="36">
        <v>164879.98788912699</v>
      </c>
      <c r="H4" s="36">
        <v>0.211230382722492</v>
      </c>
    </row>
    <row r="5" spans="1:8">
      <c r="A5" s="36">
        <v>4</v>
      </c>
      <c r="B5" s="36">
        <v>15</v>
      </c>
      <c r="C5" s="36">
        <v>4387</v>
      </c>
      <c r="D5" s="36">
        <v>75273.905679857795</v>
      </c>
      <c r="E5" s="36">
        <v>62317.724416193902</v>
      </c>
      <c r="F5" s="36">
        <v>12956.181263663901</v>
      </c>
      <c r="G5" s="36">
        <v>62317.724416193902</v>
      </c>
      <c r="H5" s="36">
        <v>0.17212048646402001</v>
      </c>
    </row>
    <row r="6" spans="1:8">
      <c r="A6" s="36">
        <v>5</v>
      </c>
      <c r="B6" s="36">
        <v>16</v>
      </c>
      <c r="C6" s="36">
        <v>3636</v>
      </c>
      <c r="D6" s="36">
        <v>217599.242320513</v>
      </c>
      <c r="E6" s="36">
        <v>182276.552205983</v>
      </c>
      <c r="F6" s="36">
        <v>35322.690114529898</v>
      </c>
      <c r="G6" s="36">
        <v>182276.552205983</v>
      </c>
      <c r="H6" s="36">
        <v>0.16232910435644499</v>
      </c>
    </row>
    <row r="7" spans="1:8">
      <c r="A7" s="36">
        <v>6</v>
      </c>
      <c r="B7" s="36">
        <v>17</v>
      </c>
      <c r="C7" s="36">
        <v>30828</v>
      </c>
      <c r="D7" s="36">
        <v>436380.92793333298</v>
      </c>
      <c r="E7" s="36">
        <v>316553.46595640999</v>
      </c>
      <c r="F7" s="36">
        <v>119827.461976923</v>
      </c>
      <c r="G7" s="36">
        <v>316553.46595640999</v>
      </c>
      <c r="H7" s="36">
        <v>0.27459371917195502</v>
      </c>
    </row>
    <row r="8" spans="1:8">
      <c r="A8" s="36">
        <v>7</v>
      </c>
      <c r="B8" s="36">
        <v>18</v>
      </c>
      <c r="C8" s="36">
        <v>47395</v>
      </c>
      <c r="D8" s="36">
        <v>119238.25432906</v>
      </c>
      <c r="E8" s="36">
        <v>94275.299188034202</v>
      </c>
      <c r="F8" s="36">
        <v>24962.955141025599</v>
      </c>
      <c r="G8" s="36">
        <v>94275.299188034202</v>
      </c>
      <c r="H8" s="36">
        <v>0.20935357768770901</v>
      </c>
    </row>
    <row r="9" spans="1:8">
      <c r="A9" s="36">
        <v>8</v>
      </c>
      <c r="B9" s="36">
        <v>19</v>
      </c>
      <c r="C9" s="36">
        <v>18184</v>
      </c>
      <c r="D9" s="36">
        <v>153817.02729829101</v>
      </c>
      <c r="E9" s="36">
        <v>163458.91199316201</v>
      </c>
      <c r="F9" s="36">
        <v>-9641.8846948717892</v>
      </c>
      <c r="G9" s="36">
        <v>163458.91199316201</v>
      </c>
      <c r="H9" s="36">
        <v>-6.2684118034433897E-2</v>
      </c>
    </row>
    <row r="10" spans="1:8">
      <c r="A10" s="36">
        <v>9</v>
      </c>
      <c r="B10" s="36">
        <v>21</v>
      </c>
      <c r="C10" s="36">
        <v>175345</v>
      </c>
      <c r="D10" s="36">
        <v>771822.25097435899</v>
      </c>
      <c r="E10" s="36">
        <v>727043.10388974403</v>
      </c>
      <c r="F10" s="36">
        <v>44779.147084615397</v>
      </c>
      <c r="G10" s="36">
        <v>727043.10388974403</v>
      </c>
      <c r="H10" s="36">
        <v>5.8017434750145598E-2</v>
      </c>
    </row>
    <row r="11" spans="1:8">
      <c r="A11" s="36">
        <v>10</v>
      </c>
      <c r="B11" s="36">
        <v>22</v>
      </c>
      <c r="C11" s="36">
        <v>84976</v>
      </c>
      <c r="D11" s="36">
        <v>1799946.8631153801</v>
      </c>
      <c r="E11" s="36">
        <v>1770936.2470923101</v>
      </c>
      <c r="F11" s="36">
        <v>29010.616023076898</v>
      </c>
      <c r="G11" s="36">
        <v>1770936.2470923101</v>
      </c>
      <c r="H11" s="36">
        <v>1.6117484697778701E-2</v>
      </c>
    </row>
    <row r="12" spans="1:8">
      <c r="A12" s="36">
        <v>11</v>
      </c>
      <c r="B12" s="36">
        <v>23</v>
      </c>
      <c r="C12" s="36">
        <v>175622.32199999999</v>
      </c>
      <c r="D12" s="36">
        <v>1667217.9500333299</v>
      </c>
      <c r="E12" s="36">
        <v>1418422.4348470101</v>
      </c>
      <c r="F12" s="36">
        <v>248795.51518632501</v>
      </c>
      <c r="G12" s="36">
        <v>1418422.4348470101</v>
      </c>
      <c r="H12" s="36">
        <v>0.14922794898012601</v>
      </c>
    </row>
    <row r="13" spans="1:8">
      <c r="A13" s="36">
        <v>12</v>
      </c>
      <c r="B13" s="36">
        <v>24</v>
      </c>
      <c r="C13" s="36">
        <v>20827</v>
      </c>
      <c r="D13" s="36">
        <v>569047.09926324803</v>
      </c>
      <c r="E13" s="36">
        <v>509918.341996581</v>
      </c>
      <c r="F13" s="36">
        <v>59128.757266666697</v>
      </c>
      <c r="G13" s="36">
        <v>509918.341996581</v>
      </c>
      <c r="H13" s="36">
        <v>0.10390837128107901</v>
      </c>
    </row>
    <row r="14" spans="1:8">
      <c r="A14" s="36">
        <v>13</v>
      </c>
      <c r="B14" s="36">
        <v>25</v>
      </c>
      <c r="C14" s="36">
        <v>71195</v>
      </c>
      <c r="D14" s="36">
        <v>867015.98499999999</v>
      </c>
      <c r="E14" s="36">
        <v>800149.06050000002</v>
      </c>
      <c r="F14" s="36">
        <v>66866.924499999994</v>
      </c>
      <c r="G14" s="36">
        <v>800149.06050000002</v>
      </c>
      <c r="H14" s="36">
        <v>7.7123058463564501E-2</v>
      </c>
    </row>
    <row r="15" spans="1:8">
      <c r="A15" s="36">
        <v>14</v>
      </c>
      <c r="B15" s="36">
        <v>26</v>
      </c>
      <c r="C15" s="36">
        <v>58985</v>
      </c>
      <c r="D15" s="36">
        <v>362151.43885904201</v>
      </c>
      <c r="E15" s="36">
        <v>303659.05479428201</v>
      </c>
      <c r="F15" s="36">
        <v>58492.384064760598</v>
      </c>
      <c r="G15" s="36">
        <v>303659.05479428201</v>
      </c>
      <c r="H15" s="36">
        <v>0.161513603947124</v>
      </c>
    </row>
    <row r="16" spans="1:8">
      <c r="A16" s="36">
        <v>15</v>
      </c>
      <c r="B16" s="36">
        <v>27</v>
      </c>
      <c r="C16" s="36">
        <v>143410.02600000001</v>
      </c>
      <c r="D16" s="36">
        <v>1167335.62173333</v>
      </c>
      <c r="E16" s="36">
        <v>1101375.12746667</v>
      </c>
      <c r="F16" s="36">
        <v>65960.494266666705</v>
      </c>
      <c r="G16" s="36">
        <v>1101375.12746667</v>
      </c>
      <c r="H16" s="36">
        <v>5.6505167013343099E-2</v>
      </c>
    </row>
    <row r="17" spans="1:8">
      <c r="A17" s="36">
        <v>16</v>
      </c>
      <c r="B17" s="36">
        <v>29</v>
      </c>
      <c r="C17" s="36">
        <v>280986</v>
      </c>
      <c r="D17" s="36">
        <v>3737281.3729034201</v>
      </c>
      <c r="E17" s="36">
        <v>3223647.7347623901</v>
      </c>
      <c r="F17" s="36">
        <v>513633.63814102602</v>
      </c>
      <c r="G17" s="36">
        <v>3223647.7347623901</v>
      </c>
      <c r="H17" s="36">
        <v>0.137435099713136</v>
      </c>
    </row>
    <row r="18" spans="1:8">
      <c r="A18" s="36">
        <v>17</v>
      </c>
      <c r="B18" s="36">
        <v>31</v>
      </c>
      <c r="C18" s="36">
        <v>21312.232</v>
      </c>
      <c r="D18" s="36">
        <v>200569.72792093601</v>
      </c>
      <c r="E18" s="36">
        <v>169161.28205787801</v>
      </c>
      <c r="F18" s="36">
        <v>31408.445863058801</v>
      </c>
      <c r="G18" s="36">
        <v>169161.28205787801</v>
      </c>
      <c r="H18" s="36">
        <v>0.156596143339437</v>
      </c>
    </row>
    <row r="19" spans="1:8">
      <c r="A19" s="36">
        <v>18</v>
      </c>
      <c r="B19" s="36">
        <v>32</v>
      </c>
      <c r="C19" s="36">
        <v>10502.946</v>
      </c>
      <c r="D19" s="36">
        <v>201141.590988957</v>
      </c>
      <c r="E19" s="36">
        <v>184188.12003712001</v>
      </c>
      <c r="F19" s="36">
        <v>16953.4709518368</v>
      </c>
      <c r="G19" s="36">
        <v>184188.12003712001</v>
      </c>
      <c r="H19" s="36">
        <v>8.4286252626725899E-2</v>
      </c>
    </row>
    <row r="20" spans="1:8">
      <c r="A20" s="36">
        <v>19</v>
      </c>
      <c r="B20" s="36">
        <v>33</v>
      </c>
      <c r="C20" s="36">
        <v>26547.511999999999</v>
      </c>
      <c r="D20" s="36">
        <v>434237.02890566498</v>
      </c>
      <c r="E20" s="36">
        <v>340078.18518221</v>
      </c>
      <c r="F20" s="36">
        <v>94158.8437234554</v>
      </c>
      <c r="G20" s="36">
        <v>340078.18518221</v>
      </c>
      <c r="H20" s="36">
        <v>0.21683743544567799</v>
      </c>
    </row>
    <row r="21" spans="1:8">
      <c r="A21" s="36">
        <v>20</v>
      </c>
      <c r="B21" s="36">
        <v>34</v>
      </c>
      <c r="C21" s="36">
        <v>32297.32</v>
      </c>
      <c r="D21" s="36">
        <v>193735.80663511099</v>
      </c>
      <c r="E21" s="36">
        <v>139725.278632159</v>
      </c>
      <c r="F21" s="36">
        <v>54010.528002952</v>
      </c>
      <c r="G21" s="36">
        <v>139725.278632159</v>
      </c>
      <c r="H21" s="36">
        <v>0.27878443815333198</v>
      </c>
    </row>
    <row r="22" spans="1:8">
      <c r="A22" s="36">
        <v>21</v>
      </c>
      <c r="B22" s="36">
        <v>35</v>
      </c>
      <c r="C22" s="36">
        <v>19404.436000000002</v>
      </c>
      <c r="D22" s="36">
        <v>557008.51789999998</v>
      </c>
      <c r="E22" s="36">
        <v>537270.90509999997</v>
      </c>
      <c r="F22" s="36">
        <v>19737.612799999999</v>
      </c>
      <c r="G22" s="36">
        <v>537270.90509999997</v>
      </c>
      <c r="H22" s="36">
        <v>3.5435028667808503E-2</v>
      </c>
    </row>
    <row r="23" spans="1:8">
      <c r="A23" s="36">
        <v>22</v>
      </c>
      <c r="B23" s="36">
        <v>36</v>
      </c>
      <c r="C23" s="36">
        <v>98342.907000000007</v>
      </c>
      <c r="D23" s="36">
        <v>599445.74225575197</v>
      </c>
      <c r="E23" s="36">
        <v>518126.85774574598</v>
      </c>
      <c r="F23" s="36">
        <v>81318.884510006596</v>
      </c>
      <c r="G23" s="36">
        <v>518126.85774574598</v>
      </c>
      <c r="H23" s="36">
        <v>0.13565678889301699</v>
      </c>
    </row>
    <row r="24" spans="1:8">
      <c r="A24" s="36">
        <v>23</v>
      </c>
      <c r="B24" s="36">
        <v>37</v>
      </c>
      <c r="C24" s="36">
        <v>83679.460999999996</v>
      </c>
      <c r="D24" s="36">
        <v>692318.313223009</v>
      </c>
      <c r="E24" s="36">
        <v>618460.08542086696</v>
      </c>
      <c r="F24" s="36">
        <v>73858.227802142195</v>
      </c>
      <c r="G24" s="36">
        <v>618460.08542086696</v>
      </c>
      <c r="H24" s="36">
        <v>0.106682470175177</v>
      </c>
    </row>
    <row r="25" spans="1:8">
      <c r="A25" s="36">
        <v>24</v>
      </c>
      <c r="B25" s="36">
        <v>38</v>
      </c>
      <c r="C25" s="36">
        <v>98512.414000000004</v>
      </c>
      <c r="D25" s="36">
        <v>500758.388083186</v>
      </c>
      <c r="E25" s="36">
        <v>469914.31553097302</v>
      </c>
      <c r="F25" s="36">
        <v>30844.072552212401</v>
      </c>
      <c r="G25" s="36">
        <v>469914.31553097302</v>
      </c>
      <c r="H25" s="36">
        <v>6.1594719701607001E-2</v>
      </c>
    </row>
    <row r="26" spans="1:8">
      <c r="A26" s="36">
        <v>25</v>
      </c>
      <c r="B26" s="36">
        <v>39</v>
      </c>
      <c r="C26" s="36">
        <v>55279.135999999999</v>
      </c>
      <c r="D26" s="36">
        <v>115769.154461584</v>
      </c>
      <c r="E26" s="36">
        <v>84295.294413164607</v>
      </c>
      <c r="F26" s="36">
        <v>31473.860048419301</v>
      </c>
      <c r="G26" s="36">
        <v>84295.294413164607</v>
      </c>
      <c r="H26" s="36">
        <v>0.27186740885166699</v>
      </c>
    </row>
    <row r="27" spans="1:8">
      <c r="A27" s="36">
        <v>26</v>
      </c>
      <c r="B27" s="36">
        <v>40</v>
      </c>
      <c r="C27" s="36">
        <v>0.14000000000000001</v>
      </c>
      <c r="D27" s="36">
        <v>3.0973000000000002</v>
      </c>
      <c r="E27" s="36">
        <v>12.180300000000001</v>
      </c>
      <c r="F27" s="36">
        <v>-9.0830000000000002</v>
      </c>
      <c r="G27" s="36">
        <v>12.180300000000001</v>
      </c>
      <c r="H27" s="36">
        <v>-2.9325541600749001</v>
      </c>
    </row>
    <row r="28" spans="1:8">
      <c r="A28" s="36">
        <v>27</v>
      </c>
      <c r="B28" s="36">
        <v>42</v>
      </c>
      <c r="C28" s="36">
        <v>3968.3180000000002</v>
      </c>
      <c r="D28" s="36">
        <v>84446.852700000003</v>
      </c>
      <c r="E28" s="36">
        <v>71855.839500000002</v>
      </c>
      <c r="F28" s="36">
        <v>12591.013199999999</v>
      </c>
      <c r="G28" s="36">
        <v>71855.839500000002</v>
      </c>
      <c r="H28" s="36">
        <v>0.14909985153301</v>
      </c>
    </row>
    <row r="29" spans="1:8">
      <c r="A29" s="36">
        <v>28</v>
      </c>
      <c r="B29" s="36">
        <v>75</v>
      </c>
      <c r="C29" s="36">
        <v>205</v>
      </c>
      <c r="D29" s="36">
        <v>127755.555555556</v>
      </c>
      <c r="E29" s="36">
        <v>117591.542735043</v>
      </c>
      <c r="F29" s="36">
        <v>10164.0128205128</v>
      </c>
      <c r="G29" s="36">
        <v>117591.542735043</v>
      </c>
      <c r="H29" s="36">
        <v>7.9558284383906205E-2</v>
      </c>
    </row>
    <row r="30" spans="1:8">
      <c r="A30" s="36">
        <v>29</v>
      </c>
      <c r="B30" s="36">
        <v>76</v>
      </c>
      <c r="C30" s="36">
        <v>2664</v>
      </c>
      <c r="D30" s="36">
        <v>447385.164177778</v>
      </c>
      <c r="E30" s="36">
        <v>417351.35181367502</v>
      </c>
      <c r="F30" s="36">
        <v>30033.8123641026</v>
      </c>
      <c r="G30" s="36">
        <v>417351.35181367502</v>
      </c>
      <c r="H30" s="36">
        <v>6.7131891642629393E-2</v>
      </c>
    </row>
    <row r="31" spans="1:8">
      <c r="A31" s="30">
        <v>30</v>
      </c>
      <c r="B31" s="31">
        <v>99</v>
      </c>
      <c r="C31" s="30">
        <v>24</v>
      </c>
      <c r="D31" s="30">
        <v>84220.089251947706</v>
      </c>
      <c r="E31" s="30">
        <v>77625.832160956095</v>
      </c>
      <c r="F31" s="30">
        <v>6594.2570909916003</v>
      </c>
      <c r="G31" s="30">
        <v>77625.832160956095</v>
      </c>
      <c r="H31" s="30">
        <v>7.8297911455123603E-2</v>
      </c>
    </row>
    <row r="32" spans="1:8">
      <c r="A32" s="3"/>
      <c r="B32" s="33">
        <v>70</v>
      </c>
      <c r="C32" s="33">
        <v>186</v>
      </c>
      <c r="D32" s="33">
        <v>184339.33</v>
      </c>
      <c r="E32" s="33">
        <v>185622.47</v>
      </c>
      <c r="F32" s="30"/>
      <c r="G32" s="30"/>
      <c r="H32" s="3"/>
    </row>
    <row r="33" spans="1:8">
      <c r="A33" s="3"/>
      <c r="B33" s="33">
        <v>71</v>
      </c>
      <c r="C33" s="33">
        <v>66</v>
      </c>
      <c r="D33" s="33">
        <v>176471.83</v>
      </c>
      <c r="E33" s="33">
        <v>200053.89</v>
      </c>
      <c r="F33" s="30"/>
      <c r="G33" s="30"/>
      <c r="H33" s="3"/>
    </row>
    <row r="34" spans="1:8">
      <c r="A34" s="3"/>
      <c r="B34" s="33">
        <v>72</v>
      </c>
      <c r="C34" s="33">
        <v>13</v>
      </c>
      <c r="D34" s="33">
        <v>36783.760000000002</v>
      </c>
      <c r="E34" s="33">
        <v>37254.75</v>
      </c>
      <c r="F34" s="30"/>
      <c r="G34" s="30"/>
      <c r="H34" s="3"/>
    </row>
    <row r="35" spans="1:8">
      <c r="A35" s="3"/>
      <c r="B35" s="33">
        <v>73</v>
      </c>
      <c r="C35" s="33">
        <v>87</v>
      </c>
      <c r="D35" s="33">
        <v>167404.39000000001</v>
      </c>
      <c r="E35" s="33">
        <v>194959.26</v>
      </c>
      <c r="F35" s="30"/>
      <c r="G35" s="30"/>
      <c r="H35" s="3"/>
    </row>
    <row r="36" spans="1:8">
      <c r="A36" s="3"/>
      <c r="B36" s="33">
        <v>74</v>
      </c>
      <c r="C36" s="33">
        <v>8</v>
      </c>
      <c r="D36" s="33">
        <v>6.8</v>
      </c>
      <c r="E36" s="33">
        <v>444.48</v>
      </c>
      <c r="F36" s="30"/>
      <c r="G36" s="30"/>
      <c r="H36" s="3"/>
    </row>
    <row r="37" spans="1:8">
      <c r="A37" s="3"/>
      <c r="B37" s="33">
        <v>77</v>
      </c>
      <c r="C37" s="33">
        <v>69</v>
      </c>
      <c r="D37" s="33">
        <v>106134.21</v>
      </c>
      <c r="E37" s="33">
        <v>120308.67</v>
      </c>
      <c r="F37" s="30"/>
      <c r="G37" s="30"/>
      <c r="H37" s="3"/>
    </row>
    <row r="38" spans="1:8">
      <c r="A38" s="30"/>
      <c r="B38" s="38">
        <v>78</v>
      </c>
      <c r="C38" s="33">
        <v>38</v>
      </c>
      <c r="D38" s="33">
        <v>40153.86</v>
      </c>
      <c r="E38" s="33">
        <v>34681.67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2016-02-24T00:29:37Z</dcterms:modified>
</cp:coreProperties>
</file>