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<sst xmlns="http://schemas.openxmlformats.org/spreadsheetml/2006/main" count="117" uniqueCount="76">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</sst>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4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56" fillId="0" borderId="0" xfId="0" applyNumberFormat="1" applyFont="1" applyAlignment="1"/>
    <xf numFmtId="0" fontId="27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vertical="center" wrapText="1"/>
    </xf>
    <xf numFmtId="49" fontId="22" fillId="33" borderId="10" xfId="0" applyNumberFormat="1" applyFont="1" applyFill="1" applyBorder="1" applyAlignment="1">
      <alignment vertical="center" wrapText="1"/>
    </xf>
    <xf numFmtId="49" fontId="22" fillId="33" borderId="12" xfId="0" applyNumberFormat="1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4" fontId="23" fillId="34" borderId="10" xfId="0" applyNumberFormat="1" applyFont="1" applyFill="1" applyBorder="1" applyAlignment="1">
      <alignment horizontal="right" vertical="top" wrapText="1"/>
    </xf>
    <xf numFmtId="176" fontId="23" fillId="34" borderId="10" xfId="0" applyNumberFormat="1" applyFont="1" applyFill="1" applyBorder="1" applyAlignment="1">
      <alignment horizontal="right" vertical="top" wrapText="1"/>
    </xf>
    <xf numFmtId="176" fontId="23" fillId="34" borderId="12" xfId="0" applyNumberFormat="1" applyFont="1" applyFill="1" applyBorder="1" applyAlignment="1">
      <alignment horizontal="right" vertical="top" wrapText="1"/>
    </xf>
    <xf numFmtId="4" fontId="22" fillId="35" borderId="10" xfId="0" applyNumberFormat="1" applyFont="1" applyFill="1" applyBorder="1" applyAlignment="1">
      <alignment horizontal="right" vertical="top" wrapText="1"/>
    </xf>
    <xf numFmtId="0" fontId="22" fillId="35" borderId="10" xfId="0" applyFont="1" applyFill="1" applyBorder="1" applyAlignment="1">
      <alignment horizontal="right" vertical="top" wrapText="1"/>
    </xf>
    <xf numFmtId="176" fontId="22" fillId="35" borderId="10" xfId="0" applyNumberFormat="1" applyFont="1" applyFill="1" applyBorder="1" applyAlignment="1">
      <alignment horizontal="right" vertical="top" wrapText="1"/>
    </xf>
    <xf numFmtId="176" fontId="22" fillId="35" borderId="12" xfId="0" applyNumberFormat="1" applyFont="1" applyFill="1" applyBorder="1" applyAlignment="1">
      <alignment horizontal="right" vertical="top" wrapText="1"/>
    </xf>
    <xf numFmtId="0" fontId="22" fillId="35" borderId="12" xfId="0" applyFont="1" applyFill="1" applyBorder="1" applyAlignment="1">
      <alignment horizontal="right" vertical="top" wrapText="1"/>
    </xf>
    <xf numFmtId="4" fontId="22" fillId="35" borderId="13" xfId="0" applyNumberFormat="1" applyFont="1" applyFill="1" applyBorder="1" applyAlignment="1">
      <alignment horizontal="right" vertical="top" wrapText="1"/>
    </xf>
    <xf numFmtId="0" fontId="22" fillId="35" borderId="13" xfId="0" applyFont="1" applyFill="1" applyBorder="1" applyAlignment="1">
      <alignment horizontal="right" vertical="top" wrapText="1"/>
    </xf>
    <xf numFmtId="176" fontId="22" fillId="35" borderId="13" xfId="0" applyNumberFormat="1" applyFont="1" applyFill="1" applyBorder="1" applyAlignment="1">
      <alignment horizontal="right" vertical="top" wrapText="1"/>
    </xf>
    <xf numFmtId="176" fontId="22" fillId="35" borderId="20" xfId="0" applyNumberFormat="1" applyFont="1" applyFill="1" applyBorder="1" applyAlignment="1">
      <alignment horizontal="righ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0" fontId="22" fillId="33" borderId="18" xfId="0" applyFont="1" applyFill="1" applyBorder="1" applyAlignment="1">
      <alignment vertical="center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0" xfId="0" applyFont="1" applyAlignment="1">
      <alignment horizontal="right" vertical="center" wrapText="1"/>
    </xf>
    <xf numFmtId="0" fontId="22" fillId="33" borderId="13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4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14" fontId="22" fillId="33" borderId="12" xfId="0" applyNumberFormat="1" applyFont="1" applyFill="1" applyBorder="1" applyAlignment="1">
      <alignment vertical="center" wrapText="1"/>
    </xf>
    <xf numFmtId="14" fontId="22" fillId="33" borderId="16" xfId="0" applyNumberFormat="1" applyFont="1" applyFill="1" applyBorder="1" applyAlignment="1">
      <alignment vertical="center" wrapText="1"/>
    </xf>
    <xf numFmtId="14" fontId="22" fillId="33" borderId="17" xfId="0" applyNumberFormat="1" applyFont="1" applyFill="1" applyBorder="1" applyAlignment="1">
      <alignment vertical="center" wrapText="1"/>
    </xf>
  </cellXfs>
  <cellStyles count="13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1764861d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648" Type="http://schemas.openxmlformats.org/officeDocument/2006/relationships/image" Target="cid:17648645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19208324.531699996</v>
      </c>
      <c r="F3" s="25">
        <f>RA!I7</f>
        <v>1968819.5116000001</v>
      </c>
      <c r="G3" s="16">
        <f>SUM(G4:G40)</f>
        <v>17239505.020100005</v>
      </c>
      <c r="H3" s="27">
        <f>RA!J7</f>
        <v>10.2498242798366</v>
      </c>
      <c r="I3" s="20">
        <f>SUM(I4:I40)</f>
        <v>19208331.99502036</v>
      </c>
      <c r="J3" s="21">
        <f>SUM(J4:J40)</f>
        <v>17239505.047951058</v>
      </c>
      <c r="K3" s="22">
        <f>E3-I3</f>
        <v>-7.4633203633129597</v>
      </c>
      <c r="L3" s="22">
        <f>G3-J3</f>
        <v>-2.7851052582263947E-2</v>
      </c>
    </row>
    <row r="4" spans="1:13">
      <c r="A4" s="63">
        <f>RA!A8</f>
        <v>42424</v>
      </c>
      <c r="B4" s="12">
        <v>12</v>
      </c>
      <c r="C4" s="60" t="s">
        <v>6</v>
      </c>
      <c r="D4" s="60"/>
      <c r="E4" s="15">
        <f>VLOOKUP(C4,RA!B8:D36,3,0)</f>
        <v>862408.35930000001</v>
      </c>
      <c r="F4" s="25">
        <f>VLOOKUP(C4,RA!B8:I39,8,0)</f>
        <v>203364.5141</v>
      </c>
      <c r="G4" s="16">
        <f t="shared" ref="G4:G40" si="0">E4-F4</f>
        <v>659043.84519999998</v>
      </c>
      <c r="H4" s="27">
        <f>RA!J8</f>
        <v>23.580999871692701</v>
      </c>
      <c r="I4" s="20">
        <f>VLOOKUP(B4,RMS!B:D,3,FALSE)</f>
        <v>862409.53942649602</v>
      </c>
      <c r="J4" s="21">
        <f>VLOOKUP(B4,RMS!B:E,4,FALSE)</f>
        <v>659043.85947008501</v>
      </c>
      <c r="K4" s="22">
        <f t="shared" ref="K4:K40" si="1">E4-I4</f>
        <v>-1.1801264960085973</v>
      </c>
      <c r="L4" s="22">
        <f t="shared" ref="L4:L40" si="2">G4-J4</f>
        <v>-1.427008502651006E-2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171133.0281</v>
      </c>
      <c r="F5" s="25">
        <f>VLOOKUP(C5,RA!B9:I40,8,0)</f>
        <v>34652.1924</v>
      </c>
      <c r="G5" s="16">
        <f t="shared" si="0"/>
        <v>136480.8357</v>
      </c>
      <c r="H5" s="27">
        <f>RA!J9</f>
        <v>20.248687693267101</v>
      </c>
      <c r="I5" s="20">
        <f>VLOOKUP(B5,RMS!B:D,3,FALSE)</f>
        <v>171133.21234187999</v>
      </c>
      <c r="J5" s="21">
        <f>VLOOKUP(B5,RMS!B:E,4,FALSE)</f>
        <v>136480.84263162399</v>
      </c>
      <c r="K5" s="22">
        <f t="shared" si="1"/>
        <v>-0.18424187999335118</v>
      </c>
      <c r="L5" s="22">
        <f t="shared" si="2"/>
        <v>-6.9316239969339222E-3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162408.80900000001</v>
      </c>
      <c r="F6" s="25">
        <f>VLOOKUP(C6,RA!B10:I41,8,0)</f>
        <v>36528.724499999997</v>
      </c>
      <c r="G6" s="16">
        <f t="shared" si="0"/>
        <v>125880.08450000001</v>
      </c>
      <c r="H6" s="27">
        <f>RA!J10</f>
        <v>22.491836942169801</v>
      </c>
      <c r="I6" s="20">
        <f>VLOOKUP(B6,RMS!B:D,3,FALSE)</f>
        <v>162410.65911380399</v>
      </c>
      <c r="J6" s="21">
        <f>VLOOKUP(B6,RMS!B:E,4,FALSE)</f>
        <v>125880.084279339</v>
      </c>
      <c r="K6" s="22">
        <f>E6-I6</f>
        <v>-1.85011380398646</v>
      </c>
      <c r="L6" s="22">
        <f t="shared" si="2"/>
        <v>2.2066100791562349E-4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72742.234299999996</v>
      </c>
      <c r="F7" s="25">
        <f>VLOOKUP(C7,RA!B11:I42,8,0)</f>
        <v>14169.7204</v>
      </c>
      <c r="G7" s="16">
        <f t="shared" si="0"/>
        <v>58572.513899999998</v>
      </c>
      <c r="H7" s="27">
        <f>RA!J11</f>
        <v>19.479358224772</v>
      </c>
      <c r="I7" s="20">
        <f>VLOOKUP(B7,RMS!B:D,3,FALSE)</f>
        <v>72742.283415543498</v>
      </c>
      <c r="J7" s="21">
        <f>VLOOKUP(B7,RMS!B:E,4,FALSE)</f>
        <v>58572.5133585886</v>
      </c>
      <c r="K7" s="22">
        <f t="shared" si="1"/>
        <v>-4.9115543501102366E-2</v>
      </c>
      <c r="L7" s="22">
        <f t="shared" si="2"/>
        <v>5.4141139844432473E-4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203524.06200000001</v>
      </c>
      <c r="F8" s="25">
        <f>VLOOKUP(C8,RA!B12:I43,8,0)</f>
        <v>32587.805100000001</v>
      </c>
      <c r="G8" s="16">
        <f t="shared" si="0"/>
        <v>170936.25690000001</v>
      </c>
      <c r="H8" s="27">
        <f>RA!J12</f>
        <v>16.011770195506401</v>
      </c>
      <c r="I8" s="20">
        <f>VLOOKUP(B8,RMS!B:D,3,FALSE)</f>
        <v>203524.04477521399</v>
      </c>
      <c r="J8" s="21">
        <f>VLOOKUP(B8,RMS!B:E,4,FALSE)</f>
        <v>170936.25930854701</v>
      </c>
      <c r="K8" s="22">
        <f t="shared" si="1"/>
        <v>1.7224786017322913E-2</v>
      </c>
      <c r="L8" s="22">
        <f t="shared" si="2"/>
        <v>-2.4085470067802817E-3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348759.83049999998</v>
      </c>
      <c r="F9" s="25">
        <f>VLOOKUP(C9,RA!B13:I44,8,0)</f>
        <v>101215.87910000001</v>
      </c>
      <c r="G9" s="16">
        <f t="shared" si="0"/>
        <v>247543.95139999996</v>
      </c>
      <c r="H9" s="27">
        <f>RA!J13</f>
        <v>29.021656236869902</v>
      </c>
      <c r="I9" s="20">
        <f>VLOOKUP(B9,RMS!B:D,3,FALSE)</f>
        <v>348760.16685384599</v>
      </c>
      <c r="J9" s="21">
        <f>VLOOKUP(B9,RMS!B:E,4,FALSE)</f>
        <v>247543.950172649</v>
      </c>
      <c r="K9" s="22">
        <f t="shared" si="1"/>
        <v>-0.33635384601075202</v>
      </c>
      <c r="L9" s="22">
        <f t="shared" si="2"/>
        <v>1.2273509637452662E-3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106201.98480000001</v>
      </c>
      <c r="F10" s="25">
        <f>VLOOKUP(C10,RA!B14:I44,8,0)</f>
        <v>19381.070500000002</v>
      </c>
      <c r="G10" s="16">
        <f t="shared" si="0"/>
        <v>86820.914300000004</v>
      </c>
      <c r="H10" s="27">
        <f>RA!J14</f>
        <v>18.249254509224599</v>
      </c>
      <c r="I10" s="20">
        <f>VLOOKUP(B10,RMS!B:D,3,FALSE)</f>
        <v>106201.980479487</v>
      </c>
      <c r="J10" s="21">
        <f>VLOOKUP(B10,RMS!B:E,4,FALSE)</f>
        <v>86820.914201709398</v>
      </c>
      <c r="K10" s="22">
        <f t="shared" si="1"/>
        <v>4.3205130059504882E-3</v>
      </c>
      <c r="L10" s="22">
        <f t="shared" si="2"/>
        <v>9.8290605819784105E-5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140718.31709999999</v>
      </c>
      <c r="F11" s="25">
        <f>VLOOKUP(C11,RA!B15:I45,8,0)</f>
        <v>-8700.4775000000009</v>
      </c>
      <c r="G11" s="16">
        <f t="shared" si="0"/>
        <v>149418.79459999999</v>
      </c>
      <c r="H11" s="27">
        <f>RA!J15</f>
        <v>-6.1829033201250496</v>
      </c>
      <c r="I11" s="20">
        <f>VLOOKUP(B11,RMS!B:D,3,FALSE)</f>
        <v>140718.440347008</v>
      </c>
      <c r="J11" s="21">
        <f>VLOOKUP(B11,RMS!B:E,4,FALSE)</f>
        <v>149418.79497777799</v>
      </c>
      <c r="K11" s="22">
        <f t="shared" si="1"/>
        <v>-0.12324700801400468</v>
      </c>
      <c r="L11" s="22">
        <f t="shared" si="2"/>
        <v>-3.777779929805547E-4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829063.81229999999</v>
      </c>
      <c r="F12" s="25">
        <f>VLOOKUP(C12,RA!B16:I46,8,0)</f>
        <v>52304.713799999998</v>
      </c>
      <c r="G12" s="16">
        <f t="shared" si="0"/>
        <v>776759.09849999996</v>
      </c>
      <c r="H12" s="27">
        <f>RA!J16</f>
        <v>6.30888877599127</v>
      </c>
      <c r="I12" s="20">
        <f>VLOOKUP(B12,RMS!B:D,3,FALSE)</f>
        <v>829063.24613760703</v>
      </c>
      <c r="J12" s="21">
        <f>VLOOKUP(B12,RMS!B:E,4,FALSE)</f>
        <v>776759.09880170901</v>
      </c>
      <c r="K12" s="22">
        <f t="shared" si="1"/>
        <v>0.56616239296272397</v>
      </c>
      <c r="L12" s="22">
        <f t="shared" si="2"/>
        <v>-3.0170904938131571E-4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2939026.3173000002</v>
      </c>
      <c r="F13" s="25">
        <f>VLOOKUP(C13,RA!B17:I47,8,0)</f>
        <v>-20849.500100000001</v>
      </c>
      <c r="G13" s="16">
        <f t="shared" si="0"/>
        <v>2959875.8174000001</v>
      </c>
      <c r="H13" s="27">
        <f>RA!J17</f>
        <v>-0.70940161295166104</v>
      </c>
      <c r="I13" s="20">
        <f>VLOOKUP(B13,RMS!B:D,3,FALSE)</f>
        <v>2939026.34331111</v>
      </c>
      <c r="J13" s="21">
        <f>VLOOKUP(B13,RMS!B:E,4,FALSE)</f>
        <v>2959875.8183333301</v>
      </c>
      <c r="K13" s="22">
        <f t="shared" si="1"/>
        <v>-2.6011109817773104E-2</v>
      </c>
      <c r="L13" s="22">
        <f t="shared" si="2"/>
        <v>-9.3333004042506218E-4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1691171.2006999999</v>
      </c>
      <c r="F14" s="25">
        <f>VLOOKUP(C14,RA!B18:I48,8,0)</f>
        <v>302449.98109999998</v>
      </c>
      <c r="G14" s="16">
        <f t="shared" si="0"/>
        <v>1388721.2196</v>
      </c>
      <c r="H14" s="27">
        <f>RA!J18</f>
        <v>17.8840546110773</v>
      </c>
      <c r="I14" s="20">
        <f>VLOOKUP(B14,RMS!B:D,3,FALSE)</f>
        <v>1691171.1615256399</v>
      </c>
      <c r="J14" s="21">
        <f>VLOOKUP(B14,RMS!B:E,4,FALSE)</f>
        <v>1388721.19553761</v>
      </c>
      <c r="K14" s="22">
        <f t="shared" si="1"/>
        <v>3.9174359990283847E-2</v>
      </c>
      <c r="L14" s="22">
        <f t="shared" si="2"/>
        <v>2.4062389973551035E-2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759803.06909999996</v>
      </c>
      <c r="F15" s="25">
        <f>VLOOKUP(C15,RA!B19:I49,8,0)</f>
        <v>55221.933199999999</v>
      </c>
      <c r="G15" s="16">
        <f t="shared" si="0"/>
        <v>704581.13589999999</v>
      </c>
      <c r="H15" s="27">
        <f>RA!J19</f>
        <v>7.2679271045076597</v>
      </c>
      <c r="I15" s="20">
        <f>VLOOKUP(B15,RMS!B:D,3,FALSE)</f>
        <v>759803.011964957</v>
      </c>
      <c r="J15" s="21">
        <f>VLOOKUP(B15,RMS!B:E,4,FALSE)</f>
        <v>704581.13566666702</v>
      </c>
      <c r="K15" s="22">
        <f t="shared" si="1"/>
        <v>5.7135042967274785E-2</v>
      </c>
      <c r="L15" s="22">
        <f t="shared" si="2"/>
        <v>2.3333297576755285E-4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1005768.5355</v>
      </c>
      <c r="F16" s="25">
        <f>VLOOKUP(C16,RA!B20:I50,8,0)</f>
        <v>81864.2745</v>
      </c>
      <c r="G16" s="16">
        <f t="shared" si="0"/>
        <v>923904.26099999994</v>
      </c>
      <c r="H16" s="27">
        <f>RA!J20</f>
        <v>8.1394746018081197</v>
      </c>
      <c r="I16" s="20">
        <f>VLOOKUP(B16,RMS!B:D,3,FALSE)</f>
        <v>1005768.6511</v>
      </c>
      <c r="J16" s="21">
        <f>VLOOKUP(B16,RMS!B:E,4,FALSE)</f>
        <v>923904.26100000006</v>
      </c>
      <c r="K16" s="22">
        <f t="shared" si="1"/>
        <v>-0.11560000001918525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390337.42800000001</v>
      </c>
      <c r="F17" s="25">
        <f>VLOOKUP(C17,RA!B21:I51,8,0)</f>
        <v>62113.455699999999</v>
      </c>
      <c r="G17" s="16">
        <f t="shared" si="0"/>
        <v>328223.97230000002</v>
      </c>
      <c r="H17" s="27">
        <f>RA!J21</f>
        <v>15.912759383145801</v>
      </c>
      <c r="I17" s="20">
        <f>VLOOKUP(B17,RMS!B:D,3,FALSE)</f>
        <v>390337.38657379203</v>
      </c>
      <c r="J17" s="21">
        <f>VLOOKUP(B17,RMS!B:E,4,FALSE)</f>
        <v>328223.97215534397</v>
      </c>
      <c r="K17" s="22">
        <f t="shared" si="1"/>
        <v>4.1426207986660302E-2</v>
      </c>
      <c r="L17" s="22">
        <f t="shared" si="2"/>
        <v>1.4465604908764362E-4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1187793.219</v>
      </c>
      <c r="F18" s="25">
        <f>VLOOKUP(C18,RA!B22:I52,8,0)</f>
        <v>63951.365700000002</v>
      </c>
      <c r="G18" s="16">
        <f t="shared" si="0"/>
        <v>1123841.8533000001</v>
      </c>
      <c r="H18" s="27">
        <f>RA!J22</f>
        <v>5.3840487280976799</v>
      </c>
      <c r="I18" s="20">
        <f>VLOOKUP(B18,RMS!B:D,3,FALSE)</f>
        <v>1187795.0185</v>
      </c>
      <c r="J18" s="21">
        <f>VLOOKUP(B18,RMS!B:E,4,FALSE)</f>
        <v>1123841.8525</v>
      </c>
      <c r="K18" s="22">
        <f t="shared" si="1"/>
        <v>-1.7994999999646097</v>
      </c>
      <c r="L18" s="22">
        <f t="shared" si="2"/>
        <v>8.0000003799796104E-4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3259223.8563999999</v>
      </c>
      <c r="F19" s="25">
        <f>VLOOKUP(C19,RA!B23:I53,8,0)</f>
        <v>436620.28350000002</v>
      </c>
      <c r="G19" s="16">
        <f t="shared" si="0"/>
        <v>2822603.5729</v>
      </c>
      <c r="H19" s="27">
        <f>RA!J23</f>
        <v>13.3964496683045</v>
      </c>
      <c r="I19" s="20">
        <f>VLOOKUP(B19,RMS!B:D,3,FALSE)</f>
        <v>3259225.6185282101</v>
      </c>
      <c r="J19" s="21">
        <f>VLOOKUP(B19,RMS!B:E,4,FALSE)</f>
        <v>2822603.6189128198</v>
      </c>
      <c r="K19" s="22">
        <f t="shared" si="1"/>
        <v>-1.7621282101608813</v>
      </c>
      <c r="L19" s="22">
        <f t="shared" si="2"/>
        <v>-4.6012819744646549E-2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203626.54980000001</v>
      </c>
      <c r="F20" s="25">
        <f>VLOOKUP(C20,RA!B24:I54,8,0)</f>
        <v>32627.609499999999</v>
      </c>
      <c r="G20" s="16">
        <f t="shared" si="0"/>
        <v>170998.94030000002</v>
      </c>
      <c r="H20" s="27">
        <f>RA!J24</f>
        <v>16.0232590160991</v>
      </c>
      <c r="I20" s="20">
        <f>VLOOKUP(B20,RMS!B:D,3,FALSE)</f>
        <v>203626.534578602</v>
      </c>
      <c r="J20" s="21">
        <f>VLOOKUP(B20,RMS!B:E,4,FALSE)</f>
        <v>170998.934793047</v>
      </c>
      <c r="K20" s="22">
        <f t="shared" si="1"/>
        <v>1.5221398003632203E-2</v>
      </c>
      <c r="L20" s="22">
        <f t="shared" si="2"/>
        <v>5.5069530208129436E-3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256175.179</v>
      </c>
      <c r="F21" s="25">
        <f>VLOOKUP(C21,RA!B25:I55,8,0)</f>
        <v>30759.463299999999</v>
      </c>
      <c r="G21" s="16">
        <f t="shared" si="0"/>
        <v>225415.7157</v>
      </c>
      <c r="H21" s="27">
        <f>RA!J25</f>
        <v>12.0071989097742</v>
      </c>
      <c r="I21" s="20">
        <f>VLOOKUP(B21,RMS!B:D,3,FALSE)</f>
        <v>256175.16922495299</v>
      </c>
      <c r="J21" s="21">
        <f>VLOOKUP(B21,RMS!B:E,4,FALSE)</f>
        <v>225415.72011995999</v>
      </c>
      <c r="K21" s="22">
        <f t="shared" si="1"/>
        <v>9.7750470158644021E-3</v>
      </c>
      <c r="L21" s="22">
        <f t="shared" si="2"/>
        <v>-4.4199599942658097E-3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508651.60940000002</v>
      </c>
      <c r="F22" s="25">
        <f>VLOOKUP(C22,RA!B26:I56,8,0)</f>
        <v>108818.9344</v>
      </c>
      <c r="G22" s="16">
        <f t="shared" si="0"/>
        <v>399832.67500000005</v>
      </c>
      <c r="H22" s="27">
        <f>RA!J26</f>
        <v>21.393608589651699</v>
      </c>
      <c r="I22" s="20">
        <f>VLOOKUP(B22,RMS!B:D,3,FALSE)</f>
        <v>508651.55344068498</v>
      </c>
      <c r="J22" s="21">
        <f>VLOOKUP(B22,RMS!B:E,4,FALSE)</f>
        <v>399832.657399091</v>
      </c>
      <c r="K22" s="22">
        <f t="shared" si="1"/>
        <v>5.5959315039217472E-2</v>
      </c>
      <c r="L22" s="22">
        <f t="shared" si="2"/>
        <v>1.7600909050088376E-2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208080.6735</v>
      </c>
      <c r="F23" s="25">
        <f>VLOOKUP(C23,RA!B27:I57,8,0)</f>
        <v>56166.828800000003</v>
      </c>
      <c r="G23" s="16">
        <f t="shared" si="0"/>
        <v>151913.84470000002</v>
      </c>
      <c r="H23" s="27">
        <f>RA!J27</f>
        <v>26.9928138232405</v>
      </c>
      <c r="I23" s="20">
        <f>VLOOKUP(B23,RMS!B:D,3,FALSE)</f>
        <v>208080.49987147001</v>
      </c>
      <c r="J23" s="21">
        <f>VLOOKUP(B23,RMS!B:E,4,FALSE)</f>
        <v>151913.87423401</v>
      </c>
      <c r="K23" s="22">
        <f t="shared" si="1"/>
        <v>0.17362852999940515</v>
      </c>
      <c r="L23" s="22">
        <f t="shared" si="2"/>
        <v>-2.9534009983763099E-2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615482.34600000002</v>
      </c>
      <c r="F24" s="25">
        <f>VLOOKUP(C24,RA!B28:I58,8,0)</f>
        <v>22883.2536</v>
      </c>
      <c r="G24" s="16">
        <f t="shared" si="0"/>
        <v>592599.09239999996</v>
      </c>
      <c r="H24" s="27">
        <f>RA!J28</f>
        <v>3.7179382558602301</v>
      </c>
      <c r="I24" s="20">
        <f>VLOOKUP(B24,RMS!B:D,3,FALSE)</f>
        <v>615482.34589999996</v>
      </c>
      <c r="J24" s="21">
        <f>VLOOKUP(B24,RMS!B:E,4,FALSE)</f>
        <v>592599.09219999996</v>
      </c>
      <c r="K24" s="22">
        <f t="shared" si="1"/>
        <v>1.0000006295740604E-4</v>
      </c>
      <c r="L24" s="22">
        <f t="shared" si="2"/>
        <v>2.0000000949949026E-4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652085.74120000005</v>
      </c>
      <c r="F25" s="25">
        <f>VLOOKUP(C25,RA!B29:I59,8,0)</f>
        <v>87869.449600000007</v>
      </c>
      <c r="G25" s="16">
        <f t="shared" si="0"/>
        <v>564216.2916</v>
      </c>
      <c r="H25" s="27">
        <f>RA!J29</f>
        <v>13.475137401148899</v>
      </c>
      <c r="I25" s="20">
        <f>VLOOKUP(B25,RMS!B:D,3,FALSE)</f>
        <v>652086.89495486696</v>
      </c>
      <c r="J25" s="21">
        <f>VLOOKUP(B25,RMS!B:E,4,FALSE)</f>
        <v>564216.28764515405</v>
      </c>
      <c r="K25" s="22">
        <f t="shared" si="1"/>
        <v>-1.1537548669148237</v>
      </c>
      <c r="L25" s="22">
        <f t="shared" si="2"/>
        <v>3.9548459462821484E-3</v>
      </c>
      <c r="M25" s="32"/>
    </row>
    <row r="26" spans="1:13">
      <c r="A26" s="63"/>
      <c r="B26" s="12">
        <v>37</v>
      </c>
      <c r="C26" s="60" t="s">
        <v>71</v>
      </c>
      <c r="D26" s="60"/>
      <c r="E26" s="15">
        <f>VLOOKUP(C26,RA!B30:D56,3,0)</f>
        <v>734804.99089999998</v>
      </c>
      <c r="F26" s="25">
        <f>VLOOKUP(C26,RA!B30:I60,8,0)</f>
        <v>73605.069199999998</v>
      </c>
      <c r="G26" s="16">
        <f t="shared" si="0"/>
        <v>661199.92169999995</v>
      </c>
      <c r="H26" s="27">
        <f>RA!J30</f>
        <v>10.0169528121805</v>
      </c>
      <c r="I26" s="20">
        <f>VLOOKUP(B26,RMS!B:D,3,FALSE)</f>
        <v>734804.93449114996</v>
      </c>
      <c r="J26" s="21">
        <f>VLOOKUP(B26,RMS!B:E,4,FALSE)</f>
        <v>661199.92126605997</v>
      </c>
      <c r="K26" s="22">
        <f t="shared" si="1"/>
        <v>5.6408850010484457E-2</v>
      </c>
      <c r="L26" s="22">
        <f t="shared" si="2"/>
        <v>4.3393997475504875E-4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570754.31240000005</v>
      </c>
      <c r="F27" s="25">
        <f>VLOOKUP(C27,RA!B31:I61,8,0)</f>
        <v>36374.798600000002</v>
      </c>
      <c r="G27" s="16">
        <f t="shared" si="0"/>
        <v>534379.51380000007</v>
      </c>
      <c r="H27" s="27">
        <f>RA!J31</f>
        <v>6.3731097268534604</v>
      </c>
      <c r="I27" s="20">
        <f>VLOOKUP(B27,RMS!B:D,3,FALSE)</f>
        <v>570754.27264601795</v>
      </c>
      <c r="J27" s="21">
        <f>VLOOKUP(B27,RMS!B:E,4,FALSE)</f>
        <v>534379.49915840698</v>
      </c>
      <c r="K27" s="22">
        <f t="shared" si="1"/>
        <v>3.9753982098773122E-2</v>
      </c>
      <c r="L27" s="22">
        <f t="shared" si="2"/>
        <v>1.4641593093983829E-2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106409.2019</v>
      </c>
      <c r="F28" s="25">
        <f>VLOOKUP(C28,RA!B32:I62,8,0)</f>
        <v>30125.9166</v>
      </c>
      <c r="G28" s="16">
        <f t="shared" si="0"/>
        <v>76283.285300000003</v>
      </c>
      <c r="H28" s="27">
        <f>RA!J32</f>
        <v>28.3113829086994</v>
      </c>
      <c r="I28" s="20">
        <f>VLOOKUP(B28,RMS!B:D,3,FALSE)</f>
        <v>106409.175515218</v>
      </c>
      <c r="J28" s="21">
        <f>VLOOKUP(B28,RMS!B:E,4,FALSE)</f>
        <v>76283.277533725501</v>
      </c>
      <c r="K28" s="22">
        <f t="shared" si="1"/>
        <v>2.638478200242389E-2</v>
      </c>
      <c r="L28" s="22">
        <f t="shared" si="2"/>
        <v>7.7662745025008917E-3</v>
      </c>
      <c r="M28" s="32"/>
    </row>
    <row r="29" spans="1:13">
      <c r="A29" s="63"/>
      <c r="B29" s="12">
        <v>40</v>
      </c>
      <c r="C29" s="60" t="s">
        <v>74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31</v>
      </c>
      <c r="D30" s="60"/>
      <c r="E30" s="15">
        <f>VLOOKUP(C30,RA!B34:D61,3,0)</f>
        <v>88324.209700000007</v>
      </c>
      <c r="F30" s="25">
        <f>VLOOKUP(C30,RA!B34:I65,8,0)</f>
        <v>12312.2145</v>
      </c>
      <c r="G30" s="16">
        <f t="shared" si="0"/>
        <v>76011.995200000005</v>
      </c>
      <c r="H30" s="27">
        <f>RA!J34</f>
        <v>13.9397958292742</v>
      </c>
      <c r="I30" s="20">
        <f>VLOOKUP(B30,RMS!B:D,3,FALSE)</f>
        <v>88324.209199999998</v>
      </c>
      <c r="J30" s="21">
        <f>VLOOKUP(B30,RMS!B:E,4,FALSE)</f>
        <v>76011.995200000005</v>
      </c>
      <c r="K30" s="22">
        <f t="shared" si="1"/>
        <v>5.0000000919681042E-4</v>
      </c>
      <c r="L30" s="22">
        <f t="shared" si="2"/>
        <v>0</v>
      </c>
      <c r="M30" s="32"/>
    </row>
    <row r="31" spans="1:13" s="34" customFormat="1" ht="12" thickBot="1">
      <c r="A31" s="63"/>
      <c r="B31" s="12">
        <v>70</v>
      </c>
      <c r="C31" s="64" t="s">
        <v>68</v>
      </c>
      <c r="D31" s="65"/>
      <c r="E31" s="15">
        <f>VLOOKUP(C31,RA!B35:D62,3,0)</f>
        <v>129431.32</v>
      </c>
      <c r="F31" s="25">
        <f>VLOOKUP(C31,RA!B35:I66,8,0)</f>
        <v>3535.12</v>
      </c>
      <c r="G31" s="16">
        <f t="shared" si="0"/>
        <v>125896.20000000001</v>
      </c>
      <c r="H31" s="27">
        <f>RA!J35</f>
        <v>2.7312709164984201</v>
      </c>
      <c r="I31" s="20">
        <f>VLOOKUP(B31,RMS!B:D,3,FALSE)</f>
        <v>129431.32</v>
      </c>
      <c r="J31" s="21">
        <f>VLOOKUP(B31,RMS!B:E,4,FALSE)</f>
        <v>125896.2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35</v>
      </c>
      <c r="D32" s="60"/>
      <c r="E32" s="15">
        <f>VLOOKUP(C32,RA!B34:D62,3,0)</f>
        <v>109162.45</v>
      </c>
      <c r="F32" s="25">
        <f>VLOOKUP(C32,RA!B34:I66,8,0)</f>
        <v>-11900.04</v>
      </c>
      <c r="G32" s="16">
        <f t="shared" si="0"/>
        <v>121062.48999999999</v>
      </c>
      <c r="H32" s="27">
        <f>RA!J35</f>
        <v>2.7312709164984201</v>
      </c>
      <c r="I32" s="20">
        <f>VLOOKUP(B32,RMS!B:D,3,FALSE)</f>
        <v>109162.45</v>
      </c>
      <c r="J32" s="21">
        <f>VLOOKUP(B32,RMS!B:E,4,FALSE)</f>
        <v>121062.49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36</v>
      </c>
      <c r="D33" s="60"/>
      <c r="E33" s="15">
        <f>VLOOKUP(C33,RA!B34:D63,3,0)</f>
        <v>13416.24</v>
      </c>
      <c r="F33" s="25">
        <f>VLOOKUP(C33,RA!B34:I67,8,0)</f>
        <v>82.86</v>
      </c>
      <c r="G33" s="16">
        <f t="shared" si="0"/>
        <v>13333.38</v>
      </c>
      <c r="H33" s="27">
        <f>RA!J34</f>
        <v>13.9397958292742</v>
      </c>
      <c r="I33" s="20">
        <f>VLOOKUP(B33,RMS!B:D,3,FALSE)</f>
        <v>13416.24</v>
      </c>
      <c r="J33" s="21">
        <f>VLOOKUP(B33,RMS!B:E,4,FALSE)</f>
        <v>13333.38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37</v>
      </c>
      <c r="D34" s="60"/>
      <c r="E34" s="15">
        <f>VLOOKUP(C34,RA!B35:D64,3,0)</f>
        <v>109144.6</v>
      </c>
      <c r="F34" s="25">
        <f>VLOOKUP(C34,RA!B35:I68,8,0)</f>
        <v>-14105.99</v>
      </c>
      <c r="G34" s="16">
        <f t="shared" si="0"/>
        <v>123250.59000000001</v>
      </c>
      <c r="H34" s="27">
        <f>RA!J35</f>
        <v>2.7312709164984201</v>
      </c>
      <c r="I34" s="20">
        <f>VLOOKUP(B34,RMS!B:D,3,FALSE)</f>
        <v>109144.6</v>
      </c>
      <c r="J34" s="21">
        <f>VLOOKUP(B34,RMS!B:E,4,FALSE)</f>
        <v>123250.59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3"/>
      <c r="B35" s="12">
        <v>74</v>
      </c>
      <c r="C35" s="60" t="s">
        <v>69</v>
      </c>
      <c r="D35" s="6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-10.9012210700658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32</v>
      </c>
      <c r="D36" s="60"/>
      <c r="E36" s="15">
        <f>VLOOKUP(C36,RA!B8:D65,3,0)</f>
        <v>122007.6928</v>
      </c>
      <c r="F36" s="25">
        <f>VLOOKUP(C36,RA!B8:I69,8,0)</f>
        <v>9538.2021000000004</v>
      </c>
      <c r="G36" s="16">
        <f t="shared" si="0"/>
        <v>112469.49070000001</v>
      </c>
      <c r="H36" s="27">
        <f>RA!J36</f>
        <v>-10.9012210700658</v>
      </c>
      <c r="I36" s="20">
        <f>VLOOKUP(B36,RMS!B:D,3,FALSE)</f>
        <v>122007.69230769201</v>
      </c>
      <c r="J36" s="21">
        <f>VLOOKUP(B36,RMS!B:E,4,FALSE)</f>
        <v>112469.491452991</v>
      </c>
      <c r="K36" s="22">
        <f t="shared" si="1"/>
        <v>4.9230799777433276E-4</v>
      </c>
      <c r="L36" s="22">
        <f t="shared" si="2"/>
        <v>-7.5299099262338132E-4</v>
      </c>
      <c r="M36" s="32"/>
    </row>
    <row r="37" spans="1:13">
      <c r="A37" s="63"/>
      <c r="B37" s="12">
        <v>76</v>
      </c>
      <c r="C37" s="60" t="s">
        <v>33</v>
      </c>
      <c r="D37" s="60"/>
      <c r="E37" s="15">
        <f>VLOOKUP(C37,RA!B8:D66,3,0)</f>
        <v>459636.7243</v>
      </c>
      <c r="F37" s="25">
        <f>VLOOKUP(C37,RA!B8:I70,8,0)</f>
        <v>26860.126899999999</v>
      </c>
      <c r="G37" s="16">
        <f t="shared" si="0"/>
        <v>432776.59740000003</v>
      </c>
      <c r="H37" s="27">
        <f>RA!J37</f>
        <v>0.617609702867569</v>
      </c>
      <c r="I37" s="20">
        <f>VLOOKUP(B37,RMS!B:D,3,FALSE)</f>
        <v>459636.71119914501</v>
      </c>
      <c r="J37" s="21">
        <f>VLOOKUP(B37,RMS!B:E,4,FALSE)</f>
        <v>432776.59670427302</v>
      </c>
      <c r="K37" s="22">
        <f t="shared" si="1"/>
        <v>1.31008549942635E-2</v>
      </c>
      <c r="L37" s="22">
        <f t="shared" si="2"/>
        <v>6.9572700886055827E-4</v>
      </c>
      <c r="M37" s="32"/>
    </row>
    <row r="38" spans="1:13">
      <c r="A38" s="63"/>
      <c r="B38" s="12">
        <v>77</v>
      </c>
      <c r="C38" s="60" t="s">
        <v>38</v>
      </c>
      <c r="D38" s="60"/>
      <c r="E38" s="15">
        <f>VLOOKUP(C38,RA!B9:D67,3,0)</f>
        <v>142718.13</v>
      </c>
      <c r="F38" s="25">
        <f>VLOOKUP(C38,RA!B9:I71,8,0)</f>
        <v>-10153.69</v>
      </c>
      <c r="G38" s="16">
        <f t="shared" si="0"/>
        <v>152871.82</v>
      </c>
      <c r="H38" s="27">
        <f>RA!J38</f>
        <v>-12.924130007348101</v>
      </c>
      <c r="I38" s="20">
        <f>VLOOKUP(B38,RMS!B:D,3,FALSE)</f>
        <v>142718.13</v>
      </c>
      <c r="J38" s="21">
        <f>VLOOKUP(B38,RMS!B:E,4,FALSE)</f>
        <v>152871.82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39</v>
      </c>
      <c r="D39" s="60"/>
      <c r="E39" s="15">
        <f>VLOOKUP(C39,RA!B10:D68,3,0)</f>
        <v>44607.75</v>
      </c>
      <c r="F39" s="25">
        <f>VLOOKUP(C39,RA!B10:I72,8,0)</f>
        <v>6167.16</v>
      </c>
      <c r="G39" s="16">
        <f t="shared" si="0"/>
        <v>38440.589999999997</v>
      </c>
      <c r="H39" s="27">
        <f>RA!J39</f>
        <v>0</v>
      </c>
      <c r="I39" s="20">
        <f>VLOOKUP(B39,RMS!B:D,3,FALSE)</f>
        <v>44607.75</v>
      </c>
      <c r="J39" s="21">
        <f>VLOOKUP(B39,RMS!B:E,4,FALSE)</f>
        <v>38440.589999999997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34</v>
      </c>
      <c r="D40" s="60"/>
      <c r="E40" s="15">
        <f>VLOOKUP(C40,RA!B8:D69,3,0)</f>
        <v>3720.7474000000002</v>
      </c>
      <c r="F40" s="25">
        <f>VLOOKUP(C40,RA!B8:I73,8,0)</f>
        <v>376.2885</v>
      </c>
      <c r="G40" s="16">
        <f t="shared" si="0"/>
        <v>3344.4589000000001</v>
      </c>
      <c r="H40" s="27">
        <f>RA!J40</f>
        <v>7.8177054914360298</v>
      </c>
      <c r="I40" s="20">
        <f>VLOOKUP(B40,RMS!B:D,3,FALSE)</f>
        <v>3720.7472959685301</v>
      </c>
      <c r="J40" s="21">
        <f>VLOOKUP(B40,RMS!B:E,4,FALSE)</f>
        <v>3344.4589365403499</v>
      </c>
      <c r="K40" s="22">
        <f t="shared" si="1"/>
        <v>1.0403147007309599E-4</v>
      </c>
      <c r="L40" s="22">
        <f t="shared" si="2"/>
        <v>-3.6540349810820771E-5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5" width="11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45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46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19208324.5317</v>
      </c>
      <c r="E7" s="48">
        <v>16527241</v>
      </c>
      <c r="F7" s="49">
        <v>116.22220872618701</v>
      </c>
      <c r="G7" s="48">
        <v>23852090.301100001</v>
      </c>
      <c r="H7" s="49">
        <v>-19.469009679146801</v>
      </c>
      <c r="I7" s="48">
        <v>1968819.5116000001</v>
      </c>
      <c r="J7" s="49">
        <v>10.2498242798366</v>
      </c>
      <c r="K7" s="48">
        <v>2966161.9027999998</v>
      </c>
      <c r="L7" s="49">
        <v>12.435647632372101</v>
      </c>
      <c r="M7" s="49">
        <v>-0.33624003809722203</v>
      </c>
      <c r="N7" s="48">
        <v>792758915.27869999</v>
      </c>
      <c r="O7" s="48">
        <v>1639318849.4179001</v>
      </c>
      <c r="P7" s="48">
        <v>829046</v>
      </c>
      <c r="Q7" s="48">
        <v>821883</v>
      </c>
      <c r="R7" s="49">
        <v>0.87153524285086303</v>
      </c>
      <c r="S7" s="48">
        <v>23.169190288234901</v>
      </c>
      <c r="T7" s="48">
        <v>22.252312551056502</v>
      </c>
      <c r="U7" s="50">
        <v>3.9573145447554299</v>
      </c>
    </row>
    <row r="8" spans="1:23" ht="12" thickBot="1">
      <c r="A8" s="74">
        <v>42424</v>
      </c>
      <c r="B8" s="64" t="s">
        <v>6</v>
      </c>
      <c r="C8" s="65"/>
      <c r="D8" s="51">
        <v>862408.35930000001</v>
      </c>
      <c r="E8" s="51">
        <v>856795</v>
      </c>
      <c r="F8" s="53">
        <v>100.655157803208</v>
      </c>
      <c r="G8" s="51">
        <v>963395.20880000002</v>
      </c>
      <c r="H8" s="53">
        <v>-10.482390671818701</v>
      </c>
      <c r="I8" s="51">
        <v>203364.5141</v>
      </c>
      <c r="J8" s="53">
        <v>23.580999871692701</v>
      </c>
      <c r="K8" s="51">
        <v>228439.7691</v>
      </c>
      <c r="L8" s="53">
        <v>23.711947808474498</v>
      </c>
      <c r="M8" s="53">
        <v>-0.109767467804712</v>
      </c>
      <c r="N8" s="51">
        <v>32201705.4223</v>
      </c>
      <c r="O8" s="51">
        <v>64665132.812399998</v>
      </c>
      <c r="P8" s="51">
        <v>34467</v>
      </c>
      <c r="Q8" s="51">
        <v>37542</v>
      </c>
      <c r="R8" s="53">
        <v>-8.1908262745724798</v>
      </c>
      <c r="S8" s="51">
        <v>25.021277143354499</v>
      </c>
      <c r="T8" s="51">
        <v>25.221121080389999</v>
      </c>
      <c r="U8" s="54">
        <v>-0.79869598937930497</v>
      </c>
    </row>
    <row r="9" spans="1:23" ht="12" thickBot="1">
      <c r="A9" s="75"/>
      <c r="B9" s="64" t="s">
        <v>7</v>
      </c>
      <c r="C9" s="65"/>
      <c r="D9" s="51">
        <v>171133.0281</v>
      </c>
      <c r="E9" s="51">
        <v>96012</v>
      </c>
      <c r="F9" s="53">
        <v>178.24129077615299</v>
      </c>
      <c r="G9" s="51">
        <v>244186.58749999999</v>
      </c>
      <c r="H9" s="53">
        <v>-29.917105664126598</v>
      </c>
      <c r="I9" s="51">
        <v>34652.1924</v>
      </c>
      <c r="J9" s="53">
        <v>20.248687693267101</v>
      </c>
      <c r="K9" s="51">
        <v>58739.389900000002</v>
      </c>
      <c r="L9" s="53">
        <v>24.055125427394699</v>
      </c>
      <c r="M9" s="53">
        <v>-0.41006890846171401</v>
      </c>
      <c r="N9" s="51">
        <v>5235933.5987</v>
      </c>
      <c r="O9" s="51">
        <v>8626891.1126000006</v>
      </c>
      <c r="P9" s="51">
        <v>8959</v>
      </c>
      <c r="Q9" s="51">
        <v>11299</v>
      </c>
      <c r="R9" s="53">
        <v>-20.709797327197101</v>
      </c>
      <c r="S9" s="51">
        <v>19.101800212077201</v>
      </c>
      <c r="T9" s="51">
        <v>21.1259069032658</v>
      </c>
      <c r="U9" s="54">
        <v>-10.596418498340199</v>
      </c>
    </row>
    <row r="10" spans="1:23" ht="12" thickBot="1">
      <c r="A10" s="75"/>
      <c r="B10" s="64" t="s">
        <v>8</v>
      </c>
      <c r="C10" s="65"/>
      <c r="D10" s="51">
        <v>162408.80900000001</v>
      </c>
      <c r="E10" s="51">
        <v>157199</v>
      </c>
      <c r="F10" s="53">
        <v>103.314148944968</v>
      </c>
      <c r="G10" s="51">
        <v>458332.55589999998</v>
      </c>
      <c r="H10" s="53">
        <v>-64.565290658638105</v>
      </c>
      <c r="I10" s="51">
        <v>36528.724499999997</v>
      </c>
      <c r="J10" s="53">
        <v>22.491836942169801</v>
      </c>
      <c r="K10" s="51">
        <v>75129.353300000002</v>
      </c>
      <c r="L10" s="53">
        <v>16.391886706034398</v>
      </c>
      <c r="M10" s="53">
        <v>-0.51378891344722899</v>
      </c>
      <c r="N10" s="51">
        <v>9842949.4619999994</v>
      </c>
      <c r="O10" s="51">
        <v>15963959.1197</v>
      </c>
      <c r="P10" s="51">
        <v>88509</v>
      </c>
      <c r="Q10" s="51">
        <v>95567</v>
      </c>
      <c r="R10" s="53">
        <v>-7.3853945399562599</v>
      </c>
      <c r="S10" s="51">
        <v>1.83494118112282</v>
      </c>
      <c r="T10" s="51">
        <v>2.1872870206242698</v>
      </c>
      <c r="U10" s="54">
        <v>-19.202023646656901</v>
      </c>
    </row>
    <row r="11" spans="1:23" ht="12" thickBot="1">
      <c r="A11" s="75"/>
      <c r="B11" s="64" t="s">
        <v>9</v>
      </c>
      <c r="C11" s="65"/>
      <c r="D11" s="51">
        <v>72742.234299999996</v>
      </c>
      <c r="E11" s="51">
        <v>76203</v>
      </c>
      <c r="F11" s="53">
        <v>95.458491529204906</v>
      </c>
      <c r="G11" s="51">
        <v>83553.268200000006</v>
      </c>
      <c r="H11" s="53">
        <v>-12.9390915913927</v>
      </c>
      <c r="I11" s="51">
        <v>14169.7204</v>
      </c>
      <c r="J11" s="53">
        <v>19.479358224772</v>
      </c>
      <c r="K11" s="51">
        <v>19736.373899999999</v>
      </c>
      <c r="L11" s="53">
        <v>23.621306892218001</v>
      </c>
      <c r="M11" s="53">
        <v>-0.28205046824736102</v>
      </c>
      <c r="N11" s="51">
        <v>2517724.9479</v>
      </c>
      <c r="O11" s="51">
        <v>5305796.3581999997</v>
      </c>
      <c r="P11" s="51">
        <v>3388</v>
      </c>
      <c r="Q11" s="51">
        <v>3406</v>
      </c>
      <c r="R11" s="53">
        <v>-0.52847915443334803</v>
      </c>
      <c r="S11" s="51">
        <v>21.470553217237299</v>
      </c>
      <c r="T11" s="51">
        <v>22.100366294773899</v>
      </c>
      <c r="U11" s="54">
        <v>-2.9333807618473</v>
      </c>
    </row>
    <row r="12" spans="1:23" ht="12" thickBot="1">
      <c r="A12" s="75"/>
      <c r="B12" s="64" t="s">
        <v>10</v>
      </c>
      <c r="C12" s="65"/>
      <c r="D12" s="51">
        <v>203524.06200000001</v>
      </c>
      <c r="E12" s="51">
        <v>202056</v>
      </c>
      <c r="F12" s="53">
        <v>100.726561943224</v>
      </c>
      <c r="G12" s="51">
        <v>162304.307</v>
      </c>
      <c r="H12" s="53">
        <v>25.396587288345899</v>
      </c>
      <c r="I12" s="51">
        <v>32587.805100000001</v>
      </c>
      <c r="J12" s="53">
        <v>16.011770195506401</v>
      </c>
      <c r="K12" s="51">
        <v>22295.725999999999</v>
      </c>
      <c r="L12" s="53">
        <v>13.7369897398964</v>
      </c>
      <c r="M12" s="53">
        <v>0.46161668384335203</v>
      </c>
      <c r="N12" s="51">
        <v>5933351.2032000003</v>
      </c>
      <c r="O12" s="51">
        <v>16802580.964000002</v>
      </c>
      <c r="P12" s="51">
        <v>2161</v>
      </c>
      <c r="Q12" s="51">
        <v>2435</v>
      </c>
      <c r="R12" s="53">
        <v>-11.2525667351129</v>
      </c>
      <c r="S12" s="51">
        <v>94.180500694123097</v>
      </c>
      <c r="T12" s="51">
        <v>89.363149856262794</v>
      </c>
      <c r="U12" s="54">
        <v>5.1150193536408599</v>
      </c>
    </row>
    <row r="13" spans="1:23" ht="12" thickBot="1">
      <c r="A13" s="75"/>
      <c r="B13" s="64" t="s">
        <v>11</v>
      </c>
      <c r="C13" s="65"/>
      <c r="D13" s="51">
        <v>348759.83049999998</v>
      </c>
      <c r="E13" s="51">
        <v>299614</v>
      </c>
      <c r="F13" s="53">
        <v>116.403048756066</v>
      </c>
      <c r="G13" s="51">
        <v>408350.6384</v>
      </c>
      <c r="H13" s="53">
        <v>-14.593048790982399</v>
      </c>
      <c r="I13" s="51">
        <v>101215.87910000001</v>
      </c>
      <c r="J13" s="53">
        <v>29.021656236869902</v>
      </c>
      <c r="K13" s="51">
        <v>76995.141600000003</v>
      </c>
      <c r="L13" s="53">
        <v>18.855153968090399</v>
      </c>
      <c r="M13" s="53">
        <v>0.314574880916902</v>
      </c>
      <c r="N13" s="51">
        <v>11571711.299900001</v>
      </c>
      <c r="O13" s="51">
        <v>23704989.150800001</v>
      </c>
      <c r="P13" s="51">
        <v>12967</v>
      </c>
      <c r="Q13" s="51">
        <v>16754</v>
      </c>
      <c r="R13" s="53">
        <v>-22.6035573594366</v>
      </c>
      <c r="S13" s="51">
        <v>26.895953613017699</v>
      </c>
      <c r="T13" s="51">
        <v>26.046340348573501</v>
      </c>
      <c r="U13" s="54">
        <v>3.1588887929705902</v>
      </c>
    </row>
    <row r="14" spans="1:23" ht="12" thickBot="1">
      <c r="A14" s="75"/>
      <c r="B14" s="64" t="s">
        <v>12</v>
      </c>
      <c r="C14" s="65"/>
      <c r="D14" s="51">
        <v>106201.98480000001</v>
      </c>
      <c r="E14" s="51">
        <v>142803</v>
      </c>
      <c r="F14" s="53">
        <v>74.369575429087604</v>
      </c>
      <c r="G14" s="51">
        <v>151909.94589999999</v>
      </c>
      <c r="H14" s="53">
        <v>-30.088853517260102</v>
      </c>
      <c r="I14" s="51">
        <v>19381.070500000002</v>
      </c>
      <c r="J14" s="53">
        <v>18.249254509224599</v>
      </c>
      <c r="K14" s="51">
        <v>26601.703000000001</v>
      </c>
      <c r="L14" s="53">
        <v>17.511495275965299</v>
      </c>
      <c r="M14" s="53">
        <v>-0.27143497166328001</v>
      </c>
      <c r="N14" s="51">
        <v>4672055.8145000003</v>
      </c>
      <c r="O14" s="51">
        <v>11497626.7158</v>
      </c>
      <c r="P14" s="51">
        <v>2150</v>
      </c>
      <c r="Q14" s="51">
        <v>2933</v>
      </c>
      <c r="R14" s="53">
        <v>-26.6962154790317</v>
      </c>
      <c r="S14" s="51">
        <v>49.396272000000003</v>
      </c>
      <c r="T14" s="51">
        <v>40.6540265939311</v>
      </c>
      <c r="U14" s="54">
        <v>17.698188652918699</v>
      </c>
    </row>
    <row r="15" spans="1:23" ht="12" thickBot="1">
      <c r="A15" s="75"/>
      <c r="B15" s="64" t="s">
        <v>13</v>
      </c>
      <c r="C15" s="65"/>
      <c r="D15" s="51">
        <v>140718.31709999999</v>
      </c>
      <c r="E15" s="51">
        <v>137261</v>
      </c>
      <c r="F15" s="53">
        <v>102.51879055230501</v>
      </c>
      <c r="G15" s="51">
        <v>111864.4325</v>
      </c>
      <c r="H15" s="53">
        <v>25.793618181543099</v>
      </c>
      <c r="I15" s="51">
        <v>-8700.4775000000009</v>
      </c>
      <c r="J15" s="53">
        <v>-6.1829033201250496</v>
      </c>
      <c r="K15" s="51">
        <v>4130.0330999999996</v>
      </c>
      <c r="L15" s="53">
        <v>3.6919984374836901</v>
      </c>
      <c r="M15" s="53">
        <v>-3.1066362640047598</v>
      </c>
      <c r="N15" s="51">
        <v>3695773.0027999999</v>
      </c>
      <c r="O15" s="51">
        <v>8616453.4987000003</v>
      </c>
      <c r="P15" s="51">
        <v>6228</v>
      </c>
      <c r="Q15" s="51">
        <v>7109</v>
      </c>
      <c r="R15" s="53">
        <v>-12.3927415951611</v>
      </c>
      <c r="S15" s="51">
        <v>22.594463246628099</v>
      </c>
      <c r="T15" s="51">
        <v>21.636923603882401</v>
      </c>
      <c r="U15" s="54">
        <v>4.2379393229827196</v>
      </c>
    </row>
    <row r="16" spans="1:23" ht="12" thickBot="1">
      <c r="A16" s="75"/>
      <c r="B16" s="64" t="s">
        <v>14</v>
      </c>
      <c r="C16" s="65"/>
      <c r="D16" s="51">
        <v>829063.81229999999</v>
      </c>
      <c r="E16" s="51">
        <v>651610</v>
      </c>
      <c r="F16" s="53">
        <v>127.233132134252</v>
      </c>
      <c r="G16" s="51">
        <v>1813876.5171999999</v>
      </c>
      <c r="H16" s="53">
        <v>-54.293260625051303</v>
      </c>
      <c r="I16" s="51">
        <v>52304.713799999998</v>
      </c>
      <c r="J16" s="53">
        <v>6.30888877599127</v>
      </c>
      <c r="K16" s="51">
        <v>64057.870999999999</v>
      </c>
      <c r="L16" s="53">
        <v>3.5315453060103201</v>
      </c>
      <c r="M16" s="53">
        <v>-0.18347717488144399</v>
      </c>
      <c r="N16" s="51">
        <v>52412033.040100001</v>
      </c>
      <c r="O16" s="51">
        <v>82050505.408700004</v>
      </c>
      <c r="P16" s="51">
        <v>36807</v>
      </c>
      <c r="Q16" s="51">
        <v>38775</v>
      </c>
      <c r="R16" s="53">
        <v>-5.0754352030947798</v>
      </c>
      <c r="S16" s="51">
        <v>22.524623367837599</v>
      </c>
      <c r="T16" s="51">
        <v>19.905165882656402</v>
      </c>
      <c r="U16" s="54">
        <v>11.629306481197601</v>
      </c>
    </row>
    <row r="17" spans="1:21" ht="12" thickBot="1">
      <c r="A17" s="75"/>
      <c r="B17" s="64" t="s">
        <v>15</v>
      </c>
      <c r="C17" s="65"/>
      <c r="D17" s="51">
        <v>2939026.3173000002</v>
      </c>
      <c r="E17" s="51">
        <v>655084</v>
      </c>
      <c r="F17" s="53">
        <v>448.64877134840702</v>
      </c>
      <c r="G17" s="51">
        <v>2361918.8553999998</v>
      </c>
      <c r="H17" s="53">
        <v>24.433839485237701</v>
      </c>
      <c r="I17" s="51">
        <v>-20849.500100000001</v>
      </c>
      <c r="J17" s="53">
        <v>-0.70940161295166104</v>
      </c>
      <c r="K17" s="51">
        <v>247202.54139999999</v>
      </c>
      <c r="L17" s="53">
        <v>10.466174180151301</v>
      </c>
      <c r="M17" s="53">
        <v>-1.0843417708487999</v>
      </c>
      <c r="N17" s="51">
        <v>80312625.371800005</v>
      </c>
      <c r="O17" s="51">
        <v>115894114.2851</v>
      </c>
      <c r="P17" s="51">
        <v>9189</v>
      </c>
      <c r="Q17" s="51">
        <v>9681</v>
      </c>
      <c r="R17" s="53">
        <v>-5.0821196157421804</v>
      </c>
      <c r="S17" s="51">
        <v>319.84180186092101</v>
      </c>
      <c r="T17" s="51">
        <v>185.925712436732</v>
      </c>
      <c r="U17" s="54">
        <v>41.869476924226703</v>
      </c>
    </row>
    <row r="18" spans="1:21" ht="12" customHeight="1" thickBot="1">
      <c r="A18" s="75"/>
      <c r="B18" s="64" t="s">
        <v>16</v>
      </c>
      <c r="C18" s="65"/>
      <c r="D18" s="51">
        <v>1691171.2006999999</v>
      </c>
      <c r="E18" s="51">
        <v>1964754</v>
      </c>
      <c r="F18" s="53">
        <v>86.075468007699698</v>
      </c>
      <c r="G18" s="51">
        <v>3248505.1304000001</v>
      </c>
      <c r="H18" s="53">
        <v>-47.940017552265303</v>
      </c>
      <c r="I18" s="51">
        <v>302449.98109999998</v>
      </c>
      <c r="J18" s="53">
        <v>17.8840546110773</v>
      </c>
      <c r="K18" s="51">
        <v>413433.9999</v>
      </c>
      <c r="L18" s="53">
        <v>12.7269000141333</v>
      </c>
      <c r="M18" s="53">
        <v>-0.26844434378121901</v>
      </c>
      <c r="N18" s="51">
        <v>124320325.54099999</v>
      </c>
      <c r="O18" s="51">
        <v>222846353.34459999</v>
      </c>
      <c r="P18" s="51">
        <v>69891</v>
      </c>
      <c r="Q18" s="51">
        <v>74149</v>
      </c>
      <c r="R18" s="53">
        <v>-5.7424914698782201</v>
      </c>
      <c r="S18" s="51">
        <v>24.1972671831852</v>
      </c>
      <c r="T18" s="51">
        <v>22.484699541463801</v>
      </c>
      <c r="U18" s="54">
        <v>7.0775250310560001</v>
      </c>
    </row>
    <row r="19" spans="1:21" ht="12" customHeight="1" thickBot="1">
      <c r="A19" s="75"/>
      <c r="B19" s="64" t="s">
        <v>17</v>
      </c>
      <c r="C19" s="65"/>
      <c r="D19" s="51">
        <v>759803.06909999996</v>
      </c>
      <c r="E19" s="51">
        <v>675403</v>
      </c>
      <c r="F19" s="53">
        <v>112.496253214747</v>
      </c>
      <c r="G19" s="51">
        <v>1328438.4158999999</v>
      </c>
      <c r="H19" s="53">
        <v>-42.804795464662703</v>
      </c>
      <c r="I19" s="51">
        <v>55221.933199999999</v>
      </c>
      <c r="J19" s="53">
        <v>7.2679271045076597</v>
      </c>
      <c r="K19" s="51">
        <v>123034.9353</v>
      </c>
      <c r="L19" s="53">
        <v>9.2616213011760404</v>
      </c>
      <c r="M19" s="53">
        <v>-0.551168673634439</v>
      </c>
      <c r="N19" s="51">
        <v>31037033.882199999</v>
      </c>
      <c r="O19" s="51">
        <v>56213504.871799998</v>
      </c>
      <c r="P19" s="51">
        <v>12875</v>
      </c>
      <c r="Q19" s="51">
        <v>12359</v>
      </c>
      <c r="R19" s="53">
        <v>4.1750950724168696</v>
      </c>
      <c r="S19" s="51">
        <v>59.013830609708698</v>
      </c>
      <c r="T19" s="51">
        <v>46.0431367343636</v>
      </c>
      <c r="U19" s="54">
        <v>21.979074636126398</v>
      </c>
    </row>
    <row r="20" spans="1:21" ht="12" thickBot="1">
      <c r="A20" s="75"/>
      <c r="B20" s="64" t="s">
        <v>18</v>
      </c>
      <c r="C20" s="65"/>
      <c r="D20" s="51">
        <v>1005768.5355</v>
      </c>
      <c r="E20" s="51">
        <v>882011</v>
      </c>
      <c r="F20" s="53">
        <v>114.031291616544</v>
      </c>
      <c r="G20" s="51">
        <v>991249.85660000006</v>
      </c>
      <c r="H20" s="53">
        <v>1.4646840857863499</v>
      </c>
      <c r="I20" s="51">
        <v>81864.2745</v>
      </c>
      <c r="J20" s="53">
        <v>8.1394746018081197</v>
      </c>
      <c r="K20" s="51">
        <v>96599.546100000007</v>
      </c>
      <c r="L20" s="53">
        <v>9.7452267414532301</v>
      </c>
      <c r="M20" s="53">
        <v>-0.152539760225644</v>
      </c>
      <c r="N20" s="51">
        <v>39623929.944200002</v>
      </c>
      <c r="O20" s="51">
        <v>89260077.918599993</v>
      </c>
      <c r="P20" s="51">
        <v>37521</v>
      </c>
      <c r="Q20" s="51">
        <v>32871</v>
      </c>
      <c r="R20" s="53">
        <v>14.146207903623299</v>
      </c>
      <c r="S20" s="51">
        <v>26.805483209402698</v>
      </c>
      <c r="T20" s="51">
        <v>26.376317100179499</v>
      </c>
      <c r="U20" s="54">
        <v>1.6010385109293801</v>
      </c>
    </row>
    <row r="21" spans="1:21" ht="12" customHeight="1" thickBot="1">
      <c r="A21" s="75"/>
      <c r="B21" s="64" t="s">
        <v>19</v>
      </c>
      <c r="C21" s="65"/>
      <c r="D21" s="51">
        <v>390337.42800000001</v>
      </c>
      <c r="E21" s="51">
        <v>374894</v>
      </c>
      <c r="F21" s="53">
        <v>104.11941188709299</v>
      </c>
      <c r="G21" s="51">
        <v>787747.98019999999</v>
      </c>
      <c r="H21" s="53">
        <v>-50.448945879759997</v>
      </c>
      <c r="I21" s="51">
        <v>62113.455699999999</v>
      </c>
      <c r="J21" s="53">
        <v>15.912759383145801</v>
      </c>
      <c r="K21" s="51">
        <v>111175.0105</v>
      </c>
      <c r="L21" s="53">
        <v>14.1130175251956</v>
      </c>
      <c r="M21" s="53">
        <v>-0.44130020387989999</v>
      </c>
      <c r="N21" s="51">
        <v>19947217.289299998</v>
      </c>
      <c r="O21" s="51">
        <v>34785990.358000003</v>
      </c>
      <c r="P21" s="51">
        <v>30991</v>
      </c>
      <c r="Q21" s="51">
        <v>28541</v>
      </c>
      <c r="R21" s="53">
        <v>8.5841421113485907</v>
      </c>
      <c r="S21" s="51">
        <v>12.595186602562</v>
      </c>
      <c r="T21" s="51">
        <v>12.688813871272901</v>
      </c>
      <c r="U21" s="54">
        <v>-0.74335753542411698</v>
      </c>
    </row>
    <row r="22" spans="1:21" ht="12" customHeight="1" thickBot="1">
      <c r="A22" s="75"/>
      <c r="B22" s="64" t="s">
        <v>20</v>
      </c>
      <c r="C22" s="65"/>
      <c r="D22" s="51">
        <v>1187793.219</v>
      </c>
      <c r="E22" s="51">
        <v>1064329</v>
      </c>
      <c r="F22" s="53">
        <v>111.60019307939601</v>
      </c>
      <c r="G22" s="51">
        <v>1940419.3498</v>
      </c>
      <c r="H22" s="53">
        <v>-38.786777243670201</v>
      </c>
      <c r="I22" s="51">
        <v>63951.365700000002</v>
      </c>
      <c r="J22" s="53">
        <v>5.3840487280976799</v>
      </c>
      <c r="K22" s="51">
        <v>259847.9828</v>
      </c>
      <c r="L22" s="53">
        <v>13.3913312515041</v>
      </c>
      <c r="M22" s="53">
        <v>-0.75388931247073698</v>
      </c>
      <c r="N22" s="51">
        <v>58284190.343900003</v>
      </c>
      <c r="O22" s="51">
        <v>102290857.8488</v>
      </c>
      <c r="P22" s="51">
        <v>70486</v>
      </c>
      <c r="Q22" s="51">
        <v>68357</v>
      </c>
      <c r="R22" s="53">
        <v>3.1145310648507101</v>
      </c>
      <c r="S22" s="51">
        <v>16.8514771585847</v>
      </c>
      <c r="T22" s="51">
        <v>17.077020883011201</v>
      </c>
      <c r="U22" s="54">
        <v>-1.33842109094671</v>
      </c>
    </row>
    <row r="23" spans="1:21" ht="12" thickBot="1">
      <c r="A23" s="75"/>
      <c r="B23" s="64" t="s">
        <v>21</v>
      </c>
      <c r="C23" s="65"/>
      <c r="D23" s="51">
        <v>3259223.8563999999</v>
      </c>
      <c r="E23" s="51">
        <v>2401189</v>
      </c>
      <c r="F23" s="53">
        <v>135.73374925505701</v>
      </c>
      <c r="G23" s="51">
        <v>2568475.5088</v>
      </c>
      <c r="H23" s="53">
        <v>26.893320385317601</v>
      </c>
      <c r="I23" s="51">
        <v>436620.28350000002</v>
      </c>
      <c r="J23" s="53">
        <v>13.3964496683045</v>
      </c>
      <c r="K23" s="51">
        <v>349475.8027</v>
      </c>
      <c r="L23" s="53">
        <v>13.6063513746828</v>
      </c>
      <c r="M23" s="53">
        <v>0.24935769551635401</v>
      </c>
      <c r="N23" s="51">
        <v>81258034.566200003</v>
      </c>
      <c r="O23" s="51">
        <v>182931859.67519999</v>
      </c>
      <c r="P23" s="51">
        <v>93264</v>
      </c>
      <c r="Q23" s="51">
        <v>100095</v>
      </c>
      <c r="R23" s="53">
        <v>-6.8245167091263301</v>
      </c>
      <c r="S23" s="51">
        <v>34.946215650197303</v>
      </c>
      <c r="T23" s="51">
        <v>37.3373190948599</v>
      </c>
      <c r="U23" s="54">
        <v>-6.8422385662497298</v>
      </c>
    </row>
    <row r="24" spans="1:21" ht="12" thickBot="1">
      <c r="A24" s="75"/>
      <c r="B24" s="64" t="s">
        <v>22</v>
      </c>
      <c r="C24" s="65"/>
      <c r="D24" s="51">
        <v>203626.54980000001</v>
      </c>
      <c r="E24" s="51">
        <v>233670</v>
      </c>
      <c r="F24" s="53">
        <v>87.142786750545596</v>
      </c>
      <c r="G24" s="51">
        <v>381544.80609999999</v>
      </c>
      <c r="H24" s="53">
        <v>-46.6310256241226</v>
      </c>
      <c r="I24" s="51">
        <v>32627.609499999999</v>
      </c>
      <c r="J24" s="53">
        <v>16.0232590160991</v>
      </c>
      <c r="K24" s="51">
        <v>71530.071599999996</v>
      </c>
      <c r="L24" s="53">
        <v>18.747489274235502</v>
      </c>
      <c r="M24" s="53">
        <v>-0.54386164070329301</v>
      </c>
      <c r="N24" s="51">
        <v>13339809.7015</v>
      </c>
      <c r="O24" s="51">
        <v>25071980.669300001</v>
      </c>
      <c r="P24" s="51">
        <v>19800</v>
      </c>
      <c r="Q24" s="51">
        <v>18530</v>
      </c>
      <c r="R24" s="53">
        <v>6.85375067458176</v>
      </c>
      <c r="S24" s="51">
        <v>10.2841691818182</v>
      </c>
      <c r="T24" s="51">
        <v>10.8240543604965</v>
      </c>
      <c r="U24" s="54">
        <v>-5.2496722791452504</v>
      </c>
    </row>
    <row r="25" spans="1:21" ht="12" thickBot="1">
      <c r="A25" s="75"/>
      <c r="B25" s="64" t="s">
        <v>23</v>
      </c>
      <c r="C25" s="65"/>
      <c r="D25" s="51">
        <v>256175.179</v>
      </c>
      <c r="E25" s="51">
        <v>262302</v>
      </c>
      <c r="F25" s="53">
        <v>97.6642111001822</v>
      </c>
      <c r="G25" s="51">
        <v>394748.99739999999</v>
      </c>
      <c r="H25" s="53">
        <v>-35.104286347200699</v>
      </c>
      <c r="I25" s="51">
        <v>30759.463299999999</v>
      </c>
      <c r="J25" s="53">
        <v>12.0071989097742</v>
      </c>
      <c r="K25" s="51">
        <v>39336.922299999998</v>
      </c>
      <c r="L25" s="53">
        <v>9.9650467915286001</v>
      </c>
      <c r="M25" s="53">
        <v>-0.21805109547169599</v>
      </c>
      <c r="N25" s="51">
        <v>15062051.092800001</v>
      </c>
      <c r="O25" s="51">
        <v>35330675.823100001</v>
      </c>
      <c r="P25" s="51">
        <v>14070</v>
      </c>
      <c r="Q25" s="51">
        <v>12526</v>
      </c>
      <c r="R25" s="53">
        <v>12.326361168768999</v>
      </c>
      <c r="S25" s="51">
        <v>18.207191115849302</v>
      </c>
      <c r="T25" s="51">
        <v>16.057926975890101</v>
      </c>
      <c r="U25" s="54">
        <v>11.804479484417801</v>
      </c>
    </row>
    <row r="26" spans="1:21" ht="12" thickBot="1">
      <c r="A26" s="75"/>
      <c r="B26" s="64" t="s">
        <v>24</v>
      </c>
      <c r="C26" s="65"/>
      <c r="D26" s="51">
        <v>508651.60940000002</v>
      </c>
      <c r="E26" s="51">
        <v>679879</v>
      </c>
      <c r="F26" s="53">
        <v>74.815019937371204</v>
      </c>
      <c r="G26" s="51">
        <v>536611.77300000004</v>
      </c>
      <c r="H26" s="53">
        <v>-5.2105013357580301</v>
      </c>
      <c r="I26" s="51">
        <v>108818.9344</v>
      </c>
      <c r="J26" s="53">
        <v>21.393608589651699</v>
      </c>
      <c r="K26" s="51">
        <v>121540.2338</v>
      </c>
      <c r="L26" s="53">
        <v>22.649565275192</v>
      </c>
      <c r="M26" s="53">
        <v>-0.104667392864601</v>
      </c>
      <c r="N26" s="51">
        <v>25866990.057100002</v>
      </c>
      <c r="O26" s="51">
        <v>56620387.274700001</v>
      </c>
      <c r="P26" s="51">
        <v>35163</v>
      </c>
      <c r="Q26" s="51">
        <v>30238</v>
      </c>
      <c r="R26" s="53">
        <v>16.287452873867299</v>
      </c>
      <c r="S26" s="51">
        <v>14.4655350624236</v>
      </c>
      <c r="T26" s="51">
        <v>14.360641037767101</v>
      </c>
      <c r="U26" s="54">
        <v>0.72513062395460204</v>
      </c>
    </row>
    <row r="27" spans="1:21" ht="12" thickBot="1">
      <c r="A27" s="75"/>
      <c r="B27" s="64" t="s">
        <v>25</v>
      </c>
      <c r="C27" s="65"/>
      <c r="D27" s="51">
        <v>208080.6735</v>
      </c>
      <c r="E27" s="51">
        <v>273869</v>
      </c>
      <c r="F27" s="53">
        <v>75.978176975123205</v>
      </c>
      <c r="G27" s="51">
        <v>259728.2384</v>
      </c>
      <c r="H27" s="53">
        <v>-19.8852328180269</v>
      </c>
      <c r="I27" s="51">
        <v>56166.828800000003</v>
      </c>
      <c r="J27" s="53">
        <v>26.9928138232405</v>
      </c>
      <c r="K27" s="51">
        <v>74742.147200000007</v>
      </c>
      <c r="L27" s="53">
        <v>28.7770585364275</v>
      </c>
      <c r="M27" s="53">
        <v>-0.24852535143651899</v>
      </c>
      <c r="N27" s="51">
        <v>7862354.5006999997</v>
      </c>
      <c r="O27" s="51">
        <v>16888204.4439</v>
      </c>
      <c r="P27" s="51">
        <v>26291</v>
      </c>
      <c r="Q27" s="51">
        <v>24419</v>
      </c>
      <c r="R27" s="53">
        <v>7.6661615954789299</v>
      </c>
      <c r="S27" s="51">
        <v>7.9145210718496797</v>
      </c>
      <c r="T27" s="51">
        <v>7.93382093042303</v>
      </c>
      <c r="U27" s="54">
        <v>-0.24385377710338299</v>
      </c>
    </row>
    <row r="28" spans="1:21" ht="12" thickBot="1">
      <c r="A28" s="75"/>
      <c r="B28" s="64" t="s">
        <v>26</v>
      </c>
      <c r="C28" s="65"/>
      <c r="D28" s="51">
        <v>615482.34600000002</v>
      </c>
      <c r="E28" s="51">
        <v>776760</v>
      </c>
      <c r="F28" s="53">
        <v>79.237131932643294</v>
      </c>
      <c r="G28" s="51">
        <v>623237.92969999998</v>
      </c>
      <c r="H28" s="53">
        <v>-1.24440174938216</v>
      </c>
      <c r="I28" s="51">
        <v>22883.2536</v>
      </c>
      <c r="J28" s="53">
        <v>3.7179382558602301</v>
      </c>
      <c r="K28" s="51">
        <v>60184.749600000003</v>
      </c>
      <c r="L28" s="53">
        <v>9.6567854316842308</v>
      </c>
      <c r="M28" s="53">
        <v>-0.61978318839761404</v>
      </c>
      <c r="N28" s="51">
        <v>28731789.1479</v>
      </c>
      <c r="O28" s="51">
        <v>80795690.413599998</v>
      </c>
      <c r="P28" s="51">
        <v>28593</v>
      </c>
      <c r="Q28" s="51">
        <v>25383</v>
      </c>
      <c r="R28" s="53">
        <v>12.646259307410499</v>
      </c>
      <c r="S28" s="51">
        <v>21.525630259154301</v>
      </c>
      <c r="T28" s="51">
        <v>21.944156242366901</v>
      </c>
      <c r="U28" s="54">
        <v>-1.9443146526899699</v>
      </c>
    </row>
    <row r="29" spans="1:21" ht="12" thickBot="1">
      <c r="A29" s="75"/>
      <c r="B29" s="64" t="s">
        <v>27</v>
      </c>
      <c r="C29" s="65"/>
      <c r="D29" s="51">
        <v>652085.74120000005</v>
      </c>
      <c r="E29" s="51">
        <v>715112</v>
      </c>
      <c r="F29" s="53">
        <v>91.186519202586496</v>
      </c>
      <c r="G29" s="51">
        <v>684559.2622</v>
      </c>
      <c r="H29" s="53">
        <v>-4.7437121653482999</v>
      </c>
      <c r="I29" s="51">
        <v>87869.449600000007</v>
      </c>
      <c r="J29" s="53">
        <v>13.475137401148899</v>
      </c>
      <c r="K29" s="51">
        <v>134309.29689999999</v>
      </c>
      <c r="L29" s="53">
        <v>19.619820272150601</v>
      </c>
      <c r="M29" s="53">
        <v>-0.34576792799813999</v>
      </c>
      <c r="N29" s="51">
        <v>22800734.4461</v>
      </c>
      <c r="O29" s="51">
        <v>47837643.358800001</v>
      </c>
      <c r="P29" s="51">
        <v>80754</v>
      </c>
      <c r="Q29" s="51">
        <v>73284</v>
      </c>
      <c r="R29" s="53">
        <v>10.193220894055999</v>
      </c>
      <c r="S29" s="51">
        <v>8.0749652178220295</v>
      </c>
      <c r="T29" s="51">
        <v>8.1797473814202295</v>
      </c>
      <c r="U29" s="54">
        <v>-1.29761752244998</v>
      </c>
    </row>
    <row r="30" spans="1:21" ht="12" thickBot="1">
      <c r="A30" s="75"/>
      <c r="B30" s="64" t="s">
        <v>28</v>
      </c>
      <c r="C30" s="65"/>
      <c r="D30" s="51">
        <v>734804.99089999998</v>
      </c>
      <c r="E30" s="51">
        <v>989854</v>
      </c>
      <c r="F30" s="53">
        <v>74.233673945854704</v>
      </c>
      <c r="G30" s="51">
        <v>1110020.2619</v>
      </c>
      <c r="H30" s="53">
        <v>-33.802560536845597</v>
      </c>
      <c r="I30" s="51">
        <v>73605.069199999998</v>
      </c>
      <c r="J30" s="53">
        <v>10.0169528121805</v>
      </c>
      <c r="K30" s="51">
        <v>161015.21489999999</v>
      </c>
      <c r="L30" s="53">
        <v>14.505610431326099</v>
      </c>
      <c r="M30" s="53">
        <v>-0.54286885717158395</v>
      </c>
      <c r="N30" s="51">
        <v>34791338.0211</v>
      </c>
      <c r="O30" s="51">
        <v>67411490.303299993</v>
      </c>
      <c r="P30" s="51">
        <v>53765</v>
      </c>
      <c r="Q30" s="51">
        <v>49828</v>
      </c>
      <c r="R30" s="53">
        <v>7.90118005940435</v>
      </c>
      <c r="S30" s="51">
        <v>13.666976488421801</v>
      </c>
      <c r="T30" s="51">
        <v>13.894162695673099</v>
      </c>
      <c r="U30" s="54">
        <v>-1.6623004176801</v>
      </c>
    </row>
    <row r="31" spans="1:21" ht="12" thickBot="1">
      <c r="A31" s="75"/>
      <c r="B31" s="64" t="s">
        <v>29</v>
      </c>
      <c r="C31" s="65"/>
      <c r="D31" s="51">
        <v>570754.31240000005</v>
      </c>
      <c r="E31" s="51">
        <v>805853</v>
      </c>
      <c r="F31" s="53">
        <v>70.826107540705294</v>
      </c>
      <c r="G31" s="51">
        <v>319411.22489999997</v>
      </c>
      <c r="H31" s="53">
        <v>78.689497395931994</v>
      </c>
      <c r="I31" s="51">
        <v>36374.798600000002</v>
      </c>
      <c r="J31" s="53">
        <v>6.3731097268534604</v>
      </c>
      <c r="K31" s="51">
        <v>26576.9696</v>
      </c>
      <c r="L31" s="53">
        <v>8.3206122791459904</v>
      </c>
      <c r="M31" s="53">
        <v>0.36865862238861102</v>
      </c>
      <c r="N31" s="51">
        <v>22045876.976100001</v>
      </c>
      <c r="O31" s="51">
        <v>90571893.893999994</v>
      </c>
      <c r="P31" s="51">
        <v>21846</v>
      </c>
      <c r="Q31" s="51">
        <v>18803</v>
      </c>
      <c r="R31" s="53">
        <v>16.183587725363001</v>
      </c>
      <c r="S31" s="51">
        <v>26.126261668039898</v>
      </c>
      <c r="T31" s="51">
        <v>26.631835871935301</v>
      </c>
      <c r="U31" s="54">
        <v>-1.93511881002815</v>
      </c>
    </row>
    <row r="32" spans="1:21" ht="12" thickBot="1">
      <c r="A32" s="75"/>
      <c r="B32" s="64" t="s">
        <v>30</v>
      </c>
      <c r="C32" s="65"/>
      <c r="D32" s="51">
        <v>106409.2019</v>
      </c>
      <c r="E32" s="51">
        <v>94803</v>
      </c>
      <c r="F32" s="53">
        <v>112.242441589401</v>
      </c>
      <c r="G32" s="51">
        <v>146606.913</v>
      </c>
      <c r="H32" s="53">
        <v>-27.418700985812301</v>
      </c>
      <c r="I32" s="51">
        <v>30125.9166</v>
      </c>
      <c r="J32" s="53">
        <v>28.3113829086994</v>
      </c>
      <c r="K32" s="51">
        <v>40161.818500000001</v>
      </c>
      <c r="L32" s="53">
        <v>27.394218784212502</v>
      </c>
      <c r="M32" s="53">
        <v>-0.249886640466741</v>
      </c>
      <c r="N32" s="51">
        <v>4678326.3359000003</v>
      </c>
      <c r="O32" s="51">
        <v>8401113.1273999996</v>
      </c>
      <c r="P32" s="51">
        <v>20373</v>
      </c>
      <c r="Q32" s="51">
        <v>19004</v>
      </c>
      <c r="R32" s="53">
        <v>7.2037465796674498</v>
      </c>
      <c r="S32" s="51">
        <v>5.2230502086094299</v>
      </c>
      <c r="T32" s="51">
        <v>6.0918322142706796</v>
      </c>
      <c r="U32" s="54">
        <v>-16.6336139030252</v>
      </c>
    </row>
    <row r="33" spans="1:21" ht="12" thickBot="1">
      <c r="A33" s="75"/>
      <c r="B33" s="64" t="s">
        <v>75</v>
      </c>
      <c r="C33" s="65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1">
        <v>178.48079999999999</v>
      </c>
      <c r="O33" s="51">
        <v>207.91380000000001</v>
      </c>
      <c r="P33" s="52"/>
      <c r="Q33" s="51">
        <v>1</v>
      </c>
      <c r="R33" s="52"/>
      <c r="S33" s="52"/>
      <c r="T33" s="51">
        <v>3.0973000000000002</v>
      </c>
      <c r="U33" s="55"/>
    </row>
    <row r="34" spans="1:21" ht="12" thickBot="1">
      <c r="A34" s="75"/>
      <c r="B34" s="64" t="s">
        <v>31</v>
      </c>
      <c r="C34" s="65"/>
      <c r="D34" s="51">
        <v>88324.209700000007</v>
      </c>
      <c r="E34" s="51">
        <v>142665</v>
      </c>
      <c r="F34" s="53">
        <v>61.910216030561102</v>
      </c>
      <c r="G34" s="51">
        <v>160364.67559999999</v>
      </c>
      <c r="H34" s="53">
        <v>-44.922901898727098</v>
      </c>
      <c r="I34" s="51">
        <v>12312.2145</v>
      </c>
      <c r="J34" s="53">
        <v>13.9397958292742</v>
      </c>
      <c r="K34" s="51">
        <v>23744.527099999999</v>
      </c>
      <c r="L34" s="53">
        <v>14.806581942787901</v>
      </c>
      <c r="M34" s="53">
        <v>-0.48147147980049698</v>
      </c>
      <c r="N34" s="51">
        <v>7257300.9221999999</v>
      </c>
      <c r="O34" s="51">
        <v>18154630.5759</v>
      </c>
      <c r="P34" s="51">
        <v>5475</v>
      </c>
      <c r="Q34" s="51">
        <v>4978</v>
      </c>
      <c r="R34" s="53">
        <v>9.9839292888710407</v>
      </c>
      <c r="S34" s="51">
        <v>16.132275744292201</v>
      </c>
      <c r="T34" s="51">
        <v>16.9640124146243</v>
      </c>
      <c r="U34" s="54">
        <v>-5.1557305585133104</v>
      </c>
    </row>
    <row r="35" spans="1:21" ht="12" customHeight="1" thickBot="1">
      <c r="A35" s="75"/>
      <c r="B35" s="64" t="s">
        <v>68</v>
      </c>
      <c r="C35" s="65"/>
      <c r="D35" s="51">
        <v>129431.32</v>
      </c>
      <c r="E35" s="52"/>
      <c r="F35" s="52"/>
      <c r="G35" s="51">
        <v>4358.12</v>
      </c>
      <c r="H35" s="53">
        <v>2869.8888511559999</v>
      </c>
      <c r="I35" s="51">
        <v>3535.12</v>
      </c>
      <c r="J35" s="53">
        <v>2.7312709164984201</v>
      </c>
      <c r="K35" s="51">
        <v>16.239999999999998</v>
      </c>
      <c r="L35" s="53">
        <v>0.37263774287995799</v>
      </c>
      <c r="M35" s="53">
        <v>216.679802955665</v>
      </c>
      <c r="N35" s="51">
        <v>3540157.89</v>
      </c>
      <c r="O35" s="51">
        <v>11651828.449999999</v>
      </c>
      <c r="P35" s="51">
        <v>77</v>
      </c>
      <c r="Q35" s="51">
        <v>91</v>
      </c>
      <c r="R35" s="53">
        <v>-15.384615384615399</v>
      </c>
      <c r="S35" s="51">
        <v>1680.9262337662301</v>
      </c>
      <c r="T35" s="51">
        <v>2025.70692307692</v>
      </c>
      <c r="U35" s="54">
        <v>-20.511351562298099</v>
      </c>
    </row>
    <row r="36" spans="1:21" ht="12" thickBot="1">
      <c r="A36" s="75"/>
      <c r="B36" s="64" t="s">
        <v>35</v>
      </c>
      <c r="C36" s="65"/>
      <c r="D36" s="51">
        <v>109162.45</v>
      </c>
      <c r="E36" s="52"/>
      <c r="F36" s="52"/>
      <c r="G36" s="51">
        <v>148276.10999999999</v>
      </c>
      <c r="H36" s="53">
        <v>-26.378935891965298</v>
      </c>
      <c r="I36" s="51">
        <v>-11900.04</v>
      </c>
      <c r="J36" s="53">
        <v>-10.9012210700658</v>
      </c>
      <c r="K36" s="51">
        <v>-16189.74</v>
      </c>
      <c r="L36" s="53">
        <v>-10.9186436034773</v>
      </c>
      <c r="M36" s="53">
        <v>-0.26496410689733102</v>
      </c>
      <c r="N36" s="51">
        <v>8763291.7699999996</v>
      </c>
      <c r="O36" s="51">
        <v>38215523.859999999</v>
      </c>
      <c r="P36" s="51">
        <v>58</v>
      </c>
      <c r="Q36" s="51">
        <v>76</v>
      </c>
      <c r="R36" s="53">
        <v>-23.684210526315798</v>
      </c>
      <c r="S36" s="51">
        <v>1882.1112068965499</v>
      </c>
      <c r="T36" s="51">
        <v>2321.9977631578899</v>
      </c>
      <c r="U36" s="54">
        <v>-23.371974761612499</v>
      </c>
    </row>
    <row r="37" spans="1:21" ht="12" thickBot="1">
      <c r="A37" s="75"/>
      <c r="B37" s="64" t="s">
        <v>36</v>
      </c>
      <c r="C37" s="65"/>
      <c r="D37" s="51">
        <v>13416.24</v>
      </c>
      <c r="E37" s="52"/>
      <c r="F37" s="52"/>
      <c r="G37" s="51">
        <v>41531.629999999997</v>
      </c>
      <c r="H37" s="53">
        <v>-67.696331687439198</v>
      </c>
      <c r="I37" s="51">
        <v>82.86</v>
      </c>
      <c r="J37" s="53">
        <v>0.617609702867569</v>
      </c>
      <c r="K37" s="51">
        <v>-1659.01</v>
      </c>
      <c r="L37" s="53">
        <v>-3.9945699217680599</v>
      </c>
      <c r="M37" s="53">
        <v>-1.0499454493945199</v>
      </c>
      <c r="N37" s="51">
        <v>953403.46</v>
      </c>
      <c r="O37" s="51">
        <v>10908827.18</v>
      </c>
      <c r="P37" s="51">
        <v>5</v>
      </c>
      <c r="Q37" s="51">
        <v>13</v>
      </c>
      <c r="R37" s="53">
        <v>-61.538461538461497</v>
      </c>
      <c r="S37" s="51">
        <v>2683.248</v>
      </c>
      <c r="T37" s="51">
        <v>2829.52</v>
      </c>
      <c r="U37" s="54">
        <v>-5.4513037930150299</v>
      </c>
    </row>
    <row r="38" spans="1:21" ht="12" thickBot="1">
      <c r="A38" s="75"/>
      <c r="B38" s="64" t="s">
        <v>37</v>
      </c>
      <c r="C38" s="65"/>
      <c r="D38" s="51">
        <v>109144.6</v>
      </c>
      <c r="E38" s="52"/>
      <c r="F38" s="52"/>
      <c r="G38" s="51">
        <v>174571.02</v>
      </c>
      <c r="H38" s="53">
        <v>-37.478397044366197</v>
      </c>
      <c r="I38" s="51">
        <v>-14105.99</v>
      </c>
      <c r="J38" s="53">
        <v>-12.924130007348101</v>
      </c>
      <c r="K38" s="51">
        <v>-18288.29</v>
      </c>
      <c r="L38" s="53">
        <v>-10.4761317199155</v>
      </c>
      <c r="M38" s="53">
        <v>-0.22868731849724599</v>
      </c>
      <c r="N38" s="51">
        <v>5954431.1200000001</v>
      </c>
      <c r="O38" s="51">
        <v>19920055.66</v>
      </c>
      <c r="P38" s="51">
        <v>76</v>
      </c>
      <c r="Q38" s="51">
        <v>93</v>
      </c>
      <c r="R38" s="53">
        <v>-18.279569892473098</v>
      </c>
      <c r="S38" s="51">
        <v>1436.11315789474</v>
      </c>
      <c r="T38" s="51">
        <v>1800.04720430108</v>
      </c>
      <c r="U38" s="54">
        <v>-25.341599609033999</v>
      </c>
    </row>
    <row r="39" spans="1:21" ht="12" thickBot="1">
      <c r="A39" s="75"/>
      <c r="B39" s="64" t="s">
        <v>70</v>
      </c>
      <c r="C39" s="65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1">
        <v>403.79</v>
      </c>
      <c r="O39" s="51">
        <v>871.06</v>
      </c>
      <c r="P39" s="52"/>
      <c r="Q39" s="51">
        <v>8</v>
      </c>
      <c r="R39" s="52"/>
      <c r="S39" s="52"/>
      <c r="T39" s="51">
        <v>0.85</v>
      </c>
      <c r="U39" s="55"/>
    </row>
    <row r="40" spans="1:21" ht="12" customHeight="1" thickBot="1">
      <c r="A40" s="75"/>
      <c r="B40" s="64" t="s">
        <v>32</v>
      </c>
      <c r="C40" s="65"/>
      <c r="D40" s="51">
        <v>122007.6928</v>
      </c>
      <c r="E40" s="52"/>
      <c r="F40" s="52"/>
      <c r="G40" s="51">
        <v>483577.77980000002</v>
      </c>
      <c r="H40" s="53">
        <v>-74.769789287989894</v>
      </c>
      <c r="I40" s="51">
        <v>9538.2021000000004</v>
      </c>
      <c r="J40" s="53">
        <v>7.8177054914360298</v>
      </c>
      <c r="K40" s="51">
        <v>29880.771799999999</v>
      </c>
      <c r="L40" s="53">
        <v>6.1791035585543703</v>
      </c>
      <c r="M40" s="53">
        <v>-0.68079130740525295</v>
      </c>
      <c r="N40" s="51">
        <v>3483127.7675000001</v>
      </c>
      <c r="O40" s="51">
        <v>6577070.3295</v>
      </c>
      <c r="P40" s="51">
        <v>175</v>
      </c>
      <c r="Q40" s="51">
        <v>191</v>
      </c>
      <c r="R40" s="53">
        <v>-8.3769633507853403</v>
      </c>
      <c r="S40" s="51">
        <v>697.18681600000002</v>
      </c>
      <c r="T40" s="51">
        <v>668.87725340314103</v>
      </c>
      <c r="U40" s="54">
        <v>4.06054187302054</v>
      </c>
    </row>
    <row r="41" spans="1:21" ht="12" thickBot="1">
      <c r="A41" s="75"/>
      <c r="B41" s="64" t="s">
        <v>33</v>
      </c>
      <c r="C41" s="65"/>
      <c r="D41" s="51">
        <v>459636.7243</v>
      </c>
      <c r="E41" s="51">
        <v>915257</v>
      </c>
      <c r="F41" s="53">
        <v>50.219416437131898</v>
      </c>
      <c r="G41" s="51">
        <v>584144.46950000001</v>
      </c>
      <c r="H41" s="53">
        <v>-21.314546606351101</v>
      </c>
      <c r="I41" s="51">
        <v>26860.126899999999</v>
      </c>
      <c r="J41" s="53">
        <v>5.8437730233384704</v>
      </c>
      <c r="K41" s="51">
        <v>44556.006099999999</v>
      </c>
      <c r="L41" s="53">
        <v>7.62756619747472</v>
      </c>
      <c r="M41" s="53">
        <v>-0.39716035499869501</v>
      </c>
      <c r="N41" s="51">
        <v>17722584.0167</v>
      </c>
      <c r="O41" s="51">
        <v>38997684.087700002</v>
      </c>
      <c r="P41" s="51">
        <v>2523</v>
      </c>
      <c r="Q41" s="51">
        <v>2397</v>
      </c>
      <c r="R41" s="53">
        <v>5.2565707133917403</v>
      </c>
      <c r="S41" s="51">
        <v>182.17864617518799</v>
      </c>
      <c r="T41" s="51">
        <v>186.64379566124299</v>
      </c>
      <c r="U41" s="54">
        <v>-2.45097303103304</v>
      </c>
    </row>
    <row r="42" spans="1:21" ht="12" thickBot="1">
      <c r="A42" s="75"/>
      <c r="B42" s="64" t="s">
        <v>38</v>
      </c>
      <c r="C42" s="65"/>
      <c r="D42" s="51">
        <v>142718.13</v>
      </c>
      <c r="E42" s="52"/>
      <c r="F42" s="52"/>
      <c r="G42" s="51">
        <v>123323.09</v>
      </c>
      <c r="H42" s="53">
        <v>15.7270143004039</v>
      </c>
      <c r="I42" s="51">
        <v>-10153.69</v>
      </c>
      <c r="J42" s="53">
        <v>-7.1145060546967702</v>
      </c>
      <c r="K42" s="51">
        <v>-9832.8799999999992</v>
      </c>
      <c r="L42" s="53">
        <v>-7.97326761760511</v>
      </c>
      <c r="M42" s="53">
        <v>3.2626249888130003E-2</v>
      </c>
      <c r="N42" s="51">
        <v>4458537.2300000004</v>
      </c>
      <c r="O42" s="51">
        <v>16324148.199999999</v>
      </c>
      <c r="P42" s="51">
        <v>86</v>
      </c>
      <c r="Q42" s="51">
        <v>83</v>
      </c>
      <c r="R42" s="53">
        <v>3.6144578313253</v>
      </c>
      <c r="S42" s="51">
        <v>1659.5131395348801</v>
      </c>
      <c r="T42" s="51">
        <v>1278.72542168675</v>
      </c>
      <c r="U42" s="54">
        <v>22.9457488932484</v>
      </c>
    </row>
    <row r="43" spans="1:21" ht="12" thickBot="1">
      <c r="A43" s="75"/>
      <c r="B43" s="64" t="s">
        <v>39</v>
      </c>
      <c r="C43" s="65"/>
      <c r="D43" s="51">
        <v>44607.75</v>
      </c>
      <c r="E43" s="52"/>
      <c r="F43" s="52"/>
      <c r="G43" s="51">
        <v>26348.73</v>
      </c>
      <c r="H43" s="53">
        <v>69.297533505409902</v>
      </c>
      <c r="I43" s="51">
        <v>6167.16</v>
      </c>
      <c r="J43" s="53">
        <v>13.8253106242749</v>
      </c>
      <c r="K43" s="51">
        <v>3654.89</v>
      </c>
      <c r="L43" s="53">
        <v>13.8712188405286</v>
      </c>
      <c r="M43" s="53">
        <v>0.687372260177461</v>
      </c>
      <c r="N43" s="51">
        <v>1511107.15</v>
      </c>
      <c r="O43" s="51">
        <v>5918445.3600000003</v>
      </c>
      <c r="P43" s="51">
        <v>47</v>
      </c>
      <c r="Q43" s="51">
        <v>40</v>
      </c>
      <c r="R43" s="53">
        <v>17.5</v>
      </c>
      <c r="S43" s="51">
        <v>949.10106382978699</v>
      </c>
      <c r="T43" s="51">
        <v>1003.8465</v>
      </c>
      <c r="U43" s="54">
        <v>-5.7681355818215501</v>
      </c>
    </row>
    <row r="44" spans="1:21" ht="12" thickBot="1">
      <c r="A44" s="75"/>
      <c r="B44" s="64" t="s">
        <v>73</v>
      </c>
      <c r="C44" s="65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6"/>
      <c r="B45" s="64" t="s">
        <v>34</v>
      </c>
      <c r="C45" s="65"/>
      <c r="D45" s="56">
        <v>3720.7474000000002</v>
      </c>
      <c r="E45" s="57"/>
      <c r="F45" s="57"/>
      <c r="G45" s="56">
        <v>24596.7111</v>
      </c>
      <c r="H45" s="58">
        <v>-84.872988161413204</v>
      </c>
      <c r="I45" s="56">
        <v>376.2885</v>
      </c>
      <c r="J45" s="58">
        <v>10.113250364698199</v>
      </c>
      <c r="K45" s="56">
        <v>3986.7838000000002</v>
      </c>
      <c r="L45" s="58">
        <v>16.208605222833999</v>
      </c>
      <c r="M45" s="58">
        <v>-0.90561602562948096</v>
      </c>
      <c r="N45" s="56">
        <v>1068526.6723</v>
      </c>
      <c r="O45" s="56">
        <v>2267017.3232</v>
      </c>
      <c r="P45" s="56">
        <v>16</v>
      </c>
      <c r="Q45" s="56">
        <v>24</v>
      </c>
      <c r="R45" s="58">
        <v>-33.3333333333333</v>
      </c>
      <c r="S45" s="56">
        <v>232.54671250000001</v>
      </c>
      <c r="T45" s="56">
        <v>3509.1703833333299</v>
      </c>
      <c r="U45" s="59">
        <v>-1409.0174122901601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44:C44"/>
    <mergeCell ref="B45:C45"/>
    <mergeCell ref="B37:C37"/>
    <mergeCell ref="B38:C38"/>
    <mergeCell ref="B39:C39"/>
    <mergeCell ref="B40:C40"/>
    <mergeCell ref="B41:C41"/>
    <mergeCell ref="B42:C42"/>
    <mergeCell ref="B43:C43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28" workbookViewId="0">
      <selection activeCell="I35" sqref="I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92039</v>
      </c>
      <c r="D2" s="36">
        <v>862409.53942649602</v>
      </c>
      <c r="E2" s="36">
        <v>659043.85947008501</v>
      </c>
      <c r="F2" s="36">
        <v>203365.67995640999</v>
      </c>
      <c r="G2" s="36">
        <v>659043.85947008501</v>
      </c>
      <c r="H2" s="36">
        <v>0.23581102789244299</v>
      </c>
    </row>
    <row r="3" spans="1:8">
      <c r="A3" s="36">
        <v>2</v>
      </c>
      <c r="B3" s="36">
        <v>13</v>
      </c>
      <c r="C3" s="36">
        <v>19149</v>
      </c>
      <c r="D3" s="36">
        <v>171133.21234187999</v>
      </c>
      <c r="E3" s="36">
        <v>136480.84263162399</v>
      </c>
      <c r="F3" s="36">
        <v>34652.369710256397</v>
      </c>
      <c r="G3" s="36">
        <v>136480.84263162399</v>
      </c>
      <c r="H3" s="36">
        <v>0.20248769503040601</v>
      </c>
    </row>
    <row r="4" spans="1:8">
      <c r="A4" s="36">
        <v>3</v>
      </c>
      <c r="B4" s="36">
        <v>14</v>
      </c>
      <c r="C4" s="36">
        <v>106394</v>
      </c>
      <c r="D4" s="36">
        <v>162410.65911380399</v>
      </c>
      <c r="E4" s="36">
        <v>125880.084279339</v>
      </c>
      <c r="F4" s="36">
        <v>36530.574834464998</v>
      </c>
      <c r="G4" s="36">
        <v>125880.084279339</v>
      </c>
      <c r="H4" s="36">
        <v>0.22492720018374801</v>
      </c>
    </row>
    <row r="5" spans="1:8">
      <c r="A5" s="36">
        <v>4</v>
      </c>
      <c r="B5" s="36">
        <v>15</v>
      </c>
      <c r="C5" s="36">
        <v>4225</v>
      </c>
      <c r="D5" s="36">
        <v>72742.283415543498</v>
      </c>
      <c r="E5" s="36">
        <v>58572.5133585886</v>
      </c>
      <c r="F5" s="36">
        <v>14169.7700569548</v>
      </c>
      <c r="G5" s="36">
        <v>58572.5133585886</v>
      </c>
      <c r="H5" s="36">
        <v>0.19479413336545201</v>
      </c>
    </row>
    <row r="6" spans="1:8">
      <c r="A6" s="36">
        <v>5</v>
      </c>
      <c r="B6" s="36">
        <v>16</v>
      </c>
      <c r="C6" s="36">
        <v>3269</v>
      </c>
      <c r="D6" s="36">
        <v>203524.04477521399</v>
      </c>
      <c r="E6" s="36">
        <v>170936.25930854701</v>
      </c>
      <c r="F6" s="36">
        <v>32587.785466666701</v>
      </c>
      <c r="G6" s="36">
        <v>170936.25930854701</v>
      </c>
      <c r="H6" s="36">
        <v>0.16011761903935701</v>
      </c>
    </row>
    <row r="7" spans="1:8">
      <c r="A7" s="36">
        <v>6</v>
      </c>
      <c r="B7" s="36">
        <v>17</v>
      </c>
      <c r="C7" s="36">
        <v>24383</v>
      </c>
      <c r="D7" s="36">
        <v>348760.16685384599</v>
      </c>
      <c r="E7" s="36">
        <v>247543.950172649</v>
      </c>
      <c r="F7" s="36">
        <v>101216.21668119699</v>
      </c>
      <c r="G7" s="36">
        <v>247543.950172649</v>
      </c>
      <c r="H7" s="36">
        <v>0.290217250422446</v>
      </c>
    </row>
    <row r="8" spans="1:8">
      <c r="A8" s="36">
        <v>7</v>
      </c>
      <c r="B8" s="36">
        <v>18</v>
      </c>
      <c r="C8" s="36">
        <v>55699</v>
      </c>
      <c r="D8" s="36">
        <v>106201.980479487</v>
      </c>
      <c r="E8" s="36">
        <v>86820.914201709398</v>
      </c>
      <c r="F8" s="36">
        <v>19381.066277777802</v>
      </c>
      <c r="G8" s="36">
        <v>86820.914201709398</v>
      </c>
      <c r="H8" s="36">
        <v>0.18249251275988401</v>
      </c>
    </row>
    <row r="9" spans="1:8">
      <c r="A9" s="36">
        <v>8</v>
      </c>
      <c r="B9" s="36">
        <v>19</v>
      </c>
      <c r="C9" s="36">
        <v>17705</v>
      </c>
      <c r="D9" s="36">
        <v>140718.440347008</v>
      </c>
      <c r="E9" s="36">
        <v>149418.79497777799</v>
      </c>
      <c r="F9" s="36">
        <v>-8700.3546307692304</v>
      </c>
      <c r="G9" s="36">
        <v>149418.79497777799</v>
      </c>
      <c r="H9" s="36">
        <v>-6.1828105892265103E-2</v>
      </c>
    </row>
    <row r="10" spans="1:8">
      <c r="A10" s="36">
        <v>9</v>
      </c>
      <c r="B10" s="36">
        <v>21</v>
      </c>
      <c r="C10" s="36">
        <v>179384</v>
      </c>
      <c r="D10" s="36">
        <v>829063.24613760703</v>
      </c>
      <c r="E10" s="36">
        <v>776759.09880170901</v>
      </c>
      <c r="F10" s="36">
        <v>52304.147335897404</v>
      </c>
      <c r="G10" s="36">
        <v>776759.09880170901</v>
      </c>
      <c r="H10" s="36">
        <v>6.3088247584932797E-2</v>
      </c>
    </row>
    <row r="11" spans="1:8">
      <c r="A11" s="36">
        <v>10</v>
      </c>
      <c r="B11" s="36">
        <v>22</v>
      </c>
      <c r="C11" s="36">
        <v>173292</v>
      </c>
      <c r="D11" s="36">
        <v>2939026.34331111</v>
      </c>
      <c r="E11" s="36">
        <v>2959875.8183333301</v>
      </c>
      <c r="F11" s="36">
        <v>-20849.475022222199</v>
      </c>
      <c r="G11" s="36">
        <v>2959875.8183333301</v>
      </c>
      <c r="H11" s="36">
        <v>-7.0940075340506104E-3</v>
      </c>
    </row>
    <row r="12" spans="1:8">
      <c r="A12" s="36">
        <v>11</v>
      </c>
      <c r="B12" s="36">
        <v>23</v>
      </c>
      <c r="C12" s="36">
        <v>160586.06299999999</v>
      </c>
      <c r="D12" s="36">
        <v>1691171.1615256399</v>
      </c>
      <c r="E12" s="36">
        <v>1388721.19553761</v>
      </c>
      <c r="F12" s="36">
        <v>302449.96598803398</v>
      </c>
      <c r="G12" s="36">
        <v>1388721.19553761</v>
      </c>
      <c r="H12" s="36">
        <v>0.17884054131764399</v>
      </c>
    </row>
    <row r="13" spans="1:8">
      <c r="A13" s="36">
        <v>12</v>
      </c>
      <c r="B13" s="36">
        <v>24</v>
      </c>
      <c r="C13" s="36">
        <v>22668</v>
      </c>
      <c r="D13" s="36">
        <v>759803.011964957</v>
      </c>
      <c r="E13" s="36">
        <v>704581.13566666702</v>
      </c>
      <c r="F13" s="36">
        <v>55221.876298290597</v>
      </c>
      <c r="G13" s="36">
        <v>704581.13566666702</v>
      </c>
      <c r="H13" s="36">
        <v>7.2679201620271403E-2</v>
      </c>
    </row>
    <row r="14" spans="1:8">
      <c r="A14" s="36">
        <v>13</v>
      </c>
      <c r="B14" s="36">
        <v>25</v>
      </c>
      <c r="C14" s="36">
        <v>80148</v>
      </c>
      <c r="D14" s="36">
        <v>1005768.6511</v>
      </c>
      <c r="E14" s="36">
        <v>923904.26100000006</v>
      </c>
      <c r="F14" s="36">
        <v>81864.390100000004</v>
      </c>
      <c r="G14" s="36">
        <v>923904.26100000006</v>
      </c>
      <c r="H14" s="36">
        <v>8.1394851599784601E-2</v>
      </c>
    </row>
    <row r="15" spans="1:8">
      <c r="A15" s="36">
        <v>14</v>
      </c>
      <c r="B15" s="36">
        <v>26</v>
      </c>
      <c r="C15" s="36">
        <v>65843</v>
      </c>
      <c r="D15" s="36">
        <v>390337.38657379203</v>
      </c>
      <c r="E15" s="36">
        <v>328223.97215534397</v>
      </c>
      <c r="F15" s="36">
        <v>62113.414418447901</v>
      </c>
      <c r="G15" s="36">
        <v>328223.97215534397</v>
      </c>
      <c r="H15" s="36">
        <v>0.159127504960905</v>
      </c>
    </row>
    <row r="16" spans="1:8">
      <c r="A16" s="36">
        <v>15</v>
      </c>
      <c r="B16" s="36">
        <v>27</v>
      </c>
      <c r="C16" s="36">
        <v>146524.51300000001</v>
      </c>
      <c r="D16" s="36">
        <v>1187795.0185</v>
      </c>
      <c r="E16" s="36">
        <v>1123841.8525</v>
      </c>
      <c r="F16" s="36">
        <v>63953.165999999997</v>
      </c>
      <c r="G16" s="36">
        <v>1123841.8525</v>
      </c>
      <c r="H16" s="36">
        <v>5.38419213786255E-2</v>
      </c>
    </row>
    <row r="17" spans="1:8">
      <c r="A17" s="36">
        <v>16</v>
      </c>
      <c r="B17" s="36">
        <v>29</v>
      </c>
      <c r="C17" s="36">
        <v>237749</v>
      </c>
      <c r="D17" s="36">
        <v>3259225.6185282101</v>
      </c>
      <c r="E17" s="36">
        <v>2822603.6189128198</v>
      </c>
      <c r="F17" s="36">
        <v>436621.99961538502</v>
      </c>
      <c r="G17" s="36">
        <v>2822603.6189128198</v>
      </c>
      <c r="H17" s="36">
        <v>0.13396495079483101</v>
      </c>
    </row>
    <row r="18" spans="1:8">
      <c r="A18" s="36">
        <v>17</v>
      </c>
      <c r="B18" s="36">
        <v>31</v>
      </c>
      <c r="C18" s="36">
        <v>21673.133000000002</v>
      </c>
      <c r="D18" s="36">
        <v>203626.534578602</v>
      </c>
      <c r="E18" s="36">
        <v>170998.934793047</v>
      </c>
      <c r="F18" s="36">
        <v>32627.599785554801</v>
      </c>
      <c r="G18" s="36">
        <v>170998.934793047</v>
      </c>
      <c r="H18" s="36">
        <v>0.16023255443145701</v>
      </c>
    </row>
    <row r="19" spans="1:8">
      <c r="A19" s="36">
        <v>18</v>
      </c>
      <c r="B19" s="36">
        <v>32</v>
      </c>
      <c r="C19" s="36">
        <v>12458.123</v>
      </c>
      <c r="D19" s="36">
        <v>256175.16922495299</v>
      </c>
      <c r="E19" s="36">
        <v>225415.72011995999</v>
      </c>
      <c r="F19" s="36">
        <v>30759.4491049926</v>
      </c>
      <c r="G19" s="36">
        <v>225415.72011995999</v>
      </c>
      <c r="H19" s="36">
        <v>0.120071938268076</v>
      </c>
    </row>
    <row r="20" spans="1:8">
      <c r="A20" s="36">
        <v>19</v>
      </c>
      <c r="B20" s="36">
        <v>33</v>
      </c>
      <c r="C20" s="36">
        <v>31988.142</v>
      </c>
      <c r="D20" s="36">
        <v>508651.55344068498</v>
      </c>
      <c r="E20" s="36">
        <v>399832.657399091</v>
      </c>
      <c r="F20" s="36">
        <v>108818.89604159399</v>
      </c>
      <c r="G20" s="36">
        <v>399832.657399091</v>
      </c>
      <c r="H20" s="36">
        <v>0.21393603402075101</v>
      </c>
    </row>
    <row r="21" spans="1:8">
      <c r="A21" s="36">
        <v>20</v>
      </c>
      <c r="B21" s="36">
        <v>34</v>
      </c>
      <c r="C21" s="36">
        <v>34233.279000000002</v>
      </c>
      <c r="D21" s="36">
        <v>208080.49987147001</v>
      </c>
      <c r="E21" s="36">
        <v>151913.87423401</v>
      </c>
      <c r="F21" s="36">
        <v>56166.625637459598</v>
      </c>
      <c r="G21" s="36">
        <v>151913.87423401</v>
      </c>
      <c r="H21" s="36">
        <v>0.26992738710332498</v>
      </c>
    </row>
    <row r="22" spans="1:8">
      <c r="A22" s="36">
        <v>21</v>
      </c>
      <c r="B22" s="36">
        <v>35</v>
      </c>
      <c r="C22" s="36">
        <v>21418.617999999999</v>
      </c>
      <c r="D22" s="36">
        <v>615482.34589999996</v>
      </c>
      <c r="E22" s="36">
        <v>592599.09219999996</v>
      </c>
      <c r="F22" s="36">
        <v>22883.253700000001</v>
      </c>
      <c r="G22" s="36">
        <v>592599.09219999996</v>
      </c>
      <c r="H22" s="36">
        <v>3.71793827271171E-2</v>
      </c>
    </row>
    <row r="23" spans="1:8">
      <c r="A23" s="36">
        <v>22</v>
      </c>
      <c r="B23" s="36">
        <v>36</v>
      </c>
      <c r="C23" s="36">
        <v>106478.69100000001</v>
      </c>
      <c r="D23" s="36">
        <v>652086.89495486696</v>
      </c>
      <c r="E23" s="36">
        <v>564216.28764515405</v>
      </c>
      <c r="F23" s="36">
        <v>87870.607309712796</v>
      </c>
      <c r="G23" s="36">
        <v>564216.28764515405</v>
      </c>
      <c r="H23" s="36">
        <v>0.13475291098404099</v>
      </c>
    </row>
    <row r="24" spans="1:8">
      <c r="A24" s="36">
        <v>23</v>
      </c>
      <c r="B24" s="36">
        <v>37</v>
      </c>
      <c r="C24" s="36">
        <v>90600.540999999997</v>
      </c>
      <c r="D24" s="36">
        <v>734804.93449114996</v>
      </c>
      <c r="E24" s="36">
        <v>661199.92126605997</v>
      </c>
      <c r="F24" s="36">
        <v>73605.013225090894</v>
      </c>
      <c r="G24" s="36">
        <v>661199.92126605997</v>
      </c>
      <c r="H24" s="36">
        <v>0.10016945963497401</v>
      </c>
    </row>
    <row r="25" spans="1:8">
      <c r="A25" s="36">
        <v>24</v>
      </c>
      <c r="B25" s="36">
        <v>38</v>
      </c>
      <c r="C25" s="36">
        <v>111428.024</v>
      </c>
      <c r="D25" s="36">
        <v>570754.27264601795</v>
      </c>
      <c r="E25" s="36">
        <v>534379.49915840698</v>
      </c>
      <c r="F25" s="36">
        <v>36374.773487610597</v>
      </c>
      <c r="G25" s="36">
        <v>534379.49915840698</v>
      </c>
      <c r="H25" s="36">
        <v>6.3731057708910493E-2</v>
      </c>
    </row>
    <row r="26" spans="1:8">
      <c r="A26" s="36">
        <v>25</v>
      </c>
      <c r="B26" s="36">
        <v>39</v>
      </c>
      <c r="C26" s="36">
        <v>60891.642</v>
      </c>
      <c r="D26" s="36">
        <v>106409.175515218</v>
      </c>
      <c r="E26" s="36">
        <v>76283.277533725501</v>
      </c>
      <c r="F26" s="36">
        <v>30125.897981492701</v>
      </c>
      <c r="G26" s="36">
        <v>76283.277533725501</v>
      </c>
      <c r="H26" s="36">
        <v>0.28311372431585302</v>
      </c>
    </row>
    <row r="27" spans="1:8">
      <c r="A27" s="36">
        <v>26</v>
      </c>
      <c r="B27" s="36">
        <v>42</v>
      </c>
      <c r="C27" s="36">
        <v>4194.0330000000004</v>
      </c>
      <c r="D27" s="36">
        <v>88324.209199999998</v>
      </c>
      <c r="E27" s="36">
        <v>76011.995200000005</v>
      </c>
      <c r="F27" s="36">
        <v>12312.214</v>
      </c>
      <c r="G27" s="36">
        <v>76011.995200000005</v>
      </c>
      <c r="H27" s="36">
        <v>0.139397953420906</v>
      </c>
    </row>
    <row r="28" spans="1:8">
      <c r="A28" s="36">
        <v>27</v>
      </c>
      <c r="B28" s="36">
        <v>75</v>
      </c>
      <c r="C28" s="36">
        <v>179</v>
      </c>
      <c r="D28" s="36">
        <v>122007.69230769201</v>
      </c>
      <c r="E28" s="36">
        <v>112469.491452991</v>
      </c>
      <c r="F28" s="36">
        <v>9538.20085470085</v>
      </c>
      <c r="G28" s="36">
        <v>112469.491452991</v>
      </c>
      <c r="H28" s="36">
        <v>7.8177045023082495E-2</v>
      </c>
    </row>
    <row r="29" spans="1:8">
      <c r="A29" s="36">
        <v>28</v>
      </c>
      <c r="B29" s="36">
        <v>76</v>
      </c>
      <c r="C29" s="36">
        <v>2658</v>
      </c>
      <c r="D29" s="36">
        <v>459636.71119914501</v>
      </c>
      <c r="E29" s="36">
        <v>432776.59670427302</v>
      </c>
      <c r="F29" s="36">
        <v>26860.114494871799</v>
      </c>
      <c r="G29" s="36">
        <v>432776.59670427302</v>
      </c>
      <c r="H29" s="36">
        <v>5.8437704910028802E-2</v>
      </c>
    </row>
    <row r="30" spans="1:8">
      <c r="A30" s="36">
        <v>29</v>
      </c>
      <c r="B30" s="36">
        <v>99</v>
      </c>
      <c r="C30" s="36">
        <v>16</v>
      </c>
      <c r="D30" s="36">
        <v>3720.7472959685301</v>
      </c>
      <c r="E30" s="36">
        <v>3344.4589365403499</v>
      </c>
      <c r="F30" s="36">
        <v>376.28835942818199</v>
      </c>
      <c r="G30" s="36">
        <v>3344.4589365403499</v>
      </c>
      <c r="H30" s="36">
        <v>0.10113246869409701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75</v>
      </c>
      <c r="D32" s="33">
        <v>129431.32</v>
      </c>
      <c r="E32" s="33">
        <v>125896.2</v>
      </c>
      <c r="F32" s="30"/>
      <c r="G32" s="30"/>
      <c r="H32" s="3"/>
    </row>
    <row r="33" spans="1:8">
      <c r="A33" s="3"/>
      <c r="B33" s="33">
        <v>71</v>
      </c>
      <c r="C33" s="33">
        <v>50</v>
      </c>
      <c r="D33" s="33">
        <v>109162.45</v>
      </c>
      <c r="E33" s="33">
        <v>121062.49</v>
      </c>
      <c r="F33" s="30"/>
      <c r="G33" s="30"/>
      <c r="H33" s="3"/>
    </row>
    <row r="34" spans="1:8">
      <c r="A34" s="3"/>
      <c r="B34" s="33">
        <v>72</v>
      </c>
      <c r="C34" s="33">
        <v>5</v>
      </c>
      <c r="D34" s="33">
        <v>13416.24</v>
      </c>
      <c r="E34" s="33">
        <v>13333.38</v>
      </c>
      <c r="F34" s="30"/>
      <c r="G34" s="30"/>
      <c r="H34" s="3"/>
    </row>
    <row r="35" spans="1:8">
      <c r="A35" s="3"/>
      <c r="B35" s="33">
        <v>73</v>
      </c>
      <c r="C35" s="33">
        <v>72</v>
      </c>
      <c r="D35" s="33">
        <v>109144.6</v>
      </c>
      <c r="E35" s="33">
        <v>123250.59</v>
      </c>
      <c r="F35" s="30"/>
      <c r="G35" s="30"/>
      <c r="H35" s="3"/>
    </row>
    <row r="36" spans="1:8">
      <c r="A36" s="3"/>
      <c r="B36" s="33">
        <v>77</v>
      </c>
      <c r="C36" s="33">
        <v>102</v>
      </c>
      <c r="D36" s="33">
        <v>142718.13</v>
      </c>
      <c r="E36" s="33">
        <v>152871.82</v>
      </c>
      <c r="F36" s="30"/>
      <c r="G36" s="30"/>
      <c r="H36" s="3"/>
    </row>
    <row r="37" spans="1:8">
      <c r="A37" s="3"/>
      <c r="B37" s="33">
        <v>78</v>
      </c>
      <c r="C37" s="33">
        <v>47</v>
      </c>
      <c r="D37" s="33">
        <v>44607.75</v>
      </c>
      <c r="E37" s="33">
        <v>38440.589999999997</v>
      </c>
      <c r="F37" s="30"/>
      <c r="G37" s="30"/>
      <c r="H37" s="3"/>
    </row>
    <row r="38" spans="1:8">
      <c r="A38" s="30"/>
      <c r="B38" s="38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2016-02-25T07:46:37Z</dcterms:modified>
</cp:coreProperties>
</file>