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3" i="2" l="1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<sst xmlns="http://schemas.openxmlformats.org/spreadsheetml/2006/main" count="117" uniqueCount="76">
  <si>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</si>
  <si>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</si>
  <si>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</si>
  <si>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</si>
  <si>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</si>
  <si>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</si>
  <si>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</si>
  <si>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</si>
  <si>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</si>
  <si>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</si>
  <si>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</si>
  <si>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</si>
  <si>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</si>
  <si>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</si>
  <si>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</si>
  <si>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</si>
  <si>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</si>
  <si>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</si>
  <si>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</si>
  <si>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</si>
  <si>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</si>
  <si>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</si>
  <si>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</si>
  <si>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</si>
  <si>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</si>
  <si>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</si>
  <si>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</si>
  <si>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</si>
  <si>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</si>
  <si>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</si>
  <si>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</si>
  <si>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</si>
  <si>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</si>
  <si>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</si>
  <si>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</si>
  <si>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</si>
  <si>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</si>
  <si>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</si>
  <si>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</si>
  <si>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</si>
  <si>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5" type="noConversion"/>
  </si>
  <si>
    <t>COST</t>
    <phoneticPr fontId="25" type="noConversion"/>
  </si>
  <si>
    <t>成本</t>
    <phoneticPr fontId="25" type="noConversion"/>
  </si>
  <si>
    <t>销售金额差异</t>
    <phoneticPr fontId="25" type="noConversion"/>
  </si>
  <si>
    <t>销售成本差异</t>
    <phoneticPr fontId="2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</si>
  <si>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</si>
  <si>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</si>
  <si>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</si>
  <si>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</si>
  <si>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</si>
  <si>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</si>
  <si>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</si>
  <si>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</si>
  <si>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</si>
  <si>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</si>
  <si>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</si>
  <si>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</si>
  <si>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</si>
  <si>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</si>
  <si>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</si>
  <si>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</si>
  <si>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</si>
  <si>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</si>
  <si>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</si>
  <si>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</si>
  <si>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</si>
  <si>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</si>
  <si>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</si>
  <si>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</si>
  <si>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</si>
  <si>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</si>
  <si>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5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</si>
  <si>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</si>
  <si>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</si>
  <si>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5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</si>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</sst>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1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5">
    <xf numFmtId="0" fontId="0" fillId="0" borderId="0"/>
    <xf numFmtId="0" fontId="40" fillId="0" borderId="0" applyNumberFormat="0" applyFill="0" applyBorder="0" applyAlignment="0" applyProtection="0"/>
    <xf numFmtId="0" fontId="41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46" fillId="2" borderId="0" applyNumberFormat="0" applyBorder="0" applyAlignment="0" applyProtection="0"/>
    <xf numFmtId="0" fontId="44" fillId="3" borderId="0" applyNumberFormat="0" applyBorder="0" applyAlignment="0" applyProtection="0"/>
    <xf numFmtId="0" fontId="53" fillId="4" borderId="0" applyNumberFormat="0" applyBorder="0" applyAlignment="0" applyProtection="0"/>
    <xf numFmtId="0" fontId="55" fillId="5" borderId="4" applyNumberFormat="0" applyAlignment="0" applyProtection="0"/>
    <xf numFmtId="0" fontId="54" fillId="6" borderId="5" applyNumberFormat="0" applyAlignment="0" applyProtection="0"/>
    <xf numFmtId="0" fontId="48" fillId="6" borderId="4" applyNumberFormat="0" applyAlignment="0" applyProtection="0"/>
    <xf numFmtId="0" fontId="52" fillId="0" borderId="6" applyNumberFormat="0" applyFill="0" applyAlignment="0" applyProtection="0"/>
    <xf numFmtId="0" fontId="49" fillId="7" borderId="7" applyNumberFormat="0" applyAlignment="0" applyProtection="0"/>
    <xf numFmtId="0" fontId="51" fillId="0" borderId="0" applyNumberForma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50" fillId="0" borderId="0" applyNumberFormat="0" applyFill="0" applyBorder="0" applyAlignment="0" applyProtection="0"/>
    <xf numFmtId="0" fontId="47" fillId="0" borderId="9" applyNumberFormat="0" applyFill="0" applyAlignment="0" applyProtection="0"/>
    <xf numFmtId="0" fontId="38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8" fillId="32" borderId="0" applyNumberFormat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5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/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46" fillId="2" borderId="0" applyNumberFormat="0" applyBorder="0" applyAlignment="0" applyProtection="0"/>
    <xf numFmtId="0" fontId="44" fillId="3" borderId="0" applyNumberFormat="0" applyBorder="0" applyAlignment="0" applyProtection="0"/>
    <xf numFmtId="0" fontId="53" fillId="4" borderId="0" applyNumberFormat="0" applyBorder="0" applyAlignment="0" applyProtection="0"/>
    <xf numFmtId="0" fontId="55" fillId="5" borderId="4" applyNumberFormat="0" applyAlignment="0" applyProtection="0"/>
    <xf numFmtId="0" fontId="54" fillId="6" borderId="5" applyNumberFormat="0" applyAlignment="0" applyProtection="0"/>
    <xf numFmtId="0" fontId="48" fillId="6" borderId="4" applyNumberFormat="0" applyAlignment="0" applyProtection="0"/>
    <xf numFmtId="0" fontId="52" fillId="0" borderId="6" applyNumberFormat="0" applyFill="0" applyAlignment="0" applyProtection="0"/>
    <xf numFmtId="0" fontId="49" fillId="7" borderId="7" applyNumberFormat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7" fillId="0" borderId="9" applyNumberFormat="0" applyFill="0" applyAlignment="0" applyProtection="0"/>
    <xf numFmtId="0" fontId="38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8" fillId="32" borderId="0" applyNumberFormat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39" fillId="38" borderId="21">
      <alignment vertical="center"/>
    </xf>
    <xf numFmtId="0" fontId="58" fillId="0" borderId="0"/>
    <xf numFmtId="180" fontId="60" fillId="0" borderId="0" applyFont="0" applyFill="0" applyBorder="0" applyAlignment="0" applyProtection="0"/>
    <xf numFmtId="181" fontId="60" fillId="0" borderId="0" applyFont="0" applyFill="0" applyBorder="0" applyAlignment="0" applyProtection="0"/>
    <xf numFmtId="178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22" fillId="0" borderId="0" xfId="0" applyFont="1"/>
    <xf numFmtId="177" fontId="22" fillId="0" borderId="0" xfId="0" applyNumberFormat="1" applyFont="1"/>
    <xf numFmtId="0" fontId="0" fillId="0" borderId="0" xfId="0" applyAlignment="1"/>
    <xf numFmtId="0" fontId="22" fillId="0" borderId="0" xfId="0" applyNumberFormat="1" applyFont="1"/>
    <xf numFmtId="0" fontId="23" fillId="0" borderId="18" xfId="0" applyFont="1" applyBorder="1" applyAlignment="1">
      <alignment wrapText="1"/>
    </xf>
    <xf numFmtId="0" fontId="23" fillId="0" borderId="18" xfId="0" applyNumberFormat="1" applyFont="1" applyBorder="1" applyAlignment="1">
      <alignment wrapText="1"/>
    </xf>
    <xf numFmtId="0" fontId="22" fillId="0" borderId="18" xfId="0" applyFont="1" applyBorder="1" applyAlignment="1">
      <alignment wrapText="1"/>
    </xf>
    <xf numFmtId="0" fontId="22" fillId="0" borderId="18" xfId="0" applyFont="1" applyBorder="1" applyAlignment="1">
      <alignment horizontal="right" vertical="center" wrapText="1"/>
    </xf>
    <xf numFmtId="49" fontId="23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vertical="center" wrapText="1"/>
    </xf>
    <xf numFmtId="0" fontId="23" fillId="33" borderId="18" xfId="0" applyNumberFormat="1" applyFont="1" applyFill="1" applyBorder="1" applyAlignment="1">
      <alignment vertical="center" wrapText="1"/>
    </xf>
    <xf numFmtId="0" fontId="23" fillId="36" borderId="18" xfId="0" applyFont="1" applyFill="1" applyBorder="1" applyAlignment="1">
      <alignment vertical="center" wrapText="1"/>
    </xf>
    <xf numFmtId="0" fontId="23" fillId="37" borderId="18" xfId="0" applyFont="1" applyFill="1" applyBorder="1" applyAlignment="1">
      <alignment vertical="center" wrapText="1"/>
    </xf>
    <xf numFmtId="4" fontId="23" fillId="36" borderId="18" xfId="0" applyNumberFormat="1" applyFont="1" applyFill="1" applyBorder="1" applyAlignment="1">
      <alignment horizontal="right" vertical="top" wrapText="1"/>
    </xf>
    <xf numFmtId="4" fontId="23" fillId="37" borderId="18" xfId="0" applyNumberFormat="1" applyFont="1" applyFill="1" applyBorder="1" applyAlignment="1">
      <alignment horizontal="right" vertical="top" wrapText="1"/>
    </xf>
    <xf numFmtId="177" fontId="22" fillId="36" borderId="18" xfId="0" applyNumberFormat="1" applyFont="1" applyFill="1" applyBorder="1" applyAlignment="1">
      <alignment horizontal="center" vertical="center"/>
    </xf>
    <xf numFmtId="177" fontId="22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/>
    <xf numFmtId="177" fontId="22" fillId="36" borderId="18" xfId="0" applyNumberFormat="1" applyFont="1" applyFill="1" applyBorder="1"/>
    <xf numFmtId="177" fontId="22" fillId="37" borderId="18" xfId="0" applyNumberFormat="1" applyFont="1" applyFill="1" applyBorder="1"/>
    <xf numFmtId="177" fontId="22" fillId="0" borderId="18" xfId="0" applyNumberFormat="1" applyFont="1" applyBorder="1"/>
    <xf numFmtId="49" fontId="23" fillId="0" borderId="18" xfId="0" applyNumberFormat="1" applyFont="1" applyFill="1" applyBorder="1" applyAlignment="1">
      <alignment vertical="center" wrapText="1"/>
    </xf>
    <xf numFmtId="0" fontId="23" fillId="0" borderId="18" xfId="0" applyFont="1" applyFill="1" applyBorder="1" applyAlignment="1">
      <alignment vertical="center" wrapText="1"/>
    </xf>
    <xf numFmtId="4" fontId="23" fillId="0" borderId="18" xfId="0" applyNumberFormat="1" applyFont="1" applyFill="1" applyBorder="1" applyAlignment="1">
      <alignment horizontal="right" vertical="top" wrapText="1"/>
    </xf>
    <xf numFmtId="0" fontId="22" fillId="0" borderId="0" xfId="0" applyFont="1" applyFill="1"/>
    <xf numFmtId="176" fontId="2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2" fillId="0" borderId="0" xfId="0" applyFont="1"/>
    <xf numFmtId="0" fontId="57" fillId="0" borderId="0" xfId="0" applyNumberFormat="1" applyFont="1" applyAlignment="1"/>
    <xf numFmtId="0" fontId="22" fillId="0" borderId="0" xfId="0" applyFont="1"/>
    <xf numFmtId="0" fontId="22" fillId="0" borderId="0" xfId="0" applyFont="1"/>
    <xf numFmtId="0" fontId="58" fillId="0" borderId="0" xfId="110"/>
    <xf numFmtId="0" fontId="59" fillId="0" borderId="0" xfId="110" applyNumberFormat="1" applyFont="1"/>
    <xf numFmtId="1" fontId="57" fillId="0" borderId="0" xfId="0" applyNumberFormat="1" applyFont="1" applyAlignment="1"/>
    <xf numFmtId="0" fontId="23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14" fontId="23" fillId="33" borderId="18" xfId="0" applyNumberFormat="1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3" fillId="33" borderId="16" xfId="62" applyNumberFormat="1" applyFont="1" applyFill="1" applyBorder="1" applyAlignment="1">
      <alignment vertical="center" wrapText="1"/>
    </xf>
    <xf numFmtId="14" fontId="23" fillId="33" borderId="12" xfId="62" applyNumberFormat="1" applyFont="1" applyFill="1" applyBorder="1" applyAlignment="1">
      <alignment vertical="center" wrapText="1"/>
    </xf>
    <xf numFmtId="0" fontId="22" fillId="0" borderId="19" xfId="62" applyFont="1" applyBorder="1" applyAlignment="1">
      <alignment wrapText="1"/>
    </xf>
    <xf numFmtId="49" fontId="23" fillId="33" borderId="15" xfId="62" applyNumberFormat="1" applyFont="1" applyFill="1" applyBorder="1" applyAlignment="1">
      <alignment horizontal="left" vertical="top" wrapText="1"/>
    </xf>
    <xf numFmtId="0" fontId="22" fillId="0" borderId="0" xfId="62" applyFont="1" applyAlignment="1">
      <alignment wrapText="1"/>
    </xf>
    <xf numFmtId="14" fontId="23" fillId="33" borderId="17" xfId="62" applyNumberFormat="1" applyFont="1" applyFill="1" applyBorder="1" applyAlignment="1">
      <alignment vertical="center" wrapText="1"/>
    </xf>
    <xf numFmtId="49" fontId="24" fillId="33" borderId="15" xfId="62" applyNumberFormat="1" applyFont="1" applyFill="1" applyBorder="1" applyAlignment="1">
      <alignment horizontal="left" vertical="top" wrapText="1"/>
    </xf>
    <xf numFmtId="49" fontId="24" fillId="33" borderId="14" xfId="62" applyNumberFormat="1" applyFont="1" applyFill="1" applyBorder="1" applyAlignment="1">
      <alignment horizontal="left" vertical="top" wrapText="1"/>
    </xf>
    <xf numFmtId="49" fontId="24" fillId="33" borderId="13" xfId="62" applyNumberFormat="1" applyFont="1" applyFill="1" applyBorder="1" applyAlignment="1">
      <alignment horizontal="left" vertical="top" wrapText="1"/>
    </xf>
    <xf numFmtId="0" fontId="23" fillId="33" borderId="15" xfId="62" applyFont="1" applyFill="1" applyBorder="1" applyAlignment="1">
      <alignment vertical="center" wrapText="1"/>
    </xf>
    <xf numFmtId="0" fontId="23" fillId="33" borderId="13" xfId="62" applyFont="1" applyFill="1" applyBorder="1" applyAlignment="1">
      <alignment vertical="center" wrapText="1"/>
    </xf>
    <xf numFmtId="0" fontId="22" fillId="0" borderId="0" xfId="62" applyFont="1" applyAlignment="1">
      <alignment horizontal="right" vertical="center" wrapText="1"/>
    </xf>
    <xf numFmtId="49" fontId="23" fillId="33" borderId="13" xfId="62" applyNumberFormat="1" applyFont="1" applyFill="1" applyBorder="1" applyAlignment="1">
      <alignment horizontal="left" vertical="top" wrapText="1"/>
    </xf>
    <xf numFmtId="0" fontId="36" fillId="0" borderId="0" xfId="62"/>
    <xf numFmtId="0" fontId="28" fillId="0" borderId="0" xfId="62" applyFont="1" applyAlignment="1">
      <alignment horizontal="left" wrapText="1"/>
    </xf>
    <xf numFmtId="0" fontId="34" fillId="0" borderId="19" xfId="62" applyFont="1" applyBorder="1" applyAlignment="1">
      <alignment horizontal="left" vertical="center" wrapText="1"/>
    </xf>
    <xf numFmtId="0" fontId="23" fillId="0" borderId="10" xfId="62" applyFont="1" applyBorder="1" applyAlignment="1">
      <alignment wrapText="1"/>
    </xf>
    <xf numFmtId="0" fontId="22" fillId="0" borderId="11" xfId="62" applyFont="1" applyBorder="1" applyAlignment="1">
      <alignment wrapText="1"/>
    </xf>
    <xf numFmtId="0" fontId="22" fillId="0" borderId="11" xfId="62" applyFont="1" applyBorder="1" applyAlignment="1">
      <alignment horizontal="right" vertical="center" wrapText="1"/>
    </xf>
    <xf numFmtId="49" fontId="23" fillId="33" borderId="10" xfId="62" applyNumberFormat="1" applyFont="1" applyFill="1" applyBorder="1" applyAlignment="1">
      <alignment vertical="center" wrapText="1"/>
    </xf>
    <xf numFmtId="49" fontId="23" fillId="33" borderId="12" xfId="62" applyNumberFormat="1" applyFont="1" applyFill="1" applyBorder="1" applyAlignment="1">
      <alignment vertical="center" wrapText="1"/>
    </xf>
    <xf numFmtId="0" fontId="23" fillId="33" borderId="10" xfId="62" applyFont="1" applyFill="1" applyBorder="1" applyAlignment="1">
      <alignment vertical="center" wrapText="1"/>
    </xf>
    <xf numFmtId="0" fontId="23" fillId="33" borderId="12" xfId="62" applyFont="1" applyFill="1" applyBorder="1" applyAlignment="1">
      <alignment vertical="center" wrapText="1"/>
    </xf>
    <xf numFmtId="4" fontId="24" fillId="34" borderId="10" xfId="62" applyNumberFormat="1" applyFont="1" applyFill="1" applyBorder="1" applyAlignment="1">
      <alignment horizontal="right" vertical="top" wrapText="1"/>
    </xf>
    <xf numFmtId="176" fontId="24" fillId="34" borderId="10" xfId="62" applyNumberFormat="1" applyFont="1" applyFill="1" applyBorder="1" applyAlignment="1">
      <alignment horizontal="right" vertical="top" wrapText="1"/>
    </xf>
    <xf numFmtId="176" fontId="24" fillId="34" borderId="12" xfId="62" applyNumberFormat="1" applyFont="1" applyFill="1" applyBorder="1" applyAlignment="1">
      <alignment horizontal="right" vertical="top" wrapText="1"/>
    </xf>
    <xf numFmtId="4" fontId="23" fillId="35" borderId="10" xfId="62" applyNumberFormat="1" applyFont="1" applyFill="1" applyBorder="1" applyAlignment="1">
      <alignment horizontal="right" vertical="top" wrapText="1"/>
    </xf>
    <xf numFmtId="176" fontId="23" fillId="35" borderId="10" xfId="62" applyNumberFormat="1" applyFont="1" applyFill="1" applyBorder="1" applyAlignment="1">
      <alignment horizontal="right" vertical="top" wrapText="1"/>
    </xf>
    <xf numFmtId="176" fontId="23" fillId="35" borderId="12" xfId="62" applyNumberFormat="1" applyFont="1" applyFill="1" applyBorder="1" applyAlignment="1">
      <alignment horizontal="right" vertical="top" wrapText="1"/>
    </xf>
    <xf numFmtId="0" fontId="23" fillId="35" borderId="10" xfId="62" applyFont="1" applyFill="1" applyBorder="1" applyAlignment="1">
      <alignment horizontal="right" vertical="top" wrapText="1"/>
    </xf>
    <xf numFmtId="0" fontId="23" fillId="35" borderId="12" xfId="62" applyFont="1" applyFill="1" applyBorder="1" applyAlignment="1">
      <alignment horizontal="right" vertical="top" wrapText="1"/>
    </xf>
    <xf numFmtId="4" fontId="23" fillId="35" borderId="13" xfId="62" applyNumberFormat="1" applyFont="1" applyFill="1" applyBorder="1" applyAlignment="1">
      <alignment horizontal="right" vertical="top" wrapText="1"/>
    </xf>
    <xf numFmtId="0" fontId="23" fillId="35" borderId="13" xfId="62" applyFont="1" applyFill="1" applyBorder="1" applyAlignment="1">
      <alignment horizontal="right" vertical="top" wrapText="1"/>
    </xf>
    <xf numFmtId="176" fontId="23" fillId="35" borderId="13" xfId="62" applyNumberFormat="1" applyFont="1" applyFill="1" applyBorder="1" applyAlignment="1">
      <alignment horizontal="right" vertical="top" wrapText="1"/>
    </xf>
    <xf numFmtId="176" fontId="23" fillId="35" borderId="20" xfId="62" applyNumberFormat="1" applyFont="1" applyFill="1" applyBorder="1" applyAlignment="1">
      <alignment horizontal="right" vertical="top" wrapText="1"/>
    </xf>
  </cellXfs>
  <cellStyles count="135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e8444a69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d8a19f7a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48" Type="http://schemas.openxmlformats.org/officeDocument/2006/relationships/image" Target="cid:17648645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d3d3d6ae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dd25a230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1764861d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d3d3d6d0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65fcb40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b8a788a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9a4ed5712" TargetMode="External"/><Relationship Id="rId459" Type="http://schemas.openxmlformats.org/officeDocument/2006/relationships/hyperlink" Target="cid:9ff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18916186.494299997</v>
      </c>
      <c r="F3" s="25">
        <f>RA!I7</f>
        <v>2368968.2206999999</v>
      </c>
      <c r="G3" s="16">
        <f>SUM(G4:G40)</f>
        <v>16547218.273600001</v>
      </c>
      <c r="H3" s="27">
        <f>RA!J7</f>
        <v>12.523497912297699</v>
      </c>
      <c r="I3" s="20">
        <f>SUM(I4:I40)</f>
        <v>18916193.537241109</v>
      </c>
      <c r="J3" s="21">
        <f>SUM(J4:J40)</f>
        <v>16547218.162150666</v>
      </c>
      <c r="K3" s="22">
        <f>E3-I3</f>
        <v>-7.0429411120712757</v>
      </c>
      <c r="L3" s="22">
        <f>G3-J3</f>
        <v>0.11144933477044106</v>
      </c>
    </row>
    <row r="4" spans="1:13" x14ac:dyDescent="0.2">
      <c r="A4" s="42">
        <f>RA!A8</f>
        <v>42426</v>
      </c>
      <c r="B4" s="12">
        <v>12</v>
      </c>
      <c r="C4" s="40" t="s">
        <v>6</v>
      </c>
      <c r="D4" s="40"/>
      <c r="E4" s="15">
        <f>VLOOKUP(C4,RA!B8:D36,3,0)</f>
        <v>754812.1753</v>
      </c>
      <c r="F4" s="25">
        <f>VLOOKUP(C4,RA!B8:I39,8,0)</f>
        <v>185768.8297</v>
      </c>
      <c r="G4" s="16">
        <f t="shared" ref="G4:G40" si="0">E4-F4</f>
        <v>569043.3456</v>
      </c>
      <c r="H4" s="27">
        <f>RA!J8</f>
        <v>24.6112656603832</v>
      </c>
      <c r="I4" s="20">
        <f>VLOOKUP(B4,RMS!B:D,3,FALSE)</f>
        <v>754813.226751282</v>
      </c>
      <c r="J4" s="21">
        <f>VLOOKUP(B4,RMS!B:E,4,FALSE)</f>
        <v>569043.36050769198</v>
      </c>
      <c r="K4" s="22">
        <f t="shared" ref="K4:K40" si="1">E4-I4</f>
        <v>-1.0514512819936499</v>
      </c>
      <c r="L4" s="22">
        <f t="shared" ref="L4:L40" si="2">G4-J4</f>
        <v>-1.4907691976986825E-2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124078.0469</v>
      </c>
      <c r="F5" s="25">
        <f>VLOOKUP(C5,RA!B9:I40,8,0)</f>
        <v>16639.717799999999</v>
      </c>
      <c r="G5" s="16">
        <f t="shared" si="0"/>
        <v>107438.3291</v>
      </c>
      <c r="H5" s="27">
        <f>RA!J9</f>
        <v>13.410686431428701</v>
      </c>
      <c r="I5" s="20">
        <f>VLOOKUP(B5,RMS!B:D,3,FALSE)</f>
        <v>124078.142800855</v>
      </c>
      <c r="J5" s="21">
        <f>VLOOKUP(B5,RMS!B:E,4,FALSE)</f>
        <v>107438.332750427</v>
      </c>
      <c r="K5" s="22">
        <f t="shared" si="1"/>
        <v>-9.5900854998035356E-2</v>
      </c>
      <c r="L5" s="22">
        <f t="shared" si="2"/>
        <v>-3.6504269955912605E-3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208910.65770000001</v>
      </c>
      <c r="F6" s="25">
        <f>VLOOKUP(C6,RA!B10:I41,8,0)</f>
        <v>404.25369999999998</v>
      </c>
      <c r="G6" s="16">
        <f t="shared" si="0"/>
        <v>208506.40400000001</v>
      </c>
      <c r="H6" s="27">
        <f>RA!J10</f>
        <v>0.193505541771122</v>
      </c>
      <c r="I6" s="20">
        <f>VLOOKUP(B6,RMS!B:D,3,FALSE)</f>
        <v>208912.566761433</v>
      </c>
      <c r="J6" s="21">
        <f>VLOOKUP(B6,RMS!B:E,4,FALSE)</f>
        <v>208506.403970482</v>
      </c>
      <c r="K6" s="22">
        <f>E6-I6</f>
        <v>-1.9090614329907112</v>
      </c>
      <c r="L6" s="22">
        <f t="shared" si="2"/>
        <v>2.9518007067963481E-5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66118.842499999999</v>
      </c>
      <c r="F7" s="25">
        <f>VLOOKUP(C7,RA!B11:I42,8,0)</f>
        <v>11328.791999999999</v>
      </c>
      <c r="G7" s="16">
        <f t="shared" si="0"/>
        <v>54790.050499999998</v>
      </c>
      <c r="H7" s="27">
        <f>RA!J11</f>
        <v>17.133984158903001</v>
      </c>
      <c r="I7" s="20">
        <f>VLOOKUP(B7,RMS!B:D,3,FALSE)</f>
        <v>66118.885725527594</v>
      </c>
      <c r="J7" s="21">
        <f>VLOOKUP(B7,RMS!B:E,4,FALSE)</f>
        <v>54790.050546063103</v>
      </c>
      <c r="K7" s="22">
        <f t="shared" si="1"/>
        <v>-4.3225527595495805E-2</v>
      </c>
      <c r="L7" s="22">
        <f t="shared" si="2"/>
        <v>-4.6063105401117355E-5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416083.84179999999</v>
      </c>
      <c r="F8" s="25">
        <f>VLOOKUP(C8,RA!B12:I43,8,0)</f>
        <v>7552.6068999999998</v>
      </c>
      <c r="G8" s="16">
        <f t="shared" si="0"/>
        <v>408531.23489999998</v>
      </c>
      <c r="H8" s="27">
        <f>RA!J12</f>
        <v>1.8151646714582901</v>
      </c>
      <c r="I8" s="20">
        <f>VLOOKUP(B8,RMS!B:D,3,FALSE)</f>
        <v>416083.79439743602</v>
      </c>
      <c r="J8" s="21">
        <f>VLOOKUP(B8,RMS!B:E,4,FALSE)</f>
        <v>408531.23395470099</v>
      </c>
      <c r="K8" s="22">
        <f t="shared" si="1"/>
        <v>4.7402563970535994E-2</v>
      </c>
      <c r="L8" s="22">
        <f t="shared" si="2"/>
        <v>9.4529899070039392E-4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383869.61719999998</v>
      </c>
      <c r="F9" s="25">
        <f>VLOOKUP(C9,RA!B13:I44,8,0)</f>
        <v>76238.627500000002</v>
      </c>
      <c r="G9" s="16">
        <f t="shared" si="0"/>
        <v>307630.98969999998</v>
      </c>
      <c r="H9" s="27">
        <f>RA!J13</f>
        <v>19.860552667881201</v>
      </c>
      <c r="I9" s="20">
        <f>VLOOKUP(B9,RMS!B:D,3,FALSE)</f>
        <v>383869.91476495698</v>
      </c>
      <c r="J9" s="21">
        <f>VLOOKUP(B9,RMS!B:E,4,FALSE)</f>
        <v>307630.98874529899</v>
      </c>
      <c r="K9" s="22">
        <f t="shared" si="1"/>
        <v>-0.29756495699984953</v>
      </c>
      <c r="L9" s="22">
        <f t="shared" si="2"/>
        <v>9.5470098312944174E-4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141561.3119</v>
      </c>
      <c r="F10" s="25">
        <f>VLOOKUP(C10,RA!B14:I44,8,0)</f>
        <v>25671.051299999999</v>
      </c>
      <c r="G10" s="16">
        <f t="shared" si="0"/>
        <v>115890.26060000001</v>
      </c>
      <c r="H10" s="27">
        <f>RA!J14</f>
        <v>18.134228169723499</v>
      </c>
      <c r="I10" s="20">
        <f>VLOOKUP(B10,RMS!B:D,3,FALSE)</f>
        <v>141561.323055555</v>
      </c>
      <c r="J10" s="21">
        <f>VLOOKUP(B10,RMS!B:E,4,FALSE)</f>
        <v>115890.26301025601</v>
      </c>
      <c r="K10" s="22">
        <f t="shared" si="1"/>
        <v>-1.115555499563925E-2</v>
      </c>
      <c r="L10" s="22">
        <f t="shared" si="2"/>
        <v>-2.4102559982566163E-3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177983.20910000001</v>
      </c>
      <c r="F11" s="25">
        <f>VLOOKUP(C11,RA!B15:I45,8,0)</f>
        <v>-37998.219700000001</v>
      </c>
      <c r="G11" s="16">
        <f t="shared" si="0"/>
        <v>215981.42879999999</v>
      </c>
      <c r="H11" s="27">
        <f>RA!J15</f>
        <v>-21.3493283395349</v>
      </c>
      <c r="I11" s="20">
        <f>VLOOKUP(B11,RMS!B:D,3,FALSE)</f>
        <v>177983.35528632501</v>
      </c>
      <c r="J11" s="21">
        <f>VLOOKUP(B11,RMS!B:E,4,FALSE)</f>
        <v>215981.42863760699</v>
      </c>
      <c r="K11" s="22">
        <f t="shared" si="1"/>
        <v>-0.14618632500059903</v>
      </c>
      <c r="L11" s="22">
        <f t="shared" si="2"/>
        <v>1.6239300020970404E-4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865206.91559999995</v>
      </c>
      <c r="F12" s="25">
        <f>VLOOKUP(C12,RA!B16:I46,8,0)</f>
        <v>-372.15960000000001</v>
      </c>
      <c r="G12" s="16">
        <f t="shared" si="0"/>
        <v>865579.07519999996</v>
      </c>
      <c r="H12" s="27">
        <f>RA!J16</f>
        <v>-4.3013941901044003E-2</v>
      </c>
      <c r="I12" s="20">
        <f>VLOOKUP(B12,RMS!B:D,3,FALSE)</f>
        <v>865206.42656239297</v>
      </c>
      <c r="J12" s="21">
        <f>VLOOKUP(B12,RMS!B:E,4,FALSE)</f>
        <v>865579.07569829002</v>
      </c>
      <c r="K12" s="22">
        <f t="shared" si="1"/>
        <v>0.48903760698158294</v>
      </c>
      <c r="L12" s="22">
        <f t="shared" si="2"/>
        <v>-4.9829005729407072E-4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873031.36309999996</v>
      </c>
      <c r="F13" s="25">
        <f>VLOOKUP(C13,RA!B17:I47,8,0)</f>
        <v>67604.847099999999</v>
      </c>
      <c r="G13" s="16">
        <f t="shared" si="0"/>
        <v>805426.51599999995</v>
      </c>
      <c r="H13" s="27">
        <f>RA!J17</f>
        <v>7.7436905427939697</v>
      </c>
      <c r="I13" s="20">
        <f>VLOOKUP(B13,RMS!B:D,3,FALSE)</f>
        <v>873031.40669914498</v>
      </c>
      <c r="J13" s="21">
        <f>VLOOKUP(B13,RMS!B:E,4,FALSE)</f>
        <v>805426.51532820496</v>
      </c>
      <c r="K13" s="22">
        <f t="shared" si="1"/>
        <v>-4.3599145021289587E-2</v>
      </c>
      <c r="L13" s="22">
        <f t="shared" si="2"/>
        <v>6.7179498728364706E-4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1709255.3411000001</v>
      </c>
      <c r="F14" s="25">
        <f>VLOOKUP(C14,RA!B18:I48,8,0)</f>
        <v>281882.40399999998</v>
      </c>
      <c r="G14" s="16">
        <f t="shared" si="0"/>
        <v>1427372.9371000002</v>
      </c>
      <c r="H14" s="27">
        <f>RA!J18</f>
        <v>16.491532729018299</v>
      </c>
      <c r="I14" s="20">
        <f>VLOOKUP(B14,RMS!B:D,3,FALSE)</f>
        <v>1709255.4286102599</v>
      </c>
      <c r="J14" s="21">
        <f>VLOOKUP(B14,RMS!B:E,4,FALSE)</f>
        <v>1427372.91989316</v>
      </c>
      <c r="K14" s="22">
        <f t="shared" si="1"/>
        <v>-8.7510259822010994E-2</v>
      </c>
      <c r="L14" s="22">
        <f t="shared" si="2"/>
        <v>1.7206840217113495E-2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573679.61199999996</v>
      </c>
      <c r="F15" s="25">
        <f>VLOOKUP(C15,RA!B19:I49,8,0)</f>
        <v>53542.450100000002</v>
      </c>
      <c r="G15" s="16">
        <f t="shared" si="0"/>
        <v>520137.16189999995</v>
      </c>
      <c r="H15" s="27">
        <f>RA!J19</f>
        <v>9.3331624446852395</v>
      </c>
      <c r="I15" s="20">
        <f>VLOOKUP(B15,RMS!B:D,3,FALSE)</f>
        <v>573679.61115726503</v>
      </c>
      <c r="J15" s="21">
        <f>VLOOKUP(B15,RMS!B:E,4,FALSE)</f>
        <v>520137.16018547001</v>
      </c>
      <c r="K15" s="22">
        <f t="shared" si="1"/>
        <v>8.4273493848741055E-4</v>
      </c>
      <c r="L15" s="22">
        <f t="shared" si="2"/>
        <v>1.7145299352705479E-3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916959.83030000003</v>
      </c>
      <c r="F16" s="25">
        <f>VLOOKUP(C16,RA!B20:I50,8,0)</f>
        <v>78179.423899999994</v>
      </c>
      <c r="G16" s="16">
        <f t="shared" si="0"/>
        <v>838780.40639999998</v>
      </c>
      <c r="H16" s="27">
        <f>RA!J20</f>
        <v>8.5259377037729305</v>
      </c>
      <c r="I16" s="20">
        <f>VLOOKUP(B16,RMS!B:D,3,FALSE)</f>
        <v>916959.92200000002</v>
      </c>
      <c r="J16" s="21">
        <f>VLOOKUP(B16,RMS!B:E,4,FALSE)</f>
        <v>838780.40639999998</v>
      </c>
      <c r="K16" s="22">
        <f t="shared" si="1"/>
        <v>-9.1699999989941716E-2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402933.45529999997</v>
      </c>
      <c r="F17" s="25">
        <f>VLOOKUP(C17,RA!B21:I51,8,0)</f>
        <v>46260.582900000001</v>
      </c>
      <c r="G17" s="16">
        <f t="shared" si="0"/>
        <v>356672.87239999999</v>
      </c>
      <c r="H17" s="27">
        <f>RA!J21</f>
        <v>11.480948601192001</v>
      </c>
      <c r="I17" s="20">
        <f>VLOOKUP(B17,RMS!B:D,3,FALSE)</f>
        <v>402933.14197136398</v>
      </c>
      <c r="J17" s="21">
        <f>VLOOKUP(B17,RMS!B:E,4,FALSE)</f>
        <v>356672.87232852302</v>
      </c>
      <c r="K17" s="22">
        <f t="shared" si="1"/>
        <v>0.31332863599527627</v>
      </c>
      <c r="L17" s="22">
        <f t="shared" si="2"/>
        <v>7.1476970333606005E-5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1815581.0995</v>
      </c>
      <c r="F18" s="25">
        <f>VLOOKUP(C18,RA!B22:I52,8,0)</f>
        <v>68909.200299999997</v>
      </c>
      <c r="G18" s="16">
        <f t="shared" si="0"/>
        <v>1746671.8992000001</v>
      </c>
      <c r="H18" s="27">
        <f>RA!J22</f>
        <v>3.79543498877451</v>
      </c>
      <c r="I18" s="20">
        <f>VLOOKUP(B18,RMS!B:D,3,FALSE)</f>
        <v>1815582.3609333299</v>
      </c>
      <c r="J18" s="21">
        <f>VLOOKUP(B18,RMS!B:E,4,FALSE)</f>
        <v>1746671.8980666699</v>
      </c>
      <c r="K18" s="22">
        <f t="shared" si="1"/>
        <v>-1.261433329898864</v>
      </c>
      <c r="L18" s="22">
        <f t="shared" si="2"/>
        <v>1.1333301663398743E-3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3292666.1137000001</v>
      </c>
      <c r="F19" s="25">
        <f>VLOOKUP(C19,RA!B23:I53,8,0)</f>
        <v>285413.87229999999</v>
      </c>
      <c r="G19" s="16">
        <f t="shared" si="0"/>
        <v>3007252.2414000002</v>
      </c>
      <c r="H19" s="27">
        <f>RA!J23</f>
        <v>8.6681692720820003</v>
      </c>
      <c r="I19" s="20">
        <f>VLOOKUP(B19,RMS!B:D,3,FALSE)</f>
        <v>3292668.6298811999</v>
      </c>
      <c r="J19" s="21">
        <f>VLOOKUP(B19,RMS!B:E,4,FALSE)</f>
        <v>3007252.2826410299</v>
      </c>
      <c r="K19" s="22">
        <f t="shared" si="1"/>
        <v>-2.516181199811399</v>
      </c>
      <c r="L19" s="22">
        <f t="shared" si="2"/>
        <v>-4.1241029743105173E-2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208763.0594</v>
      </c>
      <c r="F20" s="25">
        <f>VLOOKUP(C20,RA!B24:I54,8,0)</f>
        <v>33527.4476</v>
      </c>
      <c r="G20" s="16">
        <f t="shared" si="0"/>
        <v>175235.61180000001</v>
      </c>
      <c r="H20" s="27">
        <f>RA!J24</f>
        <v>16.060048025910501</v>
      </c>
      <c r="I20" s="20">
        <f>VLOOKUP(B20,RMS!B:D,3,FALSE)</f>
        <v>208763.039220362</v>
      </c>
      <c r="J20" s="21">
        <f>VLOOKUP(B20,RMS!B:E,4,FALSE)</f>
        <v>175235.604817432</v>
      </c>
      <c r="K20" s="22">
        <f t="shared" si="1"/>
        <v>2.0179637998808175E-2</v>
      </c>
      <c r="L20" s="22">
        <f t="shared" si="2"/>
        <v>6.9825680111534894E-3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357903.81280000001</v>
      </c>
      <c r="F21" s="25">
        <f>VLOOKUP(C21,RA!B25:I55,8,0)</f>
        <v>34134.681600000004</v>
      </c>
      <c r="G21" s="16">
        <f t="shared" si="0"/>
        <v>323769.1312</v>
      </c>
      <c r="H21" s="27">
        <f>RA!J25</f>
        <v>9.5373897620573196</v>
      </c>
      <c r="I21" s="20">
        <f>VLOOKUP(B21,RMS!B:D,3,FALSE)</f>
        <v>357903.78934413398</v>
      </c>
      <c r="J21" s="21">
        <f>VLOOKUP(B21,RMS!B:E,4,FALSE)</f>
        <v>323769.12077040703</v>
      </c>
      <c r="K21" s="22">
        <f t="shared" si="1"/>
        <v>2.3455866030417383E-2</v>
      </c>
      <c r="L21" s="22">
        <f t="shared" si="2"/>
        <v>1.0429592977743596E-2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517480.01929999999</v>
      </c>
      <c r="F22" s="25">
        <f>VLOOKUP(C22,RA!B26:I56,8,0)</f>
        <v>114480.4809</v>
      </c>
      <c r="G22" s="16">
        <f t="shared" si="0"/>
        <v>402999.53839999996</v>
      </c>
      <c r="H22" s="27">
        <f>RA!J26</f>
        <v>22.122686215954499</v>
      </c>
      <c r="I22" s="20">
        <f>VLOOKUP(B22,RMS!B:D,3,FALSE)</f>
        <v>517479.97745090403</v>
      </c>
      <c r="J22" s="21">
        <f>VLOOKUP(B22,RMS!B:E,4,FALSE)</f>
        <v>402999.53477505001</v>
      </c>
      <c r="K22" s="22">
        <f t="shared" si="1"/>
        <v>4.1849095956422389E-2</v>
      </c>
      <c r="L22" s="22">
        <f t="shared" si="2"/>
        <v>3.6249499535188079E-3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215677.19690000001</v>
      </c>
      <c r="F23" s="25">
        <f>VLOOKUP(C23,RA!B27:I57,8,0)</f>
        <v>58244.914400000001</v>
      </c>
      <c r="G23" s="16">
        <f t="shared" si="0"/>
        <v>157432.2825</v>
      </c>
      <c r="H23" s="27">
        <f>RA!J27</f>
        <v>27.005596899984599</v>
      </c>
      <c r="I23" s="20">
        <f>VLOOKUP(B23,RMS!B:D,3,FALSE)</f>
        <v>215677.02703844599</v>
      </c>
      <c r="J23" s="21">
        <f>VLOOKUP(B23,RMS!B:E,4,FALSE)</f>
        <v>157432.293099979</v>
      </c>
      <c r="K23" s="22">
        <f t="shared" si="1"/>
        <v>0.16986155402264558</v>
      </c>
      <c r="L23" s="22">
        <f t="shared" si="2"/>
        <v>-1.0599978995742276E-2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733018.11869999999</v>
      </c>
      <c r="F24" s="25">
        <f>VLOOKUP(C24,RA!B28:I58,8,0)</f>
        <v>27114.828399999999</v>
      </c>
      <c r="G24" s="16">
        <f t="shared" si="0"/>
        <v>705903.29029999999</v>
      </c>
      <c r="H24" s="27">
        <f>RA!J28</f>
        <v>3.6990665998935799</v>
      </c>
      <c r="I24" s="20">
        <f>VLOOKUP(B24,RMS!B:D,3,FALSE)</f>
        <v>733018.11869999999</v>
      </c>
      <c r="J24" s="21">
        <f>VLOOKUP(B24,RMS!B:E,4,FALSE)</f>
        <v>705903.27780000004</v>
      </c>
      <c r="K24" s="22">
        <f t="shared" si="1"/>
        <v>0</v>
      </c>
      <c r="L24" s="22">
        <f t="shared" si="2"/>
        <v>1.2499999953433871E-2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686229.79559999995</v>
      </c>
      <c r="F25" s="25">
        <f>VLOOKUP(C25,RA!B29:I59,8,0)</f>
        <v>98251.245999999999</v>
      </c>
      <c r="G25" s="16">
        <f t="shared" si="0"/>
        <v>587978.54959999991</v>
      </c>
      <c r="H25" s="27">
        <f>RA!J29</f>
        <v>14.317542990696699</v>
      </c>
      <c r="I25" s="20">
        <f>VLOOKUP(B25,RMS!B:D,3,FALSE)</f>
        <v>686230.08935398201</v>
      </c>
      <c r="J25" s="21">
        <f>VLOOKUP(B25,RMS!B:E,4,FALSE)</f>
        <v>587978.53871757805</v>
      </c>
      <c r="K25" s="22">
        <f t="shared" si="1"/>
        <v>-0.29375398205593228</v>
      </c>
      <c r="L25" s="22">
        <f t="shared" si="2"/>
        <v>1.0882421862334013E-2</v>
      </c>
      <c r="M25" s="32"/>
    </row>
    <row r="26" spans="1:13" x14ac:dyDescent="0.2">
      <c r="A26" s="42"/>
      <c r="B26" s="12">
        <v>37</v>
      </c>
      <c r="C26" s="40" t="s">
        <v>71</v>
      </c>
      <c r="D26" s="40"/>
      <c r="E26" s="15">
        <f>VLOOKUP(C26,RA!B30:D56,3,0)</f>
        <v>742605.60589999997</v>
      </c>
      <c r="F26" s="25">
        <f>VLOOKUP(C26,RA!B30:I60,8,0)</f>
        <v>82878.068100000004</v>
      </c>
      <c r="G26" s="16">
        <f t="shared" si="0"/>
        <v>659727.53779999993</v>
      </c>
      <c r="H26" s="27">
        <f>RA!J30</f>
        <v>11.1604420221897</v>
      </c>
      <c r="I26" s="20">
        <f>VLOOKUP(B26,RMS!B:D,3,FALSE)</f>
        <v>742605.60037787596</v>
      </c>
      <c r="J26" s="21">
        <f>VLOOKUP(B26,RMS!B:E,4,FALSE)</f>
        <v>659727.53464988398</v>
      </c>
      <c r="K26" s="22">
        <f t="shared" si="1"/>
        <v>5.5221240036189556E-3</v>
      </c>
      <c r="L26" s="22">
        <f t="shared" si="2"/>
        <v>3.150115953758359E-3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1231041.7601000001</v>
      </c>
      <c r="F27" s="25">
        <f>VLOOKUP(C27,RA!B31:I61,8,0)</f>
        <v>-22645.0661</v>
      </c>
      <c r="G27" s="16">
        <f t="shared" si="0"/>
        <v>1253686.8262</v>
      </c>
      <c r="H27" s="27">
        <f>RA!J31</f>
        <v>-1.8395042990385999</v>
      </c>
      <c r="I27" s="20">
        <f>VLOOKUP(B27,RMS!B:D,3,FALSE)</f>
        <v>1231042.0944159301</v>
      </c>
      <c r="J27" s="21">
        <f>VLOOKUP(B27,RMS!B:E,4,FALSE)</f>
        <v>1253686.7141902701</v>
      </c>
      <c r="K27" s="22">
        <f t="shared" si="1"/>
        <v>-0.3343159300275147</v>
      </c>
      <c r="L27" s="22">
        <f t="shared" si="2"/>
        <v>0.11200972995720804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107672.6051</v>
      </c>
      <c r="F28" s="25">
        <f>VLOOKUP(C28,RA!B32:I62,8,0)</f>
        <v>27742.2677</v>
      </c>
      <c r="G28" s="16">
        <f t="shared" si="0"/>
        <v>79930.337400000004</v>
      </c>
      <c r="H28" s="27">
        <f>RA!J32</f>
        <v>25.765390996377</v>
      </c>
      <c r="I28" s="20">
        <f>VLOOKUP(B28,RMS!B:D,3,FALSE)</f>
        <v>107672.58810080899</v>
      </c>
      <c r="J28" s="21">
        <f>VLOOKUP(B28,RMS!B:E,4,FALSE)</f>
        <v>79930.330501234799</v>
      </c>
      <c r="K28" s="22">
        <f t="shared" si="1"/>
        <v>1.6999191007926129E-2</v>
      </c>
      <c r="L28" s="22">
        <f t="shared" si="2"/>
        <v>6.8987652048235759E-3</v>
      </c>
      <c r="M28" s="32"/>
    </row>
    <row r="29" spans="1:13" x14ac:dyDescent="0.2">
      <c r="A29" s="42"/>
      <c r="B29" s="12">
        <v>40</v>
      </c>
      <c r="C29" s="40" t="s">
        <v>74</v>
      </c>
      <c r="D29" s="40"/>
      <c r="E29" s="15">
        <f>VLOOKUP(C29,RA!B32:D59,3,0)</f>
        <v>13.893800000000001</v>
      </c>
      <c r="F29" s="25">
        <f>VLOOKUP(C29,RA!B33:I63,8,0)</f>
        <v>1.4524999999999999</v>
      </c>
      <c r="G29" s="16">
        <f t="shared" si="0"/>
        <v>12.4413</v>
      </c>
      <c r="H29" s="27">
        <f>RA!J33</f>
        <v>10.454303358332499</v>
      </c>
      <c r="I29" s="20">
        <f>VLOOKUP(B29,RMS!B:D,3,FALSE)</f>
        <v>13.893800000000001</v>
      </c>
      <c r="J29" s="21">
        <f>VLOOKUP(B29,RMS!B:E,4,FALSE)</f>
        <v>12.4413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31</v>
      </c>
      <c r="D30" s="40"/>
      <c r="E30" s="15">
        <f>VLOOKUP(C30,RA!B34:D61,3,0)</f>
        <v>98081.867899999997</v>
      </c>
      <c r="F30" s="25">
        <f>VLOOKUP(C30,RA!B34:I65,8,0)</f>
        <v>13862.0316</v>
      </c>
      <c r="G30" s="16">
        <f t="shared" si="0"/>
        <v>84219.836299999995</v>
      </c>
      <c r="H30" s="27">
        <f>RA!J34</f>
        <v>14.133123580123</v>
      </c>
      <c r="I30" s="20">
        <f>VLOOKUP(B30,RMS!B:D,3,FALSE)</f>
        <v>98081.867400000003</v>
      </c>
      <c r="J30" s="21">
        <f>VLOOKUP(B30,RMS!B:E,4,FALSE)</f>
        <v>84219.838300000003</v>
      </c>
      <c r="K30" s="22">
        <f t="shared" si="1"/>
        <v>4.999999946448952E-4</v>
      </c>
      <c r="L30" s="22">
        <f t="shared" si="2"/>
        <v>-2.0000000076834112E-3</v>
      </c>
      <c r="M30" s="32"/>
    </row>
    <row r="31" spans="1:13" s="34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101292.33</v>
      </c>
      <c r="F31" s="25">
        <f>VLOOKUP(C31,RA!B35:I66,8,0)</f>
        <v>101292.33</v>
      </c>
      <c r="G31" s="16">
        <f t="shared" si="0"/>
        <v>0</v>
      </c>
      <c r="H31" s="27">
        <f>RA!J35</f>
        <v>100</v>
      </c>
      <c r="I31" s="20">
        <f>VLOOKUP(B31,RMS!B:D,3,FALSE)</f>
        <v>101292.33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35</v>
      </c>
      <c r="D32" s="40"/>
      <c r="E32" s="15">
        <f>VLOOKUP(C32,RA!B34:D62,3,0)</f>
        <v>225894.91</v>
      </c>
      <c r="F32" s="25">
        <f>VLOOKUP(C32,RA!B34:I66,8,0)</f>
        <v>225894.91</v>
      </c>
      <c r="G32" s="16">
        <f t="shared" si="0"/>
        <v>0</v>
      </c>
      <c r="H32" s="27">
        <f>RA!J35</f>
        <v>100</v>
      </c>
      <c r="I32" s="20">
        <f>VLOOKUP(B32,RMS!B:D,3,FALSE)</f>
        <v>225894.91</v>
      </c>
      <c r="J32" s="21">
        <f>VLOOKUP(B32,RMS!B:E,4,FALSE)</f>
        <v>0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36</v>
      </c>
      <c r="D33" s="40"/>
      <c r="E33" s="15">
        <f>VLOOKUP(C33,RA!B34:D63,3,0)</f>
        <v>21132.49</v>
      </c>
      <c r="F33" s="25">
        <f>VLOOKUP(C33,RA!B34:I67,8,0)</f>
        <v>21132.49</v>
      </c>
      <c r="G33" s="16">
        <f t="shared" si="0"/>
        <v>0</v>
      </c>
      <c r="H33" s="27">
        <f>RA!J34</f>
        <v>14.133123580123</v>
      </c>
      <c r="I33" s="20">
        <f>VLOOKUP(B33,RMS!B:D,3,FALSE)</f>
        <v>21132.49</v>
      </c>
      <c r="J33" s="21">
        <f>VLOOKUP(B33,RMS!B:E,4,FALSE)</f>
        <v>0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37</v>
      </c>
      <c r="D34" s="40"/>
      <c r="E34" s="15">
        <f>VLOOKUP(C34,RA!B35:D64,3,0)</f>
        <v>162618.07</v>
      </c>
      <c r="F34" s="25">
        <f>VLOOKUP(C34,RA!B35:I68,8,0)</f>
        <v>162618.07</v>
      </c>
      <c r="G34" s="16">
        <f t="shared" si="0"/>
        <v>0</v>
      </c>
      <c r="H34" s="27">
        <f>RA!J35</f>
        <v>100</v>
      </c>
      <c r="I34" s="20">
        <f>VLOOKUP(B34,RMS!B:D,3,FALSE)</f>
        <v>162618.07</v>
      </c>
      <c r="J34" s="21">
        <f>VLOOKUP(B34,RMS!B:E,4,FALSE)</f>
        <v>0</v>
      </c>
      <c r="K34" s="22">
        <f t="shared" si="1"/>
        <v>0</v>
      </c>
      <c r="L34" s="22">
        <f t="shared" si="2"/>
        <v>0</v>
      </c>
      <c r="M34" s="32"/>
    </row>
    <row r="35" spans="1:13" s="34" customFormat="1" x14ac:dyDescent="0.2">
      <c r="A35" s="42"/>
      <c r="B35" s="12">
        <v>74</v>
      </c>
      <c r="C35" s="40" t="s">
        <v>69</v>
      </c>
      <c r="D35" s="40"/>
      <c r="E35" s="15">
        <f>VLOOKUP(C35,RA!B36:D65,3,0)</f>
        <v>3.4</v>
      </c>
      <c r="F35" s="25">
        <f>VLOOKUP(C35,RA!B36:I69,8,0)</f>
        <v>3.4</v>
      </c>
      <c r="G35" s="16">
        <f t="shared" si="0"/>
        <v>0</v>
      </c>
      <c r="H35" s="27">
        <f>RA!J36</f>
        <v>100</v>
      </c>
      <c r="I35" s="20">
        <f>VLOOKUP(B35,RMS!B:D,3,FALSE)</f>
        <v>3.4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32</v>
      </c>
      <c r="D36" s="40"/>
      <c r="E36" s="15">
        <f>VLOOKUP(C36,RA!B8:D65,3,0)</f>
        <v>143217.09330000001</v>
      </c>
      <c r="F36" s="25">
        <f>VLOOKUP(C36,RA!B8:I69,8,0)</f>
        <v>10283.546</v>
      </c>
      <c r="G36" s="16">
        <f t="shared" si="0"/>
        <v>132933.54730000001</v>
      </c>
      <c r="H36" s="27">
        <f>RA!J36</f>
        <v>100</v>
      </c>
      <c r="I36" s="20">
        <f>VLOOKUP(B36,RMS!B:D,3,FALSE)</f>
        <v>143217.094017094</v>
      </c>
      <c r="J36" s="21">
        <f>VLOOKUP(B36,RMS!B:E,4,FALSE)</f>
        <v>132933.547008547</v>
      </c>
      <c r="K36" s="22">
        <f t="shared" si="1"/>
        <v>-7.1709399344399571E-4</v>
      </c>
      <c r="L36" s="22">
        <f t="shared" si="2"/>
        <v>2.9145300504751503E-4</v>
      </c>
      <c r="M36" s="32"/>
    </row>
    <row r="37" spans="1:13" x14ac:dyDescent="0.2">
      <c r="A37" s="42"/>
      <c r="B37" s="12">
        <v>76</v>
      </c>
      <c r="C37" s="40" t="s">
        <v>33</v>
      </c>
      <c r="D37" s="40"/>
      <c r="E37" s="15">
        <f>VLOOKUP(C37,RA!B8:D66,3,0)</f>
        <v>441673.03899999999</v>
      </c>
      <c r="F37" s="25">
        <f>VLOOKUP(C37,RA!B8:I70,8,0)</f>
        <v>21665.102999999999</v>
      </c>
      <c r="G37" s="16">
        <f t="shared" si="0"/>
        <v>420007.93599999999</v>
      </c>
      <c r="H37" s="27">
        <f>RA!J37</f>
        <v>100</v>
      </c>
      <c r="I37" s="20">
        <f>VLOOKUP(B37,RMS!B:D,3,FALSE)</f>
        <v>441673.02724444401</v>
      </c>
      <c r="J37" s="21">
        <f>VLOOKUP(B37,RMS!B:E,4,FALSE)</f>
        <v>420007.93885555502</v>
      </c>
      <c r="K37" s="22">
        <f t="shared" si="1"/>
        <v>1.1755555984564126E-2</v>
      </c>
      <c r="L37" s="22">
        <f t="shared" si="2"/>
        <v>-2.8555550379678607E-3</v>
      </c>
      <c r="M37" s="32"/>
    </row>
    <row r="38" spans="1:13" x14ac:dyDescent="0.2">
      <c r="A38" s="42"/>
      <c r="B38" s="12">
        <v>77</v>
      </c>
      <c r="C38" s="40" t="s">
        <v>38</v>
      </c>
      <c r="D38" s="40"/>
      <c r="E38" s="15">
        <f>VLOOKUP(C38,RA!B9:D67,3,0)</f>
        <v>146081.24</v>
      </c>
      <c r="F38" s="25">
        <f>VLOOKUP(C38,RA!B9:I71,8,0)</f>
        <v>146081.24</v>
      </c>
      <c r="G38" s="16">
        <f t="shared" si="0"/>
        <v>0</v>
      </c>
      <c r="H38" s="27">
        <f>RA!J38</f>
        <v>100</v>
      </c>
      <c r="I38" s="20">
        <f>VLOOKUP(B38,RMS!B:D,3,FALSE)</f>
        <v>146081.24</v>
      </c>
      <c r="J38" s="21">
        <f>VLOOKUP(B38,RMS!B:E,4,FALSE)</f>
        <v>0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39</v>
      </c>
      <c r="D39" s="40"/>
      <c r="E39" s="15">
        <f>VLOOKUP(C39,RA!B10:D68,3,0)</f>
        <v>44435.95</v>
      </c>
      <c r="F39" s="25">
        <f>VLOOKUP(C39,RA!B10:I72,8,0)</f>
        <v>44435.95</v>
      </c>
      <c r="G39" s="16">
        <f t="shared" si="0"/>
        <v>0</v>
      </c>
      <c r="H39" s="27">
        <f>RA!J39</f>
        <v>100</v>
      </c>
      <c r="I39" s="20">
        <f>VLOOKUP(B39,RMS!B:D,3,FALSE)</f>
        <v>44435.95</v>
      </c>
      <c r="J39" s="21">
        <f>VLOOKUP(B39,RMS!B:E,4,FALSE)</f>
        <v>0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34</v>
      </c>
      <c r="D40" s="40"/>
      <c r="E40" s="15">
        <f>VLOOKUP(C40,RA!B8:D69,3,0)</f>
        <v>8618.8035</v>
      </c>
      <c r="F40" s="25">
        <f>VLOOKUP(C40,RA!B8:I73,8,0)</f>
        <v>942.54880000000003</v>
      </c>
      <c r="G40" s="16">
        <f t="shared" si="0"/>
        <v>7676.2546999999995</v>
      </c>
      <c r="H40" s="27">
        <f>RA!J40</f>
        <v>7.1803901078056596</v>
      </c>
      <c r="I40" s="20">
        <f>VLOOKUP(B40,RMS!B:D,3,FALSE)</f>
        <v>8618.8034188034198</v>
      </c>
      <c r="J40" s="21">
        <f>VLOOKUP(B40,RMS!B:E,4,FALSE)</f>
        <v>7676.2547008546999</v>
      </c>
      <c r="K40" s="22">
        <f t="shared" si="1"/>
        <v>8.1196580140385777E-5</v>
      </c>
      <c r="L40" s="22">
        <f t="shared" si="2"/>
        <v>-8.5470037447521463E-7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45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46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18916186.4943</v>
      </c>
      <c r="E7" s="68">
        <v>19237256</v>
      </c>
      <c r="F7" s="69">
        <v>98.331001543567297</v>
      </c>
      <c r="G7" s="68">
        <v>22149911.032900002</v>
      </c>
      <c r="H7" s="69">
        <v>-14.5992664882348</v>
      </c>
      <c r="I7" s="68">
        <v>2368968.2206999999</v>
      </c>
      <c r="J7" s="69">
        <v>12.523497912297699</v>
      </c>
      <c r="K7" s="68">
        <v>2367154.9558999999</v>
      </c>
      <c r="L7" s="69">
        <v>10.686972748486401</v>
      </c>
      <c r="M7" s="69">
        <v>7.6601018259599997E-4</v>
      </c>
      <c r="N7" s="68">
        <v>827714322.69719994</v>
      </c>
      <c r="O7" s="68">
        <v>1674274256.8364</v>
      </c>
      <c r="P7" s="68">
        <v>846923</v>
      </c>
      <c r="Q7" s="68">
        <v>725413</v>
      </c>
      <c r="R7" s="69">
        <v>16.750458014951501</v>
      </c>
      <c r="S7" s="68">
        <v>22.335190441515898</v>
      </c>
      <c r="T7" s="68">
        <v>22.110468001262699</v>
      </c>
      <c r="U7" s="70">
        <v>1.0061362173813799</v>
      </c>
      <c r="V7" s="58"/>
      <c r="W7" s="58"/>
    </row>
    <row r="8" spans="1:23" ht="12" customHeight="1" thickBot="1" x14ac:dyDescent="0.25">
      <c r="A8" s="46">
        <v>42426</v>
      </c>
      <c r="B8" s="57" t="s">
        <v>6</v>
      </c>
      <c r="C8" s="48"/>
      <c r="D8" s="71">
        <v>754812.1753</v>
      </c>
      <c r="E8" s="71">
        <v>823032</v>
      </c>
      <c r="F8" s="72">
        <v>91.711157682811901</v>
      </c>
      <c r="G8" s="71">
        <v>999749.23710000003</v>
      </c>
      <c r="H8" s="72">
        <v>-24.4998498333938</v>
      </c>
      <c r="I8" s="71">
        <v>185768.8297</v>
      </c>
      <c r="J8" s="72">
        <v>24.6112656603832</v>
      </c>
      <c r="K8" s="71">
        <v>223861.008</v>
      </c>
      <c r="L8" s="72">
        <v>22.391715811592899</v>
      </c>
      <c r="M8" s="72">
        <v>-0.17015995166072001</v>
      </c>
      <c r="N8" s="71">
        <v>33643134.268399999</v>
      </c>
      <c r="O8" s="71">
        <v>66106561.658500001</v>
      </c>
      <c r="P8" s="71">
        <v>29535</v>
      </c>
      <c r="Q8" s="71">
        <v>26490</v>
      </c>
      <c r="R8" s="72">
        <v>11.4949037372593</v>
      </c>
      <c r="S8" s="71">
        <v>25.5565320907398</v>
      </c>
      <c r="T8" s="71">
        <v>25.919844122310302</v>
      </c>
      <c r="U8" s="73">
        <v>-1.4216014531257299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1">
        <v>124078.0469</v>
      </c>
      <c r="E9" s="71">
        <v>101852</v>
      </c>
      <c r="F9" s="72">
        <v>121.82190521541099</v>
      </c>
      <c r="G9" s="71">
        <v>282175.10100000002</v>
      </c>
      <c r="H9" s="72">
        <v>-56.027995928669803</v>
      </c>
      <c r="I9" s="71">
        <v>16639.717799999999</v>
      </c>
      <c r="J9" s="72">
        <v>13.410686431428701</v>
      </c>
      <c r="K9" s="71">
        <v>54471.364300000001</v>
      </c>
      <c r="L9" s="72">
        <v>19.3041002225069</v>
      </c>
      <c r="M9" s="72">
        <v>-0.69452357190179703</v>
      </c>
      <c r="N9" s="71">
        <v>5466077.3383999998</v>
      </c>
      <c r="O9" s="71">
        <v>8857034.8522999994</v>
      </c>
      <c r="P9" s="71">
        <v>7385</v>
      </c>
      <c r="Q9" s="71">
        <v>5951</v>
      </c>
      <c r="R9" s="72">
        <v>24.096790455385602</v>
      </c>
      <c r="S9" s="71">
        <v>16.801360446851699</v>
      </c>
      <c r="T9" s="71">
        <v>17.823171366156998</v>
      </c>
      <c r="U9" s="73">
        <v>-6.0817153619050703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1">
        <v>208910.65770000001</v>
      </c>
      <c r="E10" s="71">
        <v>184846</v>
      </c>
      <c r="F10" s="72">
        <v>113.018760319401</v>
      </c>
      <c r="G10" s="71">
        <v>379952.51929999999</v>
      </c>
      <c r="H10" s="72">
        <v>-45.016641004280402</v>
      </c>
      <c r="I10" s="71">
        <v>404.25369999999998</v>
      </c>
      <c r="J10" s="72">
        <v>0.193505541771122</v>
      </c>
      <c r="K10" s="71">
        <v>-1697.9413999999999</v>
      </c>
      <c r="L10" s="72">
        <v>-0.44688252182882698</v>
      </c>
      <c r="M10" s="72">
        <v>-1.2380846005639501</v>
      </c>
      <c r="N10" s="71">
        <v>10182179.8836</v>
      </c>
      <c r="O10" s="71">
        <v>16303189.541300001</v>
      </c>
      <c r="P10" s="71">
        <v>88810</v>
      </c>
      <c r="Q10" s="71">
        <v>75028</v>
      </c>
      <c r="R10" s="72">
        <v>18.3691421869169</v>
      </c>
      <c r="S10" s="71">
        <v>2.3523325943024398</v>
      </c>
      <c r="T10" s="71">
        <v>1.7369483912672601</v>
      </c>
      <c r="U10" s="73">
        <v>26.160594999435801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1">
        <v>66118.842499999999</v>
      </c>
      <c r="E11" s="71">
        <v>66930</v>
      </c>
      <c r="F11" s="72">
        <v>98.788050948752399</v>
      </c>
      <c r="G11" s="71">
        <v>80730.762600000002</v>
      </c>
      <c r="H11" s="72">
        <v>-18.099569023518701</v>
      </c>
      <c r="I11" s="71">
        <v>11328.791999999999</v>
      </c>
      <c r="J11" s="72">
        <v>17.133984158903001</v>
      </c>
      <c r="K11" s="71">
        <v>18223.987400000002</v>
      </c>
      <c r="L11" s="72">
        <v>22.5737832928634</v>
      </c>
      <c r="M11" s="72">
        <v>-0.37835821813616899</v>
      </c>
      <c r="N11" s="71">
        <v>2643259.8876999998</v>
      </c>
      <c r="O11" s="71">
        <v>5431331.2980000004</v>
      </c>
      <c r="P11" s="71">
        <v>3179</v>
      </c>
      <c r="Q11" s="71">
        <v>2682</v>
      </c>
      <c r="R11" s="72">
        <v>18.530947054437</v>
      </c>
      <c r="S11" s="71">
        <v>20.798629285939001</v>
      </c>
      <c r="T11" s="71">
        <v>22.153652982848602</v>
      </c>
      <c r="U11" s="73">
        <v>-6.5149663387948102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1">
        <v>416083.84179999999</v>
      </c>
      <c r="E12" s="71">
        <v>379212</v>
      </c>
      <c r="F12" s="72">
        <v>109.723279273863</v>
      </c>
      <c r="G12" s="71">
        <v>161082.201</v>
      </c>
      <c r="H12" s="72">
        <v>158.30528712480199</v>
      </c>
      <c r="I12" s="71">
        <v>7552.6068999999998</v>
      </c>
      <c r="J12" s="72">
        <v>1.8151646714582901</v>
      </c>
      <c r="K12" s="71">
        <v>24838.372299999999</v>
      </c>
      <c r="L12" s="72">
        <v>15.419687678590901</v>
      </c>
      <c r="M12" s="72">
        <v>-0.69592987782053695</v>
      </c>
      <c r="N12" s="71">
        <v>6509660.8892000001</v>
      </c>
      <c r="O12" s="71">
        <v>17378890.649999999</v>
      </c>
      <c r="P12" s="71">
        <v>2806</v>
      </c>
      <c r="Q12" s="71">
        <v>1710</v>
      </c>
      <c r="R12" s="72">
        <v>64.093567251462005</v>
      </c>
      <c r="S12" s="71">
        <v>148.28362145402701</v>
      </c>
      <c r="T12" s="71">
        <v>93.699324093567299</v>
      </c>
      <c r="U12" s="73">
        <v>36.810739328606701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1">
        <v>383869.61719999998</v>
      </c>
      <c r="E13" s="71">
        <v>270340</v>
      </c>
      <c r="F13" s="72">
        <v>141.99512362210601</v>
      </c>
      <c r="G13" s="71">
        <v>418975.2389</v>
      </c>
      <c r="H13" s="72">
        <v>-8.3789251584814792</v>
      </c>
      <c r="I13" s="71">
        <v>76238.627500000002</v>
      </c>
      <c r="J13" s="72">
        <v>19.860552667881201</v>
      </c>
      <c r="K13" s="71">
        <v>84084.114700000006</v>
      </c>
      <c r="L13" s="72">
        <v>20.068993795613999</v>
      </c>
      <c r="M13" s="72">
        <v>-9.3305224512282001E-2</v>
      </c>
      <c r="N13" s="71">
        <v>12302189.2524</v>
      </c>
      <c r="O13" s="71">
        <v>24435467.103300001</v>
      </c>
      <c r="P13" s="71">
        <v>12335</v>
      </c>
      <c r="Q13" s="71">
        <v>10940</v>
      </c>
      <c r="R13" s="72">
        <v>12.751371115173701</v>
      </c>
      <c r="S13" s="71">
        <v>31.120358102959099</v>
      </c>
      <c r="T13" s="71">
        <v>31.682663190128</v>
      </c>
      <c r="U13" s="73">
        <v>-1.8068721616524299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1">
        <v>141561.3119</v>
      </c>
      <c r="E14" s="71">
        <v>143657</v>
      </c>
      <c r="F14" s="72">
        <v>98.541186228307694</v>
      </c>
      <c r="G14" s="71">
        <v>168760.9278</v>
      </c>
      <c r="H14" s="72">
        <v>-16.1172471937548</v>
      </c>
      <c r="I14" s="71">
        <v>25671.051299999999</v>
      </c>
      <c r="J14" s="72">
        <v>18.134228169723499</v>
      </c>
      <c r="K14" s="71">
        <v>30329.303500000002</v>
      </c>
      <c r="L14" s="72">
        <v>17.971756789547602</v>
      </c>
      <c r="M14" s="72">
        <v>-0.15358915841901899</v>
      </c>
      <c r="N14" s="71">
        <v>4940185.9901000001</v>
      </c>
      <c r="O14" s="71">
        <v>11765756.8914</v>
      </c>
      <c r="P14" s="71">
        <v>2474</v>
      </c>
      <c r="Q14" s="71">
        <v>2730</v>
      </c>
      <c r="R14" s="72">
        <v>-9.3772893772893795</v>
      </c>
      <c r="S14" s="71">
        <v>57.219608690379999</v>
      </c>
      <c r="T14" s="71">
        <v>46.362221135531101</v>
      </c>
      <c r="U14" s="73">
        <v>18.9749419881549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1">
        <v>177983.20910000001</v>
      </c>
      <c r="E15" s="71">
        <v>108794</v>
      </c>
      <c r="F15" s="72">
        <v>163.59653023144699</v>
      </c>
      <c r="G15" s="71">
        <v>117113.54120000001</v>
      </c>
      <c r="H15" s="72">
        <v>51.974918763706597</v>
      </c>
      <c r="I15" s="71">
        <v>-37998.219700000001</v>
      </c>
      <c r="J15" s="72">
        <v>-21.3493283395349</v>
      </c>
      <c r="K15" s="71">
        <v>4674.7613000000001</v>
      </c>
      <c r="L15" s="72">
        <v>3.9916488324921402</v>
      </c>
      <c r="M15" s="72">
        <v>-9.1283764584942606</v>
      </c>
      <c r="N15" s="71">
        <v>4017883.8605999998</v>
      </c>
      <c r="O15" s="71">
        <v>8938564.3564999998</v>
      </c>
      <c r="P15" s="71">
        <v>7638</v>
      </c>
      <c r="Q15" s="71">
        <v>6449</v>
      </c>
      <c r="R15" s="72">
        <v>18.436966971623502</v>
      </c>
      <c r="S15" s="71">
        <v>23.302331644409499</v>
      </c>
      <c r="T15" s="71">
        <v>22.348836827415099</v>
      </c>
      <c r="U15" s="73">
        <v>4.0918429603725199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1">
        <v>865206.91559999995</v>
      </c>
      <c r="E16" s="71">
        <v>853397</v>
      </c>
      <c r="F16" s="72">
        <v>101.383871234607</v>
      </c>
      <c r="G16" s="71">
        <v>1346873.8258</v>
      </c>
      <c r="H16" s="72">
        <v>-35.7618435352625</v>
      </c>
      <c r="I16" s="71">
        <v>-372.15960000000001</v>
      </c>
      <c r="J16" s="72">
        <v>-4.3013941901044003E-2</v>
      </c>
      <c r="K16" s="71">
        <v>94127.660799999998</v>
      </c>
      <c r="L16" s="72">
        <v>6.9886027181567103</v>
      </c>
      <c r="M16" s="72">
        <v>-1.0039537750841501</v>
      </c>
      <c r="N16" s="71">
        <v>54019360.128600001</v>
      </c>
      <c r="O16" s="71">
        <v>83657832.497199997</v>
      </c>
      <c r="P16" s="71">
        <v>36714</v>
      </c>
      <c r="Q16" s="71">
        <v>29868</v>
      </c>
      <c r="R16" s="72">
        <v>22.920851747689799</v>
      </c>
      <c r="S16" s="71">
        <v>23.5661305115215</v>
      </c>
      <c r="T16" s="71">
        <v>24.8466644201152</v>
      </c>
      <c r="U16" s="73">
        <v>-5.43378942914548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1">
        <v>873031.36309999996</v>
      </c>
      <c r="E17" s="71">
        <v>619773</v>
      </c>
      <c r="F17" s="72">
        <v>140.86308424213399</v>
      </c>
      <c r="G17" s="71">
        <v>1505605.1333999999</v>
      </c>
      <c r="H17" s="72">
        <v>-42.014586445484802</v>
      </c>
      <c r="I17" s="71">
        <v>67604.847099999999</v>
      </c>
      <c r="J17" s="72">
        <v>7.7436905427939697</v>
      </c>
      <c r="K17" s="71">
        <v>201081.53750000001</v>
      </c>
      <c r="L17" s="72">
        <v>13.355529483744</v>
      </c>
      <c r="M17" s="72">
        <v>-0.663793862228649</v>
      </c>
      <c r="N17" s="71">
        <v>82778219.533199996</v>
      </c>
      <c r="O17" s="71">
        <v>118359708.4465</v>
      </c>
      <c r="P17" s="71">
        <v>9190</v>
      </c>
      <c r="Q17" s="71">
        <v>8407</v>
      </c>
      <c r="R17" s="72">
        <v>9.3136671821101498</v>
      </c>
      <c r="S17" s="71">
        <v>94.9979720457018</v>
      </c>
      <c r="T17" s="71">
        <v>189.43294853098601</v>
      </c>
      <c r="U17" s="73">
        <v>-99.407360443287402</v>
      </c>
    </row>
    <row r="18" spans="1:21" ht="12" customHeight="1" thickBot="1" x14ac:dyDescent="0.25">
      <c r="A18" s="45"/>
      <c r="B18" s="57" t="s">
        <v>16</v>
      </c>
      <c r="C18" s="48"/>
      <c r="D18" s="71">
        <v>1709255.3411000001</v>
      </c>
      <c r="E18" s="71">
        <v>2276117</v>
      </c>
      <c r="F18" s="72">
        <v>75.095231971818706</v>
      </c>
      <c r="G18" s="71">
        <v>2727249.6264999998</v>
      </c>
      <c r="H18" s="72">
        <v>-37.326773299679097</v>
      </c>
      <c r="I18" s="71">
        <v>281882.40399999998</v>
      </c>
      <c r="J18" s="72">
        <v>16.491532729018299</v>
      </c>
      <c r="K18" s="71">
        <v>448532.89390000002</v>
      </c>
      <c r="L18" s="72">
        <v>16.446345414872098</v>
      </c>
      <c r="M18" s="72">
        <v>-0.37154574874313401</v>
      </c>
      <c r="N18" s="71">
        <v>127410045.72840001</v>
      </c>
      <c r="O18" s="71">
        <v>225936073.53200001</v>
      </c>
      <c r="P18" s="71">
        <v>70416</v>
      </c>
      <c r="Q18" s="71">
        <v>57384</v>
      </c>
      <c r="R18" s="72">
        <v>22.710163111668798</v>
      </c>
      <c r="S18" s="71">
        <v>24.2736784409793</v>
      </c>
      <c r="T18" s="71">
        <v>24.0566158911892</v>
      </c>
      <c r="U18" s="73">
        <v>0.89423014446664795</v>
      </c>
    </row>
    <row r="19" spans="1:21" ht="12" customHeight="1" thickBot="1" x14ac:dyDescent="0.25">
      <c r="A19" s="45"/>
      <c r="B19" s="57" t="s">
        <v>17</v>
      </c>
      <c r="C19" s="48"/>
      <c r="D19" s="71">
        <v>573679.61199999996</v>
      </c>
      <c r="E19" s="71">
        <v>616393</v>
      </c>
      <c r="F19" s="72">
        <v>93.070429417595605</v>
      </c>
      <c r="G19" s="71">
        <v>970104.88520000002</v>
      </c>
      <c r="H19" s="72">
        <v>-40.864166261596701</v>
      </c>
      <c r="I19" s="71">
        <v>53542.450100000002</v>
      </c>
      <c r="J19" s="72">
        <v>9.3331624446852395</v>
      </c>
      <c r="K19" s="71">
        <v>128867.46490000001</v>
      </c>
      <c r="L19" s="72">
        <v>13.283869287332999</v>
      </c>
      <c r="M19" s="72">
        <v>-0.58451537677451404</v>
      </c>
      <c r="N19" s="71">
        <v>32117551.822000001</v>
      </c>
      <c r="O19" s="71">
        <v>57294022.8116</v>
      </c>
      <c r="P19" s="71">
        <v>12233</v>
      </c>
      <c r="Q19" s="71">
        <v>10192</v>
      </c>
      <c r="R19" s="72">
        <v>20.025510204081598</v>
      </c>
      <c r="S19" s="71">
        <v>46.896068993705597</v>
      </c>
      <c r="T19" s="71">
        <v>49.729035302197801</v>
      </c>
      <c r="U19" s="73">
        <v>-6.04094622274736</v>
      </c>
    </row>
    <row r="20" spans="1:21" ht="12" thickBot="1" x14ac:dyDescent="0.25">
      <c r="A20" s="45"/>
      <c r="B20" s="57" t="s">
        <v>18</v>
      </c>
      <c r="C20" s="48"/>
      <c r="D20" s="71">
        <v>916959.83030000003</v>
      </c>
      <c r="E20" s="71">
        <v>1050062</v>
      </c>
      <c r="F20" s="72">
        <v>87.324351352586802</v>
      </c>
      <c r="G20" s="71">
        <v>1221495.4983000001</v>
      </c>
      <c r="H20" s="72">
        <v>-24.931378660325301</v>
      </c>
      <c r="I20" s="71">
        <v>78179.423899999994</v>
      </c>
      <c r="J20" s="72">
        <v>8.5259377037729305</v>
      </c>
      <c r="K20" s="71">
        <v>5969.2956000000004</v>
      </c>
      <c r="L20" s="72">
        <v>0.48868748254149802</v>
      </c>
      <c r="M20" s="72">
        <v>12.0969261934356</v>
      </c>
      <c r="N20" s="71">
        <v>41435639.273400001</v>
      </c>
      <c r="O20" s="71">
        <v>91071787.247799993</v>
      </c>
      <c r="P20" s="71">
        <v>37177</v>
      </c>
      <c r="Q20" s="71">
        <v>32507</v>
      </c>
      <c r="R20" s="72">
        <v>14.366136524440901</v>
      </c>
      <c r="S20" s="71">
        <v>24.664707488501001</v>
      </c>
      <c r="T20" s="71">
        <v>27.524825388377899</v>
      </c>
      <c r="U20" s="73">
        <v>-11.5959935921006</v>
      </c>
    </row>
    <row r="21" spans="1:21" ht="12" customHeight="1" thickBot="1" x14ac:dyDescent="0.25">
      <c r="A21" s="45"/>
      <c r="B21" s="57" t="s">
        <v>19</v>
      </c>
      <c r="C21" s="48"/>
      <c r="D21" s="71">
        <v>402933.45529999997</v>
      </c>
      <c r="E21" s="71">
        <v>454960</v>
      </c>
      <c r="F21" s="72">
        <v>88.564589260594303</v>
      </c>
      <c r="G21" s="71">
        <v>590276.66949999996</v>
      </c>
      <c r="H21" s="72">
        <v>-31.7382041134526</v>
      </c>
      <c r="I21" s="71">
        <v>46260.582900000001</v>
      </c>
      <c r="J21" s="72">
        <v>11.480948601192001</v>
      </c>
      <c r="K21" s="71">
        <v>84625.621400000004</v>
      </c>
      <c r="L21" s="72">
        <v>14.3366027784366</v>
      </c>
      <c r="M21" s="72">
        <v>-0.45335015407047902</v>
      </c>
      <c r="N21" s="71">
        <v>20692610.844300002</v>
      </c>
      <c r="O21" s="71">
        <v>35531383.913000003</v>
      </c>
      <c r="P21" s="71">
        <v>33182</v>
      </c>
      <c r="Q21" s="71">
        <v>28131</v>
      </c>
      <c r="R21" s="72">
        <v>17.955280651238802</v>
      </c>
      <c r="S21" s="71">
        <v>12.143133485022</v>
      </c>
      <c r="T21" s="71">
        <v>12.173762031211099</v>
      </c>
      <c r="U21" s="73">
        <v>-0.25222934613130499</v>
      </c>
    </row>
    <row r="22" spans="1:21" ht="12" customHeight="1" thickBot="1" x14ac:dyDescent="0.25">
      <c r="A22" s="45"/>
      <c r="B22" s="57" t="s">
        <v>20</v>
      </c>
      <c r="C22" s="48"/>
      <c r="D22" s="71">
        <v>1815581.0995</v>
      </c>
      <c r="E22" s="71">
        <v>1150494</v>
      </c>
      <c r="F22" s="72">
        <v>157.80882816424901</v>
      </c>
      <c r="G22" s="71">
        <v>1736980.3355</v>
      </c>
      <c r="H22" s="72">
        <v>4.5251383906642904</v>
      </c>
      <c r="I22" s="71">
        <v>68909.200299999997</v>
      </c>
      <c r="J22" s="72">
        <v>3.79543498877451</v>
      </c>
      <c r="K22" s="71">
        <v>240673.15719999999</v>
      </c>
      <c r="L22" s="72">
        <v>13.855836608001701</v>
      </c>
      <c r="M22" s="72">
        <v>-0.71368140468304797</v>
      </c>
      <c r="N22" s="71">
        <v>61055390.647100002</v>
      </c>
      <c r="O22" s="71">
        <v>105062058.152</v>
      </c>
      <c r="P22" s="71">
        <v>67228</v>
      </c>
      <c r="Q22" s="71">
        <v>55227</v>
      </c>
      <c r="R22" s="72">
        <v>21.730313071504899</v>
      </c>
      <c r="S22" s="71">
        <v>27.006323250728901</v>
      </c>
      <c r="T22" s="71">
        <v>17.303478438082799</v>
      </c>
      <c r="U22" s="73">
        <v>35.928048118820399</v>
      </c>
    </row>
    <row r="23" spans="1:21" ht="12" thickBot="1" x14ac:dyDescent="0.25">
      <c r="A23" s="45"/>
      <c r="B23" s="57" t="s">
        <v>21</v>
      </c>
      <c r="C23" s="48"/>
      <c r="D23" s="71">
        <v>3292666.1137000001</v>
      </c>
      <c r="E23" s="71">
        <v>3146372</v>
      </c>
      <c r="F23" s="72">
        <v>104.64961275081301</v>
      </c>
      <c r="G23" s="71">
        <v>3114165.5767000001</v>
      </c>
      <c r="H23" s="72">
        <v>5.7318897343008999</v>
      </c>
      <c r="I23" s="71">
        <v>285413.87229999999</v>
      </c>
      <c r="J23" s="72">
        <v>8.6681692720820003</v>
      </c>
      <c r="K23" s="71">
        <v>327907.6226</v>
      </c>
      <c r="L23" s="72">
        <v>10.5295500359193</v>
      </c>
      <c r="M23" s="72">
        <v>-0.12959061446350201</v>
      </c>
      <c r="N23" s="71">
        <v>87251433.066400006</v>
      </c>
      <c r="O23" s="71">
        <v>188925258.17539999</v>
      </c>
      <c r="P23" s="71">
        <v>94523</v>
      </c>
      <c r="Q23" s="71">
        <v>77927</v>
      </c>
      <c r="R23" s="72">
        <v>21.296854748674999</v>
      </c>
      <c r="S23" s="71">
        <v>34.834549408080598</v>
      </c>
      <c r="T23" s="71">
        <v>34.6572097796656</v>
      </c>
      <c r="U23" s="73">
        <v>0.50909120809196895</v>
      </c>
    </row>
    <row r="24" spans="1:21" ht="12" thickBot="1" x14ac:dyDescent="0.25">
      <c r="A24" s="45"/>
      <c r="B24" s="57" t="s">
        <v>22</v>
      </c>
      <c r="C24" s="48"/>
      <c r="D24" s="71">
        <v>208763.0594</v>
      </c>
      <c r="E24" s="71">
        <v>251485</v>
      </c>
      <c r="F24" s="72">
        <v>83.012131697715603</v>
      </c>
      <c r="G24" s="71">
        <v>336857.40860000002</v>
      </c>
      <c r="H24" s="72">
        <v>-38.026282317010001</v>
      </c>
      <c r="I24" s="71">
        <v>33527.4476</v>
      </c>
      <c r="J24" s="72">
        <v>16.060048025910501</v>
      </c>
      <c r="K24" s="71">
        <v>59034.553899999999</v>
      </c>
      <c r="L24" s="72">
        <v>17.525086993143798</v>
      </c>
      <c r="M24" s="72">
        <v>-0.432070789307684</v>
      </c>
      <c r="N24" s="71">
        <v>13732131.714299999</v>
      </c>
      <c r="O24" s="71">
        <v>25464302.682100002</v>
      </c>
      <c r="P24" s="71">
        <v>20576</v>
      </c>
      <c r="Q24" s="71">
        <v>17972</v>
      </c>
      <c r="R24" s="72">
        <v>14.4892054306699</v>
      </c>
      <c r="S24" s="71">
        <v>10.1459496209176</v>
      </c>
      <c r="T24" s="71">
        <v>10.213607467171199</v>
      </c>
      <c r="U24" s="73">
        <v>-0.66684587230842896</v>
      </c>
    </row>
    <row r="25" spans="1:21" ht="12" thickBot="1" x14ac:dyDescent="0.25">
      <c r="A25" s="45"/>
      <c r="B25" s="57" t="s">
        <v>23</v>
      </c>
      <c r="C25" s="48"/>
      <c r="D25" s="71">
        <v>357903.81280000001</v>
      </c>
      <c r="E25" s="71">
        <v>286157</v>
      </c>
      <c r="F25" s="72">
        <v>125.07253458765599</v>
      </c>
      <c r="G25" s="71">
        <v>312997.36369999999</v>
      </c>
      <c r="H25" s="72">
        <v>14.347229180831601</v>
      </c>
      <c r="I25" s="71">
        <v>34134.681600000004</v>
      </c>
      <c r="J25" s="72">
        <v>9.5373897620573196</v>
      </c>
      <c r="K25" s="71">
        <v>25550.329699999998</v>
      </c>
      <c r="L25" s="72">
        <v>8.1631133879099806</v>
      </c>
      <c r="M25" s="72">
        <v>0.33597812634096802</v>
      </c>
      <c r="N25" s="71">
        <v>15640907.166300001</v>
      </c>
      <c r="O25" s="71">
        <v>35909531.896600001</v>
      </c>
      <c r="P25" s="71">
        <v>15112</v>
      </c>
      <c r="Q25" s="71">
        <v>12892</v>
      </c>
      <c r="R25" s="72">
        <v>17.219981383803901</v>
      </c>
      <c r="S25" s="71">
        <v>23.683417998941199</v>
      </c>
      <c r="T25" s="71">
        <v>17.138710882718001</v>
      </c>
      <c r="U25" s="73">
        <v>27.6341325247726</v>
      </c>
    </row>
    <row r="26" spans="1:21" ht="12" thickBot="1" x14ac:dyDescent="0.25">
      <c r="A26" s="45"/>
      <c r="B26" s="57" t="s">
        <v>24</v>
      </c>
      <c r="C26" s="48"/>
      <c r="D26" s="71">
        <v>517480.01929999999</v>
      </c>
      <c r="E26" s="71">
        <v>802785</v>
      </c>
      <c r="F26" s="72">
        <v>64.460598952397007</v>
      </c>
      <c r="G26" s="71">
        <v>501882.41609999997</v>
      </c>
      <c r="H26" s="72">
        <v>3.1078202183700601</v>
      </c>
      <c r="I26" s="71">
        <v>114480.4809</v>
      </c>
      <c r="J26" s="72">
        <v>22.122686215954499</v>
      </c>
      <c r="K26" s="71">
        <v>115462.7775</v>
      </c>
      <c r="L26" s="72">
        <v>23.005941988809202</v>
      </c>
      <c r="M26" s="72">
        <v>-8.5074741944429991E-3</v>
      </c>
      <c r="N26" s="71">
        <v>26834177.584199999</v>
      </c>
      <c r="O26" s="71">
        <v>57587574.801799998</v>
      </c>
      <c r="P26" s="71">
        <v>35315</v>
      </c>
      <c r="Q26" s="71">
        <v>30868</v>
      </c>
      <c r="R26" s="72">
        <v>14.406505118569401</v>
      </c>
      <c r="S26" s="71">
        <v>14.6532640322809</v>
      </c>
      <c r="T26" s="71">
        <v>14.568728385382901</v>
      </c>
      <c r="U26" s="73">
        <v>0.57690659713597303</v>
      </c>
    </row>
    <row r="27" spans="1:21" ht="12" thickBot="1" x14ac:dyDescent="0.25">
      <c r="A27" s="45"/>
      <c r="B27" s="57" t="s">
        <v>25</v>
      </c>
      <c r="C27" s="48"/>
      <c r="D27" s="71">
        <v>215677.19690000001</v>
      </c>
      <c r="E27" s="71">
        <v>283861</v>
      </c>
      <c r="F27" s="72">
        <v>75.979862291755495</v>
      </c>
      <c r="G27" s="71">
        <v>255564.37969999999</v>
      </c>
      <c r="H27" s="72">
        <v>-15.607489137110001</v>
      </c>
      <c r="I27" s="71">
        <v>58244.914400000001</v>
      </c>
      <c r="J27" s="72">
        <v>27.005596899984599</v>
      </c>
      <c r="K27" s="71">
        <v>72208.675000000003</v>
      </c>
      <c r="L27" s="72">
        <v>28.254592868052999</v>
      </c>
      <c r="M27" s="72">
        <v>-0.19338065128601201</v>
      </c>
      <c r="N27" s="71">
        <v>8261039.9396000002</v>
      </c>
      <c r="O27" s="71">
        <v>17286889.882800002</v>
      </c>
      <c r="P27" s="71">
        <v>26996</v>
      </c>
      <c r="Q27" s="71">
        <v>22984</v>
      </c>
      <c r="R27" s="72">
        <v>17.4556213017751</v>
      </c>
      <c r="S27" s="71">
        <v>7.9892279189509603</v>
      </c>
      <c r="T27" s="71">
        <v>7.9624191611555899</v>
      </c>
      <c r="U27" s="73">
        <v>0.335561309144497</v>
      </c>
    </row>
    <row r="28" spans="1:21" ht="12" thickBot="1" x14ac:dyDescent="0.25">
      <c r="A28" s="45"/>
      <c r="B28" s="57" t="s">
        <v>26</v>
      </c>
      <c r="C28" s="48"/>
      <c r="D28" s="71">
        <v>733018.11869999999</v>
      </c>
      <c r="E28" s="71">
        <v>846714</v>
      </c>
      <c r="F28" s="72">
        <v>86.572103295800005</v>
      </c>
      <c r="G28" s="71">
        <v>645196.97320000001</v>
      </c>
      <c r="H28" s="72">
        <v>13.6115247200295</v>
      </c>
      <c r="I28" s="71">
        <v>27114.828399999999</v>
      </c>
      <c r="J28" s="72">
        <v>3.6990665998935799</v>
      </c>
      <c r="K28" s="71">
        <v>38406.811600000001</v>
      </c>
      <c r="L28" s="72">
        <v>5.9527265618610601</v>
      </c>
      <c r="M28" s="72">
        <v>-0.294009909429712</v>
      </c>
      <c r="N28" s="71">
        <v>30077497.8917</v>
      </c>
      <c r="O28" s="71">
        <v>82141399.157399997</v>
      </c>
      <c r="P28" s="71">
        <v>31173</v>
      </c>
      <c r="Q28" s="71">
        <v>28210</v>
      </c>
      <c r="R28" s="72">
        <v>10.5033676001418</v>
      </c>
      <c r="S28" s="71">
        <v>23.514519574631901</v>
      </c>
      <c r="T28" s="71">
        <v>21.718916168025501</v>
      </c>
      <c r="U28" s="73">
        <v>7.63614753389865</v>
      </c>
    </row>
    <row r="29" spans="1:21" ht="12" thickBot="1" x14ac:dyDescent="0.25">
      <c r="A29" s="45"/>
      <c r="B29" s="57" t="s">
        <v>27</v>
      </c>
      <c r="C29" s="48"/>
      <c r="D29" s="71">
        <v>686229.79559999995</v>
      </c>
      <c r="E29" s="71">
        <v>913688</v>
      </c>
      <c r="F29" s="72">
        <v>75.105484103983002</v>
      </c>
      <c r="G29" s="71">
        <v>630754.27430000005</v>
      </c>
      <c r="H29" s="72">
        <v>8.7951082632877799</v>
      </c>
      <c r="I29" s="71">
        <v>98251.245999999999</v>
      </c>
      <c r="J29" s="72">
        <v>14.317542990696699</v>
      </c>
      <c r="K29" s="71">
        <v>108704.3633</v>
      </c>
      <c r="L29" s="72">
        <v>17.234027216167199</v>
      </c>
      <c r="M29" s="72">
        <v>-9.6160972592716998E-2</v>
      </c>
      <c r="N29" s="71">
        <v>24125090.378699999</v>
      </c>
      <c r="O29" s="71">
        <v>49161999.2914</v>
      </c>
      <c r="P29" s="71">
        <v>83570</v>
      </c>
      <c r="Q29" s="71">
        <v>78545</v>
      </c>
      <c r="R29" s="72">
        <v>6.39760646763001</v>
      </c>
      <c r="S29" s="71">
        <v>8.2114370659327491</v>
      </c>
      <c r="T29" s="71">
        <v>8.1243381119103706</v>
      </c>
      <c r="U29" s="73">
        <v>1.0607029357106601</v>
      </c>
    </row>
    <row r="30" spans="1:21" ht="12" thickBot="1" x14ac:dyDescent="0.25">
      <c r="A30" s="45"/>
      <c r="B30" s="57" t="s">
        <v>28</v>
      </c>
      <c r="C30" s="48"/>
      <c r="D30" s="71">
        <v>742605.60589999997</v>
      </c>
      <c r="E30" s="71">
        <v>1399290</v>
      </c>
      <c r="F30" s="72">
        <v>53.0701717228023</v>
      </c>
      <c r="G30" s="71">
        <v>1021951.8369</v>
      </c>
      <c r="H30" s="72">
        <v>-27.334578882638102</v>
      </c>
      <c r="I30" s="71">
        <v>82878.068100000004</v>
      </c>
      <c r="J30" s="72">
        <v>11.1604420221897</v>
      </c>
      <c r="K30" s="71">
        <v>143827.74559999999</v>
      </c>
      <c r="L30" s="72">
        <v>14.0738281792505</v>
      </c>
      <c r="M30" s="72">
        <v>-0.42376856597271201</v>
      </c>
      <c r="N30" s="71">
        <v>36163831.524800003</v>
      </c>
      <c r="O30" s="71">
        <v>68783983.806999996</v>
      </c>
      <c r="P30" s="71">
        <v>55390</v>
      </c>
      <c r="Q30" s="71">
        <v>47192</v>
      </c>
      <c r="R30" s="72">
        <v>17.3715884048144</v>
      </c>
      <c r="S30" s="71">
        <v>13.4068533291208</v>
      </c>
      <c r="T30" s="71">
        <v>13.3473448423462</v>
      </c>
      <c r="U30" s="73">
        <v>0.443866172872665</v>
      </c>
    </row>
    <row r="31" spans="1:21" ht="12" thickBot="1" x14ac:dyDescent="0.25">
      <c r="A31" s="45"/>
      <c r="B31" s="57" t="s">
        <v>29</v>
      </c>
      <c r="C31" s="48"/>
      <c r="D31" s="71">
        <v>1231041.7601000001</v>
      </c>
      <c r="E31" s="71">
        <v>762211</v>
      </c>
      <c r="F31" s="72">
        <v>161.50931436308301</v>
      </c>
      <c r="G31" s="71">
        <v>376213.01549999998</v>
      </c>
      <c r="H31" s="72">
        <v>227.21934366462699</v>
      </c>
      <c r="I31" s="71">
        <v>-22645.0661</v>
      </c>
      <c r="J31" s="72">
        <v>-1.8395042990385999</v>
      </c>
      <c r="K31" s="71">
        <v>32328.9107</v>
      </c>
      <c r="L31" s="72">
        <v>8.5932462110684202</v>
      </c>
      <c r="M31" s="72">
        <v>-1.70045867954345</v>
      </c>
      <c r="N31" s="71">
        <v>24438878.562899999</v>
      </c>
      <c r="O31" s="71">
        <v>92964895.480800003</v>
      </c>
      <c r="P31" s="71">
        <v>35006</v>
      </c>
      <c r="Q31" s="71">
        <v>29373</v>
      </c>
      <c r="R31" s="72">
        <v>19.177475913253701</v>
      </c>
      <c r="S31" s="71">
        <v>35.166593158315699</v>
      </c>
      <c r="T31" s="71">
        <v>39.558772570047303</v>
      </c>
      <c r="U31" s="73">
        <v>-12.489635808503101</v>
      </c>
    </row>
    <row r="32" spans="1:21" ht="12" thickBot="1" x14ac:dyDescent="0.25">
      <c r="A32" s="45"/>
      <c r="B32" s="57" t="s">
        <v>30</v>
      </c>
      <c r="C32" s="48"/>
      <c r="D32" s="71">
        <v>107672.6051</v>
      </c>
      <c r="E32" s="71">
        <v>105136</v>
      </c>
      <c r="F32" s="72">
        <v>102.412689373763</v>
      </c>
      <c r="G32" s="71">
        <v>136170.48629999999</v>
      </c>
      <c r="H32" s="72">
        <v>-20.928089466623302</v>
      </c>
      <c r="I32" s="71">
        <v>27742.2677</v>
      </c>
      <c r="J32" s="72">
        <v>25.765390996377</v>
      </c>
      <c r="K32" s="71">
        <v>38172.625999999997</v>
      </c>
      <c r="L32" s="72">
        <v>28.0329659070917</v>
      </c>
      <c r="M32" s="72">
        <v>-0.27324183303501298</v>
      </c>
      <c r="N32" s="71">
        <v>4882045.1229999997</v>
      </c>
      <c r="O32" s="71">
        <v>8604831.9145</v>
      </c>
      <c r="P32" s="71">
        <v>20281</v>
      </c>
      <c r="Q32" s="71">
        <v>18213</v>
      </c>
      <c r="R32" s="72">
        <v>11.3545269862186</v>
      </c>
      <c r="S32" s="71">
        <v>5.3090382673438201</v>
      </c>
      <c r="T32" s="71">
        <v>5.27349596442102</v>
      </c>
      <c r="U32" s="73">
        <v>0.66946782322935505</v>
      </c>
    </row>
    <row r="33" spans="1:21" ht="12" thickBot="1" x14ac:dyDescent="0.25">
      <c r="A33" s="45"/>
      <c r="B33" s="57" t="s">
        <v>75</v>
      </c>
      <c r="C33" s="48"/>
      <c r="D33" s="71">
        <v>13.893800000000001</v>
      </c>
      <c r="E33" s="74"/>
      <c r="F33" s="74"/>
      <c r="G33" s="71">
        <v>11.194900000000001</v>
      </c>
      <c r="H33" s="72">
        <v>24.108299314866599</v>
      </c>
      <c r="I33" s="71">
        <v>1.4524999999999999</v>
      </c>
      <c r="J33" s="72">
        <v>10.454303358332499</v>
      </c>
      <c r="K33" s="71">
        <v>-242040.08110000001</v>
      </c>
      <c r="L33" s="72">
        <v>-2162056.6606222498</v>
      </c>
      <c r="M33" s="72">
        <v>-1.0000060010721901</v>
      </c>
      <c r="N33" s="71">
        <v>192.37459999999999</v>
      </c>
      <c r="O33" s="71">
        <v>221.80760000000001</v>
      </c>
      <c r="P33" s="71">
        <v>1</v>
      </c>
      <c r="Q33" s="74"/>
      <c r="R33" s="74"/>
      <c r="S33" s="71">
        <v>13.893800000000001</v>
      </c>
      <c r="T33" s="74"/>
      <c r="U33" s="75"/>
    </row>
    <row r="34" spans="1:21" ht="12" thickBot="1" x14ac:dyDescent="0.25">
      <c r="A34" s="45"/>
      <c r="B34" s="57" t="s">
        <v>31</v>
      </c>
      <c r="C34" s="48"/>
      <c r="D34" s="71">
        <v>98081.867899999997</v>
      </c>
      <c r="E34" s="71">
        <v>161330</v>
      </c>
      <c r="F34" s="72">
        <v>60.795802330626699</v>
      </c>
      <c r="G34" s="71">
        <v>135100.43919999999</v>
      </c>
      <c r="H34" s="72">
        <v>-27.400777909536199</v>
      </c>
      <c r="I34" s="71">
        <v>13862.0316</v>
      </c>
      <c r="J34" s="72">
        <v>14.133123580123</v>
      </c>
      <c r="K34" s="71">
        <v>17790.3786</v>
      </c>
      <c r="L34" s="72">
        <v>13.168261113987599</v>
      </c>
      <c r="M34" s="72">
        <v>-0.22081300731846101</v>
      </c>
      <c r="N34" s="71">
        <v>7437725.4495000001</v>
      </c>
      <c r="O34" s="71">
        <v>18335055.1032</v>
      </c>
      <c r="P34" s="71">
        <v>5735</v>
      </c>
      <c r="Q34" s="71">
        <v>5020</v>
      </c>
      <c r="R34" s="72">
        <v>14.2430278884462</v>
      </c>
      <c r="S34" s="71">
        <v>17.102330932868401</v>
      </c>
      <c r="T34" s="71">
        <v>16.402920199203201</v>
      </c>
      <c r="U34" s="73">
        <v>4.0895637934417</v>
      </c>
    </row>
    <row r="35" spans="1:21" ht="12" customHeight="1" thickBot="1" x14ac:dyDescent="0.25">
      <c r="A35" s="45"/>
      <c r="B35" s="57" t="s">
        <v>68</v>
      </c>
      <c r="C35" s="48"/>
      <c r="D35" s="71">
        <v>101292.33</v>
      </c>
      <c r="E35" s="74"/>
      <c r="F35" s="74"/>
      <c r="G35" s="71">
        <v>14071.8</v>
      </c>
      <c r="H35" s="72">
        <v>619.82496908711005</v>
      </c>
      <c r="I35" s="71">
        <v>101292.33</v>
      </c>
      <c r="J35" s="72">
        <v>100</v>
      </c>
      <c r="K35" s="71">
        <v>365.82</v>
      </c>
      <c r="L35" s="72">
        <v>2.5996674199462801</v>
      </c>
      <c r="M35" s="72">
        <v>275.89117598819098</v>
      </c>
      <c r="N35" s="71">
        <v>3707533.19</v>
      </c>
      <c r="O35" s="71">
        <v>11819203.75</v>
      </c>
      <c r="P35" s="71">
        <v>79</v>
      </c>
      <c r="Q35" s="71">
        <v>62</v>
      </c>
      <c r="R35" s="72">
        <v>27.419354838709701</v>
      </c>
      <c r="S35" s="71">
        <v>1282.18139240506</v>
      </c>
      <c r="T35" s="71">
        <v>1065.8543548387099</v>
      </c>
      <c r="U35" s="73">
        <v>16.871796677736501</v>
      </c>
    </row>
    <row r="36" spans="1:21" ht="12" thickBot="1" x14ac:dyDescent="0.25">
      <c r="A36" s="45"/>
      <c r="B36" s="57" t="s">
        <v>35</v>
      </c>
      <c r="C36" s="48"/>
      <c r="D36" s="71">
        <v>225894.91</v>
      </c>
      <c r="E36" s="74"/>
      <c r="F36" s="74"/>
      <c r="G36" s="71">
        <v>347176.11</v>
      </c>
      <c r="H36" s="72">
        <v>-34.9336248971739</v>
      </c>
      <c r="I36" s="71">
        <v>225894.91</v>
      </c>
      <c r="J36" s="72">
        <v>100</v>
      </c>
      <c r="K36" s="71">
        <v>-30714.37</v>
      </c>
      <c r="L36" s="72">
        <v>-8.8469134584174007</v>
      </c>
      <c r="M36" s="72">
        <v>-8.3546978173408704</v>
      </c>
      <c r="N36" s="71">
        <v>9118858.4700000007</v>
      </c>
      <c r="O36" s="71">
        <v>38571090.560000002</v>
      </c>
      <c r="P36" s="71">
        <v>108</v>
      </c>
      <c r="Q36" s="71">
        <v>67</v>
      </c>
      <c r="R36" s="72">
        <v>61.194029850746297</v>
      </c>
      <c r="S36" s="71">
        <v>2091.6195370370401</v>
      </c>
      <c r="T36" s="71">
        <v>1935.39985074627</v>
      </c>
      <c r="U36" s="73">
        <v>7.4688385494843397</v>
      </c>
    </row>
    <row r="37" spans="1:21" ht="12" thickBot="1" x14ac:dyDescent="0.25">
      <c r="A37" s="45"/>
      <c r="B37" s="57" t="s">
        <v>36</v>
      </c>
      <c r="C37" s="48"/>
      <c r="D37" s="71">
        <v>21132.49</v>
      </c>
      <c r="E37" s="74"/>
      <c r="F37" s="74"/>
      <c r="G37" s="71">
        <v>55681.21</v>
      </c>
      <c r="H37" s="72">
        <v>-62.047358525434397</v>
      </c>
      <c r="I37" s="71">
        <v>21132.49</v>
      </c>
      <c r="J37" s="72">
        <v>100</v>
      </c>
      <c r="K37" s="71">
        <v>-471.09</v>
      </c>
      <c r="L37" s="72">
        <v>-0.84604842459422103</v>
      </c>
      <c r="M37" s="72">
        <v>-45.858710649769698</v>
      </c>
      <c r="N37" s="71">
        <v>985129.97</v>
      </c>
      <c r="O37" s="71">
        <v>10940553.689999999</v>
      </c>
      <c r="P37" s="71">
        <v>14</v>
      </c>
      <c r="Q37" s="71">
        <v>7</v>
      </c>
      <c r="R37" s="72">
        <v>100</v>
      </c>
      <c r="S37" s="71">
        <v>1509.46357142857</v>
      </c>
      <c r="T37" s="71">
        <v>1513.4314285714299</v>
      </c>
      <c r="U37" s="73">
        <v>-0.262865379328245</v>
      </c>
    </row>
    <row r="38" spans="1:21" ht="12" thickBot="1" x14ac:dyDescent="0.25">
      <c r="A38" s="45"/>
      <c r="B38" s="57" t="s">
        <v>37</v>
      </c>
      <c r="C38" s="48"/>
      <c r="D38" s="71">
        <v>162618.07</v>
      </c>
      <c r="E38" s="74"/>
      <c r="F38" s="74"/>
      <c r="G38" s="71">
        <v>284507.93</v>
      </c>
      <c r="H38" s="72">
        <v>-42.842341863722403</v>
      </c>
      <c r="I38" s="71">
        <v>162618.07</v>
      </c>
      <c r="J38" s="72">
        <v>100</v>
      </c>
      <c r="K38" s="71">
        <v>-41917.35</v>
      </c>
      <c r="L38" s="72">
        <v>-14.733280017889101</v>
      </c>
      <c r="M38" s="72">
        <v>-4.87949309772684</v>
      </c>
      <c r="N38" s="71">
        <v>6213744.1299999999</v>
      </c>
      <c r="O38" s="71">
        <v>20179368.670000002</v>
      </c>
      <c r="P38" s="71">
        <v>91</v>
      </c>
      <c r="Q38" s="71">
        <v>60</v>
      </c>
      <c r="R38" s="72">
        <v>51.6666666666667</v>
      </c>
      <c r="S38" s="71">
        <v>1787.0117582417599</v>
      </c>
      <c r="T38" s="71">
        <v>1611.5823333333301</v>
      </c>
      <c r="U38" s="73">
        <v>9.8169149754800795</v>
      </c>
    </row>
    <row r="39" spans="1:21" ht="12" thickBot="1" x14ac:dyDescent="0.25">
      <c r="A39" s="45"/>
      <c r="B39" s="57" t="s">
        <v>70</v>
      </c>
      <c r="C39" s="48"/>
      <c r="D39" s="71">
        <v>3.4</v>
      </c>
      <c r="E39" s="74"/>
      <c r="F39" s="74"/>
      <c r="G39" s="74"/>
      <c r="H39" s="74"/>
      <c r="I39" s="71">
        <v>3.4</v>
      </c>
      <c r="J39" s="72">
        <v>100</v>
      </c>
      <c r="K39" s="74"/>
      <c r="L39" s="74"/>
      <c r="M39" s="74"/>
      <c r="N39" s="71">
        <v>408.04</v>
      </c>
      <c r="O39" s="71">
        <v>875.31</v>
      </c>
      <c r="P39" s="71">
        <v>4</v>
      </c>
      <c r="Q39" s="71">
        <v>1</v>
      </c>
      <c r="R39" s="72">
        <v>300</v>
      </c>
      <c r="S39" s="71">
        <v>0.85</v>
      </c>
      <c r="T39" s="71">
        <v>0.85</v>
      </c>
      <c r="U39" s="73">
        <v>0</v>
      </c>
    </row>
    <row r="40" spans="1:21" ht="12" customHeight="1" thickBot="1" x14ac:dyDescent="0.25">
      <c r="A40" s="45"/>
      <c r="B40" s="57" t="s">
        <v>32</v>
      </c>
      <c r="C40" s="48"/>
      <c r="D40" s="71">
        <v>143217.09330000001</v>
      </c>
      <c r="E40" s="74"/>
      <c r="F40" s="74"/>
      <c r="G40" s="71">
        <v>399461.45280000003</v>
      </c>
      <c r="H40" s="72">
        <v>-64.147455956981901</v>
      </c>
      <c r="I40" s="71">
        <v>10283.546</v>
      </c>
      <c r="J40" s="72">
        <v>7.1803901078056596</v>
      </c>
      <c r="K40" s="71">
        <v>25058.728599999999</v>
      </c>
      <c r="L40" s="72">
        <v>6.2731280889188197</v>
      </c>
      <c r="M40" s="72">
        <v>-0.58962219655469705</v>
      </c>
      <c r="N40" s="71">
        <v>3699164.5181</v>
      </c>
      <c r="O40" s="71">
        <v>6793107.0800999999</v>
      </c>
      <c r="P40" s="71">
        <v>175</v>
      </c>
      <c r="Q40" s="71">
        <v>130</v>
      </c>
      <c r="R40" s="72">
        <v>34.615384615384599</v>
      </c>
      <c r="S40" s="71">
        <v>818.38339028571397</v>
      </c>
      <c r="T40" s="71">
        <v>560.15120999999999</v>
      </c>
      <c r="U40" s="73">
        <v>31.553937109544702</v>
      </c>
    </row>
    <row r="41" spans="1:21" ht="12" thickBot="1" x14ac:dyDescent="0.25">
      <c r="A41" s="45"/>
      <c r="B41" s="57" t="s">
        <v>33</v>
      </c>
      <c r="C41" s="48"/>
      <c r="D41" s="71">
        <v>441673.03899999999</v>
      </c>
      <c r="E41" s="71">
        <v>1178368</v>
      </c>
      <c r="F41" s="72">
        <v>37.4817577361232</v>
      </c>
      <c r="G41" s="71">
        <v>594011.15170000005</v>
      </c>
      <c r="H41" s="72">
        <v>-25.645665449886501</v>
      </c>
      <c r="I41" s="71">
        <v>21665.102999999999</v>
      </c>
      <c r="J41" s="72">
        <v>4.9052355672540804</v>
      </c>
      <c r="K41" s="71">
        <v>40009.310700000002</v>
      </c>
      <c r="L41" s="72">
        <v>6.73544774125829</v>
      </c>
      <c r="M41" s="72">
        <v>-0.45849846895762703</v>
      </c>
      <c r="N41" s="71">
        <v>18553112.8266</v>
      </c>
      <c r="O41" s="71">
        <v>39828212.897600003</v>
      </c>
      <c r="P41" s="71">
        <v>2305</v>
      </c>
      <c r="Q41" s="71">
        <v>2091</v>
      </c>
      <c r="R41" s="72">
        <v>10.234337637494001</v>
      </c>
      <c r="S41" s="71">
        <v>191.615201301518</v>
      </c>
      <c r="T41" s="71">
        <v>185.96641362984201</v>
      </c>
      <c r="U41" s="73">
        <v>2.94798514591101</v>
      </c>
    </row>
    <row r="42" spans="1:21" ht="12" thickBot="1" x14ac:dyDescent="0.25">
      <c r="A42" s="45"/>
      <c r="B42" s="57" t="s">
        <v>38</v>
      </c>
      <c r="C42" s="48"/>
      <c r="D42" s="71">
        <v>146081.24</v>
      </c>
      <c r="E42" s="74"/>
      <c r="F42" s="74"/>
      <c r="G42" s="71">
        <v>181970.12</v>
      </c>
      <c r="H42" s="72">
        <v>-19.7224027768955</v>
      </c>
      <c r="I42" s="71">
        <v>146081.24</v>
      </c>
      <c r="J42" s="72">
        <v>100</v>
      </c>
      <c r="K42" s="71">
        <v>-17883.82</v>
      </c>
      <c r="L42" s="72">
        <v>-9.8278882269242906</v>
      </c>
      <c r="M42" s="72">
        <v>-9.1683465836717204</v>
      </c>
      <c r="N42" s="71">
        <v>4693098.01</v>
      </c>
      <c r="O42" s="71">
        <v>16558708.98</v>
      </c>
      <c r="P42" s="71">
        <v>104</v>
      </c>
      <c r="Q42" s="71">
        <v>56</v>
      </c>
      <c r="R42" s="72">
        <v>85.714285714285694</v>
      </c>
      <c r="S42" s="71">
        <v>1404.6273076923101</v>
      </c>
      <c r="T42" s="71">
        <v>1579.99178571429</v>
      </c>
      <c r="U42" s="73">
        <v>-12.4847692381895</v>
      </c>
    </row>
    <row r="43" spans="1:21" ht="12" thickBot="1" x14ac:dyDescent="0.25">
      <c r="A43" s="45"/>
      <c r="B43" s="57" t="s">
        <v>39</v>
      </c>
      <c r="C43" s="48"/>
      <c r="D43" s="71">
        <v>44435.95</v>
      </c>
      <c r="E43" s="74"/>
      <c r="F43" s="74"/>
      <c r="G43" s="71">
        <v>59600.05</v>
      </c>
      <c r="H43" s="72">
        <v>-25.443099460487002</v>
      </c>
      <c r="I43" s="71">
        <v>44435.95</v>
      </c>
      <c r="J43" s="72">
        <v>100</v>
      </c>
      <c r="K43" s="71">
        <v>7040.33</v>
      </c>
      <c r="L43" s="72">
        <v>11.812624318268201</v>
      </c>
      <c r="M43" s="72">
        <v>5.31162885830636</v>
      </c>
      <c r="N43" s="71">
        <v>1580710.66</v>
      </c>
      <c r="O43" s="71">
        <v>5988048.8700000001</v>
      </c>
      <c r="P43" s="71">
        <v>44</v>
      </c>
      <c r="Q43" s="71">
        <v>27</v>
      </c>
      <c r="R43" s="72">
        <v>62.962962962962997</v>
      </c>
      <c r="S43" s="71">
        <v>1009.90795454545</v>
      </c>
      <c r="T43" s="71">
        <v>932.13185185185205</v>
      </c>
      <c r="U43" s="73">
        <v>7.70130607879097</v>
      </c>
    </row>
    <row r="44" spans="1:21" ht="12" thickBot="1" x14ac:dyDescent="0.25">
      <c r="A44" s="45"/>
      <c r="B44" s="57" t="s">
        <v>73</v>
      </c>
      <c r="C44" s="48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1">
        <v>-3233.3332999999998</v>
      </c>
      <c r="P44" s="74"/>
      <c r="Q44" s="74"/>
      <c r="R44" s="74"/>
      <c r="S44" s="74"/>
      <c r="T44" s="74"/>
      <c r="U44" s="75"/>
    </row>
    <row r="45" spans="1:21" ht="12" thickBot="1" x14ac:dyDescent="0.25">
      <c r="A45" s="50"/>
      <c r="B45" s="57" t="s">
        <v>34</v>
      </c>
      <c r="C45" s="48"/>
      <c r="D45" s="76">
        <v>8618.8035</v>
      </c>
      <c r="E45" s="77"/>
      <c r="F45" s="77"/>
      <c r="G45" s="76">
        <v>39440.340199999999</v>
      </c>
      <c r="H45" s="78">
        <v>-78.147238445980804</v>
      </c>
      <c r="I45" s="76">
        <v>942.54880000000003</v>
      </c>
      <c r="J45" s="78">
        <v>10.9359588021702</v>
      </c>
      <c r="K45" s="76">
        <v>5650.0817999999999</v>
      </c>
      <c r="L45" s="78">
        <v>14.325641643425801</v>
      </c>
      <c r="M45" s="78">
        <v>-0.83317961874463498</v>
      </c>
      <c r="N45" s="76">
        <v>1104222.7590999999</v>
      </c>
      <c r="O45" s="76">
        <v>2302713.41</v>
      </c>
      <c r="P45" s="76">
        <v>19</v>
      </c>
      <c r="Q45" s="76">
        <v>20</v>
      </c>
      <c r="R45" s="78">
        <v>-5</v>
      </c>
      <c r="S45" s="76">
        <v>453.62123684210502</v>
      </c>
      <c r="T45" s="76">
        <v>1353.864165</v>
      </c>
      <c r="U45" s="79">
        <v>-198.45696255866599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</mergeCells>
  <phoneticPr fontId="2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1"/>
  <sheetViews>
    <sheetView topLeftCell="A13" workbookViewId="0">
      <selection sqref="A1:H31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 x14ac:dyDescent="0.2">
      <c r="A2" s="36">
        <v>1</v>
      </c>
      <c r="B2" s="36">
        <v>12</v>
      </c>
      <c r="C2" s="36">
        <v>70310</v>
      </c>
      <c r="D2" s="36">
        <v>754813.226751282</v>
      </c>
      <c r="E2" s="36">
        <v>569043.36050769198</v>
      </c>
      <c r="F2" s="36">
        <v>185769.86624358999</v>
      </c>
      <c r="G2" s="36">
        <v>569043.36050769198</v>
      </c>
      <c r="H2" s="36">
        <v>0.24611368701518899</v>
      </c>
    </row>
    <row r="3" spans="1:8" x14ac:dyDescent="0.2">
      <c r="A3" s="36">
        <v>2</v>
      </c>
      <c r="B3" s="36">
        <v>13</v>
      </c>
      <c r="C3" s="36">
        <v>15430</v>
      </c>
      <c r="D3" s="36">
        <v>124078.142800855</v>
      </c>
      <c r="E3" s="36">
        <v>107438.332750427</v>
      </c>
      <c r="F3" s="36">
        <v>16639.810050427401</v>
      </c>
      <c r="G3" s="36">
        <v>107438.332750427</v>
      </c>
      <c r="H3" s="36">
        <v>0.13410750414868999</v>
      </c>
    </row>
    <row r="4" spans="1:8" x14ac:dyDescent="0.2">
      <c r="A4" s="36">
        <v>3</v>
      </c>
      <c r="B4" s="36">
        <v>14</v>
      </c>
      <c r="C4" s="36">
        <v>110952</v>
      </c>
      <c r="D4" s="36">
        <v>208912.566761433</v>
      </c>
      <c r="E4" s="36">
        <v>208506.403970482</v>
      </c>
      <c r="F4" s="36">
        <v>406.16279095001403</v>
      </c>
      <c r="G4" s="36">
        <v>208506.403970482</v>
      </c>
      <c r="H4" s="36">
        <v>1.94417596435848E-3</v>
      </c>
    </row>
    <row r="5" spans="1:8" x14ac:dyDescent="0.2">
      <c r="A5" s="36">
        <v>4</v>
      </c>
      <c r="B5" s="36">
        <v>15</v>
      </c>
      <c r="C5" s="36">
        <v>3940</v>
      </c>
      <c r="D5" s="36">
        <v>66118.885725527594</v>
      </c>
      <c r="E5" s="36">
        <v>54790.050546063103</v>
      </c>
      <c r="F5" s="36">
        <v>11328.8351794645</v>
      </c>
      <c r="G5" s="36">
        <v>54790.050546063103</v>
      </c>
      <c r="H5" s="36">
        <v>0.17134038263277299</v>
      </c>
    </row>
    <row r="6" spans="1:8" x14ac:dyDescent="0.2">
      <c r="A6" s="36">
        <v>5</v>
      </c>
      <c r="B6" s="36">
        <v>16</v>
      </c>
      <c r="C6" s="36">
        <v>4344</v>
      </c>
      <c r="D6" s="36">
        <v>416083.79439743602</v>
      </c>
      <c r="E6" s="36">
        <v>408531.23395470099</v>
      </c>
      <c r="F6" s="36">
        <v>7552.5604427350399</v>
      </c>
      <c r="G6" s="36">
        <v>408531.23395470099</v>
      </c>
      <c r="H6" s="36">
        <v>1.8151537128891299E-2</v>
      </c>
    </row>
    <row r="7" spans="1:8" x14ac:dyDescent="0.2">
      <c r="A7" s="36">
        <v>6</v>
      </c>
      <c r="B7" s="36">
        <v>17</v>
      </c>
      <c r="C7" s="36">
        <v>21796</v>
      </c>
      <c r="D7" s="36">
        <v>383869.91476495698</v>
      </c>
      <c r="E7" s="36">
        <v>307630.98874529899</v>
      </c>
      <c r="F7" s="36">
        <v>76238.926019658102</v>
      </c>
      <c r="G7" s="36">
        <v>307630.98874529899</v>
      </c>
      <c r="H7" s="36">
        <v>0.19860615038388499</v>
      </c>
    </row>
    <row r="8" spans="1:8" x14ac:dyDescent="0.2">
      <c r="A8" s="36">
        <v>7</v>
      </c>
      <c r="B8" s="36">
        <v>18</v>
      </c>
      <c r="C8" s="36">
        <v>94129</v>
      </c>
      <c r="D8" s="36">
        <v>141561.323055555</v>
      </c>
      <c r="E8" s="36">
        <v>115890.26301025601</v>
      </c>
      <c r="F8" s="36">
        <v>25671.060045299098</v>
      </c>
      <c r="G8" s="36">
        <v>115890.26301025601</v>
      </c>
      <c r="H8" s="36">
        <v>0.181342329184254</v>
      </c>
    </row>
    <row r="9" spans="1:8" x14ac:dyDescent="0.2">
      <c r="A9" s="36">
        <v>8</v>
      </c>
      <c r="B9" s="36">
        <v>19</v>
      </c>
      <c r="C9" s="36">
        <v>23130</v>
      </c>
      <c r="D9" s="36">
        <v>177983.35528632501</v>
      </c>
      <c r="E9" s="36">
        <v>215981.42863760699</v>
      </c>
      <c r="F9" s="36">
        <v>-37998.073351282103</v>
      </c>
      <c r="G9" s="36">
        <v>215981.42863760699</v>
      </c>
      <c r="H9" s="36">
        <v>-0.213492285782308</v>
      </c>
    </row>
    <row r="10" spans="1:8" x14ac:dyDescent="0.2">
      <c r="A10" s="36">
        <v>9</v>
      </c>
      <c r="B10" s="36">
        <v>21</v>
      </c>
      <c r="C10" s="36">
        <v>199384</v>
      </c>
      <c r="D10" s="36">
        <v>865206.42656239297</v>
      </c>
      <c r="E10" s="36">
        <v>865579.07569829002</v>
      </c>
      <c r="F10" s="36">
        <v>-372.649135897436</v>
      </c>
      <c r="G10" s="36">
        <v>865579.07569829002</v>
      </c>
      <c r="H10" s="36">
        <v>-4.3070546456529702E-4</v>
      </c>
    </row>
    <row r="11" spans="1:8" x14ac:dyDescent="0.2">
      <c r="A11" s="36">
        <v>10</v>
      </c>
      <c r="B11" s="36">
        <v>22</v>
      </c>
      <c r="C11" s="36">
        <v>43832</v>
      </c>
      <c r="D11" s="36">
        <v>873031.40669914498</v>
      </c>
      <c r="E11" s="36">
        <v>805426.51532820496</v>
      </c>
      <c r="F11" s="36">
        <v>67604.891370940197</v>
      </c>
      <c r="G11" s="36">
        <v>805426.51532820496</v>
      </c>
      <c r="H11" s="36">
        <v>7.74369522701919E-2</v>
      </c>
    </row>
    <row r="12" spans="1:8" x14ac:dyDescent="0.2">
      <c r="A12" s="36">
        <v>11</v>
      </c>
      <c r="B12" s="36">
        <v>23</v>
      </c>
      <c r="C12" s="36">
        <v>161634.51500000001</v>
      </c>
      <c r="D12" s="36">
        <v>1709255.4286102599</v>
      </c>
      <c r="E12" s="36">
        <v>1427372.91989316</v>
      </c>
      <c r="F12" s="36">
        <v>281882.50871709402</v>
      </c>
      <c r="G12" s="36">
        <v>1427372.91989316</v>
      </c>
      <c r="H12" s="36">
        <v>0.16491538011161</v>
      </c>
    </row>
    <row r="13" spans="1:8" x14ac:dyDescent="0.2">
      <c r="A13" s="36">
        <v>12</v>
      </c>
      <c r="B13" s="36">
        <v>24</v>
      </c>
      <c r="C13" s="36">
        <v>21206</v>
      </c>
      <c r="D13" s="36">
        <v>573679.61115726503</v>
      </c>
      <c r="E13" s="36">
        <v>520137.16018547001</v>
      </c>
      <c r="F13" s="36">
        <v>53542.450971794897</v>
      </c>
      <c r="G13" s="36">
        <v>520137.16018547001</v>
      </c>
      <c r="H13" s="36">
        <v>9.3331626103611107E-2</v>
      </c>
    </row>
    <row r="14" spans="1:8" x14ac:dyDescent="0.2">
      <c r="A14" s="36">
        <v>13</v>
      </c>
      <c r="B14" s="36">
        <v>25</v>
      </c>
      <c r="C14" s="36">
        <v>77773</v>
      </c>
      <c r="D14" s="36">
        <v>916959.92200000002</v>
      </c>
      <c r="E14" s="36">
        <v>838780.40639999998</v>
      </c>
      <c r="F14" s="36">
        <v>78179.515599999999</v>
      </c>
      <c r="G14" s="36">
        <v>838780.40639999998</v>
      </c>
      <c r="H14" s="36">
        <v>8.5259468515789694E-2</v>
      </c>
    </row>
    <row r="15" spans="1:8" x14ac:dyDescent="0.2">
      <c r="A15" s="36">
        <v>14</v>
      </c>
      <c r="B15" s="36">
        <v>26</v>
      </c>
      <c r="C15" s="36">
        <v>73810</v>
      </c>
      <c r="D15" s="36">
        <v>402933.14197136398</v>
      </c>
      <c r="E15" s="36">
        <v>356672.87232852302</v>
      </c>
      <c r="F15" s="36">
        <v>46260.269642840904</v>
      </c>
      <c r="G15" s="36">
        <v>356672.87232852302</v>
      </c>
      <c r="H15" s="36">
        <v>0.114808797847978</v>
      </c>
    </row>
    <row r="16" spans="1:8" x14ac:dyDescent="0.2">
      <c r="A16" s="36">
        <v>15</v>
      </c>
      <c r="B16" s="36">
        <v>27</v>
      </c>
      <c r="C16" s="36">
        <v>206481.39199999999</v>
      </c>
      <c r="D16" s="36">
        <v>1815582.3609333299</v>
      </c>
      <c r="E16" s="36">
        <v>1746671.8980666699</v>
      </c>
      <c r="F16" s="36">
        <v>68910.462866666698</v>
      </c>
      <c r="G16" s="36">
        <v>1746671.8980666699</v>
      </c>
      <c r="H16" s="36">
        <v>3.7955018923648297E-2</v>
      </c>
    </row>
    <row r="17" spans="1:8" x14ac:dyDescent="0.2">
      <c r="A17" s="36">
        <v>16</v>
      </c>
      <c r="B17" s="36">
        <v>29</v>
      </c>
      <c r="C17" s="36">
        <v>258788</v>
      </c>
      <c r="D17" s="36">
        <v>3292668.6298811999</v>
      </c>
      <c r="E17" s="36">
        <v>3007252.2826410299</v>
      </c>
      <c r="F17" s="36">
        <v>285416.34724017099</v>
      </c>
      <c r="G17" s="36">
        <v>3007252.2826410299</v>
      </c>
      <c r="H17" s="36">
        <v>8.6682378132435706E-2</v>
      </c>
    </row>
    <row r="18" spans="1:8" x14ac:dyDescent="0.2">
      <c r="A18" s="36">
        <v>17</v>
      </c>
      <c r="B18" s="36">
        <v>31</v>
      </c>
      <c r="C18" s="36">
        <v>22581.3</v>
      </c>
      <c r="D18" s="36">
        <v>208763.039220362</v>
      </c>
      <c r="E18" s="36">
        <v>175235.604817432</v>
      </c>
      <c r="F18" s="36">
        <v>33527.434402929401</v>
      </c>
      <c r="G18" s="36">
        <v>175235.604817432</v>
      </c>
      <c r="H18" s="36">
        <v>0.16060043256765999</v>
      </c>
    </row>
    <row r="19" spans="1:8" x14ac:dyDescent="0.2">
      <c r="A19" s="36">
        <v>18</v>
      </c>
      <c r="B19" s="36">
        <v>32</v>
      </c>
      <c r="C19" s="36">
        <v>22540.951000000001</v>
      </c>
      <c r="D19" s="36">
        <v>357903.78934413398</v>
      </c>
      <c r="E19" s="36">
        <v>323769.12077040703</v>
      </c>
      <c r="F19" s="36">
        <v>34134.6685737273</v>
      </c>
      <c r="G19" s="36">
        <v>323769.12077040703</v>
      </c>
      <c r="H19" s="36">
        <v>9.5373867475054497E-2</v>
      </c>
    </row>
    <row r="20" spans="1:8" x14ac:dyDescent="0.2">
      <c r="A20" s="36">
        <v>19</v>
      </c>
      <c r="B20" s="36">
        <v>33</v>
      </c>
      <c r="C20" s="36">
        <v>32370.043000000001</v>
      </c>
      <c r="D20" s="36">
        <v>517479.97745090403</v>
      </c>
      <c r="E20" s="36">
        <v>402999.53477505001</v>
      </c>
      <c r="F20" s="36">
        <v>114480.44267585401</v>
      </c>
      <c r="G20" s="36">
        <v>402999.53477505001</v>
      </c>
      <c r="H20" s="36">
        <v>0.221226806184429</v>
      </c>
    </row>
    <row r="21" spans="1:8" x14ac:dyDescent="0.2">
      <c r="A21" s="36">
        <v>20</v>
      </c>
      <c r="B21" s="36">
        <v>34</v>
      </c>
      <c r="C21" s="36">
        <v>33183.402999999998</v>
      </c>
      <c r="D21" s="36">
        <v>215677.02703844599</v>
      </c>
      <c r="E21" s="36">
        <v>157432.293099979</v>
      </c>
      <c r="F21" s="36">
        <v>58244.733938467703</v>
      </c>
      <c r="G21" s="36">
        <v>157432.293099979</v>
      </c>
      <c r="H21" s="36">
        <v>0.27005534496766298</v>
      </c>
    </row>
    <row r="22" spans="1:8" x14ac:dyDescent="0.2">
      <c r="A22" s="36">
        <v>21</v>
      </c>
      <c r="B22" s="36">
        <v>35</v>
      </c>
      <c r="C22" s="36">
        <v>24805.68</v>
      </c>
      <c r="D22" s="36">
        <v>733018.11869999999</v>
      </c>
      <c r="E22" s="36">
        <v>705903.27780000004</v>
      </c>
      <c r="F22" s="36">
        <v>27114.840899999999</v>
      </c>
      <c r="G22" s="36">
        <v>705903.27780000004</v>
      </c>
      <c r="H22" s="36">
        <v>3.6990683051720298E-2</v>
      </c>
    </row>
    <row r="23" spans="1:8" x14ac:dyDescent="0.2">
      <c r="A23" s="36">
        <v>22</v>
      </c>
      <c r="B23" s="36">
        <v>36</v>
      </c>
      <c r="C23" s="36">
        <v>109326.804</v>
      </c>
      <c r="D23" s="36">
        <v>686230.08935398201</v>
      </c>
      <c r="E23" s="36">
        <v>587978.53871757805</v>
      </c>
      <c r="F23" s="36">
        <v>98251.550636403903</v>
      </c>
      <c r="G23" s="36">
        <v>587978.53871757805</v>
      </c>
      <c r="H23" s="36">
        <v>0.14317581254546599</v>
      </c>
    </row>
    <row r="24" spans="1:8" x14ac:dyDescent="0.2">
      <c r="A24" s="36">
        <v>23</v>
      </c>
      <c r="B24" s="36">
        <v>37</v>
      </c>
      <c r="C24" s="36">
        <v>90473.236000000004</v>
      </c>
      <c r="D24" s="36">
        <v>742605.60037787596</v>
      </c>
      <c r="E24" s="36">
        <v>659727.53464988398</v>
      </c>
      <c r="F24" s="36">
        <v>82878.065727992405</v>
      </c>
      <c r="G24" s="36">
        <v>659727.53464988398</v>
      </c>
      <c r="H24" s="36">
        <v>0.111604417857635</v>
      </c>
    </row>
    <row r="25" spans="1:8" x14ac:dyDescent="0.2">
      <c r="A25" s="36">
        <v>24</v>
      </c>
      <c r="B25" s="36">
        <v>38</v>
      </c>
      <c r="C25" s="36">
        <v>287949.69500000001</v>
      </c>
      <c r="D25" s="36">
        <v>1231042.0944159301</v>
      </c>
      <c r="E25" s="36">
        <v>1253686.7141902701</v>
      </c>
      <c r="F25" s="36">
        <v>-22644.619774336301</v>
      </c>
      <c r="G25" s="36">
        <v>1253686.7141902701</v>
      </c>
      <c r="H25" s="36">
        <v>-1.8394675435595101E-2</v>
      </c>
    </row>
    <row r="26" spans="1:8" x14ac:dyDescent="0.2">
      <c r="A26" s="36">
        <v>25</v>
      </c>
      <c r="B26" s="36">
        <v>39</v>
      </c>
      <c r="C26" s="36">
        <v>63207.881999999998</v>
      </c>
      <c r="D26" s="36">
        <v>107672.58810080899</v>
      </c>
      <c r="E26" s="36">
        <v>79930.330501234799</v>
      </c>
      <c r="F26" s="36">
        <v>27742.257599574499</v>
      </c>
      <c r="G26" s="36">
        <v>79930.330501234799</v>
      </c>
      <c r="H26" s="36">
        <v>0.25765385683495001</v>
      </c>
    </row>
    <row r="27" spans="1:8" x14ac:dyDescent="0.2">
      <c r="A27" s="36">
        <v>26</v>
      </c>
      <c r="B27" s="36">
        <v>40</v>
      </c>
      <c r="C27" s="36">
        <v>0.57199999999999995</v>
      </c>
      <c r="D27" s="36">
        <v>13.893800000000001</v>
      </c>
      <c r="E27" s="36">
        <v>12.4413</v>
      </c>
      <c r="F27" s="36">
        <v>1.4524999999999999</v>
      </c>
      <c r="G27" s="36">
        <v>12.4413</v>
      </c>
      <c r="H27" s="36">
        <v>0.10454303358332501</v>
      </c>
    </row>
    <row r="28" spans="1:8" x14ac:dyDescent="0.2">
      <c r="A28" s="36">
        <v>27</v>
      </c>
      <c r="B28" s="36">
        <v>42</v>
      </c>
      <c r="C28" s="36">
        <v>4459.2860000000001</v>
      </c>
      <c r="D28" s="36">
        <v>98081.867400000003</v>
      </c>
      <c r="E28" s="36">
        <v>84219.838300000003</v>
      </c>
      <c r="F28" s="36">
        <v>13862.0291</v>
      </c>
      <c r="G28" s="36">
        <v>84219.838300000003</v>
      </c>
      <c r="H28" s="36">
        <v>0.141331211032795</v>
      </c>
    </row>
    <row r="29" spans="1:8" x14ac:dyDescent="0.2">
      <c r="A29" s="36">
        <v>28</v>
      </c>
      <c r="B29" s="36">
        <v>75</v>
      </c>
      <c r="C29" s="36">
        <v>190</v>
      </c>
      <c r="D29" s="36">
        <v>143217.094017094</v>
      </c>
      <c r="E29" s="36">
        <v>132933.547008547</v>
      </c>
      <c r="F29" s="36">
        <v>10283.547008547001</v>
      </c>
      <c r="G29" s="36">
        <v>132933.547008547</v>
      </c>
      <c r="H29" s="36">
        <v>7.1803907760616806E-2</v>
      </c>
    </row>
    <row r="30" spans="1:8" x14ac:dyDescent="0.2">
      <c r="A30" s="36">
        <v>29</v>
      </c>
      <c r="B30" s="36">
        <v>76</v>
      </c>
      <c r="C30" s="36">
        <v>2442</v>
      </c>
      <c r="D30" s="36">
        <v>441673.02724444401</v>
      </c>
      <c r="E30" s="36">
        <v>420007.93885555502</v>
      </c>
      <c r="F30" s="36">
        <v>21665.0883888889</v>
      </c>
      <c r="G30" s="36">
        <v>420007.93885555502</v>
      </c>
      <c r="H30" s="36">
        <v>4.9052323896832201E-2</v>
      </c>
    </row>
    <row r="31" spans="1:8" x14ac:dyDescent="0.2">
      <c r="A31" s="30">
        <v>30</v>
      </c>
      <c r="B31" s="31">
        <v>99</v>
      </c>
      <c r="C31" s="30">
        <v>19</v>
      </c>
      <c r="D31" s="30">
        <v>8618.8034188034198</v>
      </c>
      <c r="E31" s="30">
        <v>7676.2547008546999</v>
      </c>
      <c r="F31" s="30">
        <v>942.54871794871804</v>
      </c>
      <c r="G31" s="30">
        <v>7676.2547008546999</v>
      </c>
      <c r="H31" s="30">
        <v>0.109359579531932</v>
      </c>
    </row>
    <row r="32" spans="1:8" x14ac:dyDescent="0.2">
      <c r="A32" s="3"/>
      <c r="B32" s="33">
        <v>70</v>
      </c>
      <c r="C32" s="33">
        <v>77</v>
      </c>
      <c r="D32" s="33">
        <v>101292.33</v>
      </c>
      <c r="E32" s="33">
        <v>0</v>
      </c>
      <c r="F32" s="30"/>
      <c r="G32" s="30"/>
      <c r="H32" s="3"/>
    </row>
    <row r="33" spans="1:8" x14ac:dyDescent="0.2">
      <c r="A33" s="3"/>
      <c r="B33" s="33">
        <v>71</v>
      </c>
      <c r="C33" s="33">
        <v>93</v>
      </c>
      <c r="D33" s="33">
        <v>225894.91</v>
      </c>
      <c r="E33" s="33">
        <v>0</v>
      </c>
      <c r="F33" s="30"/>
      <c r="G33" s="30"/>
      <c r="H33" s="3"/>
    </row>
    <row r="34" spans="1:8" x14ac:dyDescent="0.2">
      <c r="A34" s="3"/>
      <c r="B34" s="33">
        <v>72</v>
      </c>
      <c r="C34" s="33">
        <v>8</v>
      </c>
      <c r="D34" s="33">
        <v>21132.49</v>
      </c>
      <c r="E34" s="33">
        <v>0</v>
      </c>
      <c r="F34" s="30"/>
      <c r="G34" s="30"/>
      <c r="H34" s="3"/>
    </row>
    <row r="35" spans="1:8" x14ac:dyDescent="0.2">
      <c r="A35" s="3"/>
      <c r="B35" s="33">
        <v>73</v>
      </c>
      <c r="C35" s="33">
        <v>89</v>
      </c>
      <c r="D35" s="33">
        <v>162618.07</v>
      </c>
      <c r="E35" s="33">
        <v>0</v>
      </c>
      <c r="F35" s="30"/>
      <c r="G35" s="30"/>
      <c r="H35" s="3"/>
    </row>
    <row r="36" spans="1:8" x14ac:dyDescent="0.2">
      <c r="A36" s="3"/>
      <c r="B36" s="33">
        <v>74</v>
      </c>
      <c r="C36" s="33">
        <v>4</v>
      </c>
      <c r="D36" s="33">
        <v>3.4</v>
      </c>
      <c r="E36" s="33">
        <v>0</v>
      </c>
      <c r="F36" s="30"/>
      <c r="G36" s="30"/>
      <c r="H36" s="3"/>
    </row>
    <row r="37" spans="1:8" x14ac:dyDescent="0.2">
      <c r="A37" s="3"/>
      <c r="B37" s="33">
        <v>77</v>
      </c>
      <c r="C37" s="33">
        <v>99</v>
      </c>
      <c r="D37" s="33">
        <v>146081.24</v>
      </c>
      <c r="E37" s="33">
        <v>0</v>
      </c>
      <c r="F37" s="30"/>
      <c r="G37" s="30"/>
      <c r="H37" s="3"/>
    </row>
    <row r="38" spans="1:8" x14ac:dyDescent="0.2">
      <c r="A38" s="30"/>
      <c r="B38" s="38">
        <v>78</v>
      </c>
      <c r="C38" s="33">
        <v>42</v>
      </c>
      <c r="D38" s="33">
        <v>44435.95</v>
      </c>
      <c r="E38" s="33">
        <v>0</v>
      </c>
      <c r="F38" s="30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1"/>
      <c r="D41" s="31"/>
      <c r="E41" s="31"/>
      <c r="F41" s="31"/>
      <c r="G41" s="31"/>
      <c r="H41" s="31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0"/>
      <c r="D43" s="30"/>
      <c r="E43" s="30"/>
      <c r="F43" s="30"/>
      <c r="G43" s="30"/>
      <c r="H43" s="30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2016-02-27T01:33:01Z</dcterms:modified>
</cp:coreProperties>
</file>