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945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I33" i="2"/>
  <c r="E4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4"/>
  <c r="H30" l="1"/>
  <c r="H32"/>
  <c r="H40" l="1"/>
  <c r="J8" l="1"/>
  <c r="F38" l="1"/>
  <c r="F39"/>
  <c r="F33"/>
  <c r="F34"/>
  <c r="E38"/>
  <c r="K38" s="1"/>
  <c r="E39"/>
  <c r="K39" s="1"/>
  <c r="E34"/>
  <c r="K34" s="1"/>
  <c r="E33"/>
  <c r="K33" s="1"/>
  <c r="F40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0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0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0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0"/>
  <c r="L40" s="1"/>
  <c r="G38"/>
  <c r="L38" s="1"/>
  <c r="G33"/>
  <c r="L33" s="1"/>
  <c r="G39"/>
  <c r="L39" s="1"/>
  <c r="G34"/>
  <c r="L34" s="1"/>
  <c r="G29"/>
  <c r="L29" s="1"/>
  <c r="G32"/>
  <c r="L32" s="1"/>
  <c r="I3"/>
  <c r="K5"/>
  <c r="K7"/>
  <c r="K40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<sst xmlns="http://schemas.openxmlformats.org/spreadsheetml/2006/main" count="117" uniqueCount="76">
  <si>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</si>
  <si>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</si>
  <si>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</si>
  <si>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</si>
  <si>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</si>
  <si>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</si>
  <si>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</si>
  <si>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</si>
  <si>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</si>
  <si>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</si>
  <si>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</si>
  <si>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</si>
  <si>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</si>
  <si>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</si>
  <si>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</si>
  <si>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</si>
  <si>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</si>
  <si>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</si>
  <si>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</si>
  <si>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</si>
  <si>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</si>
  <si>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</si>
  <si>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</si>
  <si>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</si>
  <si>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</si>
  <si>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</si>
  <si>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</si>
  <si>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</si>
  <si>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</si>
  <si>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</si>
  <si>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</si>
  <si>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</si>
  <si>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</si>
  <si>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</si>
  <si>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</si>
  <si>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</si>
  <si>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</si>
  <si>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</si>
  <si>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</si>
  <si>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</si>
  <si>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6" type="noConversion"/>
  </si>
  <si>
    <t>COST</t>
    <phoneticPr fontId="26" type="noConversion"/>
  </si>
  <si>
    <t>成本</t>
    <phoneticPr fontId="26" type="noConversion"/>
  </si>
  <si>
    <t>销售金额差异</t>
    <phoneticPr fontId="26" type="noConversion"/>
  </si>
  <si>
    <t>销售成本差异</t>
    <phoneticPr fontId="2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</si>
  <si>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</si>
  <si>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</si>
  <si>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</si>
  <si>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</si>
  <si>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</si>
  <si>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</si>
  <si>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</si>
  <si>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</si>
  <si>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</si>
  <si>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</si>
  <si>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</si>
  <si>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</si>
  <si>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</si>
  <si>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</si>
  <si>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</si>
  <si>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</si>
  <si>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</si>
  <si>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</si>
  <si>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</si>
  <si>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</si>
  <si>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</si>
  <si>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</si>
  <si>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</si>
  <si>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</si>
  <si>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</si>
  <si>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</si>
  <si>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6" type="noConversion"/>
  </si>
  <si>
    <t xml:space="preserve">   </t>
  </si>
  <si>
    <t>910-市场部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</si>
  <si>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26" type="noConversion"/>
  </si>
  <si>
    <t>40-原材料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</si>
</sst>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62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6">
    <xf numFmtId="0" fontId="0" fillId="0" borderId="0"/>
    <xf numFmtId="0" fontId="41" fillId="0" borderId="0" applyNumberFormat="0" applyFill="0" applyBorder="0" applyAlignment="0" applyProtection="0"/>
    <xf numFmtId="0" fontId="42" fillId="0" borderId="1" applyNumberFormat="0" applyFill="0" applyAlignment="0" applyProtection="0"/>
    <xf numFmtId="0" fontId="43" fillId="0" borderId="2" applyNumberFormat="0" applyFill="0" applyAlignment="0" applyProtection="0"/>
    <xf numFmtId="0" fontId="44" fillId="0" borderId="3" applyNumberFormat="0" applyFill="0" applyAlignment="0" applyProtection="0"/>
    <xf numFmtId="0" fontId="44" fillId="0" borderId="0" applyNumberFormat="0" applyFill="0" applyBorder="0" applyAlignment="0" applyProtection="0"/>
    <xf numFmtId="0" fontId="47" fillId="2" borderId="0" applyNumberFormat="0" applyBorder="0" applyAlignment="0" applyProtection="0"/>
    <xf numFmtId="0" fontId="45" fillId="3" borderId="0" applyNumberFormat="0" applyBorder="0" applyAlignment="0" applyProtection="0"/>
    <xf numFmtId="0" fontId="54" fillId="4" borderId="0" applyNumberFormat="0" applyBorder="0" applyAlignment="0" applyProtection="0"/>
    <xf numFmtId="0" fontId="56" fillId="5" borderId="4" applyNumberFormat="0" applyAlignment="0" applyProtection="0"/>
    <xf numFmtId="0" fontId="55" fillId="6" borderId="5" applyNumberFormat="0" applyAlignment="0" applyProtection="0"/>
    <xf numFmtId="0" fontId="49" fillId="6" borderId="4" applyNumberFormat="0" applyAlignment="0" applyProtection="0"/>
    <xf numFmtId="0" fontId="53" fillId="0" borderId="6" applyNumberFormat="0" applyFill="0" applyAlignment="0" applyProtection="0"/>
    <xf numFmtId="0" fontId="50" fillId="7" borderId="7" applyNumberFormat="0" applyAlignment="0" applyProtection="0"/>
    <xf numFmtId="0" fontId="52" fillId="0" borderId="0" applyNumberFormat="0" applyFill="0" applyBorder="0" applyAlignment="0" applyProtection="0"/>
    <xf numFmtId="0" fontId="22" fillId="8" borderId="8" applyNumberFormat="0" applyFont="0" applyAlignment="0" applyProtection="0">
      <alignment vertical="center"/>
    </xf>
    <xf numFmtId="0" fontId="51" fillId="0" borderId="0" applyNumberFormat="0" applyFill="0" applyBorder="0" applyAlignment="0" applyProtection="0"/>
    <xf numFmtId="0" fontId="48" fillId="0" borderId="9" applyNumberFormat="0" applyFill="0" applyAlignment="0" applyProtection="0"/>
    <xf numFmtId="0" fontId="39" fillId="9" borderId="0" applyNumberFormat="0" applyBorder="0" applyAlignment="0" applyProtection="0"/>
    <xf numFmtId="0" fontId="38" fillId="10" borderId="0" applyNumberFormat="0" applyBorder="0" applyAlignment="0" applyProtection="0"/>
    <xf numFmtId="0" fontId="38" fillId="11" borderId="0" applyNumberFormat="0" applyBorder="0" applyAlignment="0" applyProtection="0"/>
    <xf numFmtId="0" fontId="39" fillId="12" borderId="0" applyNumberFormat="0" applyBorder="0" applyAlignment="0" applyProtection="0"/>
    <xf numFmtId="0" fontId="39" fillId="13" borderId="0" applyNumberFormat="0" applyBorder="0" applyAlignment="0" applyProtection="0"/>
    <xf numFmtId="0" fontId="38" fillId="14" borderId="0" applyNumberFormat="0" applyBorder="0" applyAlignment="0" applyProtection="0"/>
    <xf numFmtId="0" fontId="38" fillId="15" borderId="0" applyNumberFormat="0" applyBorder="0" applyAlignment="0" applyProtection="0"/>
    <xf numFmtId="0" fontId="39" fillId="16" borderId="0" applyNumberFormat="0" applyBorder="0" applyAlignment="0" applyProtection="0"/>
    <xf numFmtId="0" fontId="39" fillId="17" borderId="0" applyNumberFormat="0" applyBorder="0" applyAlignment="0" applyProtection="0"/>
    <xf numFmtId="0" fontId="38" fillId="18" borderId="0" applyNumberFormat="0" applyBorder="0" applyAlignment="0" applyProtection="0"/>
    <xf numFmtId="0" fontId="38" fillId="19" borderId="0" applyNumberFormat="0" applyBorder="0" applyAlignment="0" applyProtection="0"/>
    <xf numFmtId="0" fontId="39" fillId="20" borderId="0" applyNumberFormat="0" applyBorder="0" applyAlignment="0" applyProtection="0"/>
    <xf numFmtId="0" fontId="39" fillId="21" borderId="0" applyNumberFormat="0" applyBorder="0" applyAlignment="0" applyProtection="0"/>
    <xf numFmtId="0" fontId="38" fillId="22" borderId="0" applyNumberFormat="0" applyBorder="0" applyAlignment="0" applyProtection="0"/>
    <xf numFmtId="0" fontId="38" fillId="23" borderId="0" applyNumberFormat="0" applyBorder="0" applyAlignment="0" applyProtection="0"/>
    <xf numFmtId="0" fontId="39" fillId="24" borderId="0" applyNumberFormat="0" applyBorder="0" applyAlignment="0" applyProtection="0"/>
    <xf numFmtId="0" fontId="39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9" fillId="32" borderId="0" applyNumberFormat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>
      <alignment vertical="top"/>
      <protection locked="0"/>
    </xf>
    <xf numFmtId="0" fontId="30" fillId="0" borderId="0"/>
    <xf numFmtId="0" fontId="31" fillId="0" borderId="0"/>
    <xf numFmtId="0" fontId="3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6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7" fillId="0" borderId="0"/>
    <xf numFmtId="43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178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1" applyNumberFormat="0" applyFill="0" applyAlignment="0" applyProtection="0"/>
    <xf numFmtId="0" fontId="43" fillId="0" borderId="2" applyNumberFormat="0" applyFill="0" applyAlignment="0" applyProtection="0"/>
    <xf numFmtId="0" fontId="44" fillId="0" borderId="3" applyNumberFormat="0" applyFill="0" applyAlignment="0" applyProtection="0"/>
    <xf numFmtId="0" fontId="44" fillId="0" borderId="0" applyNumberFormat="0" applyFill="0" applyBorder="0" applyAlignment="0" applyProtection="0"/>
    <xf numFmtId="0" fontId="47" fillId="2" borderId="0" applyNumberFormat="0" applyBorder="0" applyAlignment="0" applyProtection="0"/>
    <xf numFmtId="0" fontId="45" fillId="3" borderId="0" applyNumberFormat="0" applyBorder="0" applyAlignment="0" applyProtection="0"/>
    <xf numFmtId="0" fontId="54" fillId="4" borderId="0" applyNumberFormat="0" applyBorder="0" applyAlignment="0" applyProtection="0"/>
    <xf numFmtId="0" fontId="56" fillId="5" borderId="4" applyNumberFormat="0" applyAlignment="0" applyProtection="0"/>
    <xf numFmtId="0" fontId="55" fillId="6" borderId="5" applyNumberFormat="0" applyAlignment="0" applyProtection="0"/>
    <xf numFmtId="0" fontId="49" fillId="6" borderId="4" applyNumberFormat="0" applyAlignment="0" applyProtection="0"/>
    <xf numFmtId="0" fontId="53" fillId="0" borderId="6" applyNumberFormat="0" applyFill="0" applyAlignment="0" applyProtection="0"/>
    <xf numFmtId="0" fontId="50" fillId="7" borderId="7" applyNumberFormat="0" applyAlignment="0" applyProtection="0"/>
    <xf numFmtId="0" fontId="5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48" fillId="0" borderId="9" applyNumberFormat="0" applyFill="0" applyAlignment="0" applyProtection="0"/>
    <xf numFmtId="0" fontId="39" fillId="9" borderId="0" applyNumberFormat="0" applyBorder="0" applyAlignment="0" applyProtection="0"/>
    <xf numFmtId="0" fontId="38" fillId="10" borderId="0" applyNumberFormat="0" applyBorder="0" applyAlignment="0" applyProtection="0"/>
    <xf numFmtId="0" fontId="38" fillId="11" borderId="0" applyNumberFormat="0" applyBorder="0" applyAlignment="0" applyProtection="0"/>
    <xf numFmtId="0" fontId="39" fillId="12" borderId="0" applyNumberFormat="0" applyBorder="0" applyAlignment="0" applyProtection="0"/>
    <xf numFmtId="0" fontId="39" fillId="13" borderId="0" applyNumberFormat="0" applyBorder="0" applyAlignment="0" applyProtection="0"/>
    <xf numFmtId="0" fontId="38" fillId="14" borderId="0" applyNumberFormat="0" applyBorder="0" applyAlignment="0" applyProtection="0"/>
    <xf numFmtId="0" fontId="38" fillId="15" borderId="0" applyNumberFormat="0" applyBorder="0" applyAlignment="0" applyProtection="0"/>
    <xf numFmtId="0" fontId="39" fillId="16" borderId="0" applyNumberFormat="0" applyBorder="0" applyAlignment="0" applyProtection="0"/>
    <xf numFmtId="0" fontId="39" fillId="17" borderId="0" applyNumberFormat="0" applyBorder="0" applyAlignment="0" applyProtection="0"/>
    <xf numFmtId="0" fontId="38" fillId="18" borderId="0" applyNumberFormat="0" applyBorder="0" applyAlignment="0" applyProtection="0"/>
    <xf numFmtId="0" fontId="38" fillId="19" borderId="0" applyNumberFormat="0" applyBorder="0" applyAlignment="0" applyProtection="0"/>
    <xf numFmtId="0" fontId="39" fillId="20" borderId="0" applyNumberFormat="0" applyBorder="0" applyAlignment="0" applyProtection="0"/>
    <xf numFmtId="0" fontId="39" fillId="21" borderId="0" applyNumberFormat="0" applyBorder="0" applyAlignment="0" applyProtection="0"/>
    <xf numFmtId="0" fontId="38" fillId="22" borderId="0" applyNumberFormat="0" applyBorder="0" applyAlignment="0" applyProtection="0"/>
    <xf numFmtId="0" fontId="38" fillId="23" borderId="0" applyNumberFormat="0" applyBorder="0" applyAlignment="0" applyProtection="0"/>
    <xf numFmtId="0" fontId="39" fillId="24" borderId="0" applyNumberFormat="0" applyBorder="0" applyAlignment="0" applyProtection="0"/>
    <xf numFmtId="0" fontId="39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9" fillId="32" borderId="0" applyNumberFormat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>
      <alignment vertical="top"/>
      <protection locked="0"/>
    </xf>
    <xf numFmtId="0" fontId="40" fillId="38" borderId="21">
      <alignment vertical="center"/>
    </xf>
    <xf numFmtId="0" fontId="59" fillId="0" borderId="0"/>
    <xf numFmtId="180" fontId="61" fillId="0" borderId="0" applyFont="0" applyFill="0" applyBorder="0" applyAlignment="0" applyProtection="0"/>
    <xf numFmtId="181" fontId="61" fillId="0" borderId="0" applyFont="0" applyFill="0" applyBorder="0" applyAlignment="0" applyProtection="0"/>
    <xf numFmtId="178" fontId="61" fillId="0" borderId="0" applyFont="0" applyFill="0" applyBorder="0" applyAlignment="0" applyProtection="0"/>
    <xf numFmtId="179" fontId="61" fillId="0" borderId="0" applyFont="0" applyFill="0" applyBorder="0" applyAlignment="0" applyProtection="0"/>
    <xf numFmtId="0" fontId="2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</cellStyleXfs>
  <cellXfs count="77">
    <xf numFmtId="0" fontId="0" fillId="0" borderId="0" xfId="0"/>
    <xf numFmtId="0" fontId="23" fillId="0" borderId="0" xfId="0" applyFont="1"/>
    <xf numFmtId="177" fontId="23" fillId="0" borderId="0" xfId="0" applyNumberFormat="1" applyFont="1"/>
    <xf numFmtId="0" fontId="0" fillId="0" borderId="0" xfId="0" applyAlignment="1"/>
    <xf numFmtId="0" fontId="23" fillId="0" borderId="0" xfId="0" applyNumberFormat="1" applyFont="1"/>
    <xf numFmtId="0" fontId="24" fillId="0" borderId="18" xfId="0" applyFont="1" applyBorder="1" applyAlignment="1">
      <alignment wrapText="1"/>
    </xf>
    <xf numFmtId="0" fontId="24" fillId="0" borderId="18" xfId="0" applyNumberFormat="1" applyFont="1" applyBorder="1" applyAlignment="1">
      <alignment wrapText="1"/>
    </xf>
    <xf numFmtId="0" fontId="23" fillId="0" borderId="18" xfId="0" applyFont="1" applyBorder="1" applyAlignment="1">
      <alignment wrapText="1"/>
    </xf>
    <xf numFmtId="0" fontId="23" fillId="0" borderId="18" xfId="0" applyFont="1" applyBorder="1" applyAlignment="1">
      <alignment horizontal="right" vertical="center" wrapText="1"/>
    </xf>
    <xf numFmtId="49" fontId="24" fillId="36" borderId="18" xfId="0" applyNumberFormat="1" applyFont="1" applyFill="1" applyBorder="1" applyAlignment="1">
      <alignment vertical="center" wrapText="1"/>
    </xf>
    <xf numFmtId="49" fontId="27" fillId="37" borderId="18" xfId="0" applyNumberFormat="1" applyFont="1" applyFill="1" applyBorder="1" applyAlignment="1">
      <alignment horizontal="center" vertical="center" wrapText="1"/>
    </xf>
    <xf numFmtId="0" fontId="24" fillId="33" borderId="18" xfId="0" applyFont="1" applyFill="1" applyBorder="1" applyAlignment="1">
      <alignment vertical="center" wrapText="1"/>
    </xf>
    <xf numFmtId="0" fontId="24" fillId="33" borderId="18" xfId="0" applyNumberFormat="1" applyFont="1" applyFill="1" applyBorder="1" applyAlignment="1">
      <alignment vertical="center" wrapText="1"/>
    </xf>
    <xf numFmtId="0" fontId="24" fillId="36" borderId="18" xfId="0" applyFont="1" applyFill="1" applyBorder="1" applyAlignment="1">
      <alignment vertical="center" wrapText="1"/>
    </xf>
    <xf numFmtId="0" fontId="24" fillId="37" borderId="18" xfId="0" applyFont="1" applyFill="1" applyBorder="1" applyAlignment="1">
      <alignment vertical="center" wrapText="1"/>
    </xf>
    <xf numFmtId="4" fontId="24" fillId="36" borderId="18" xfId="0" applyNumberFormat="1" applyFont="1" applyFill="1" applyBorder="1" applyAlignment="1">
      <alignment horizontal="right" vertical="top" wrapText="1"/>
    </xf>
    <xf numFmtId="4" fontId="24" fillId="37" borderId="18" xfId="0" applyNumberFormat="1" applyFont="1" applyFill="1" applyBorder="1" applyAlignment="1">
      <alignment horizontal="right" vertical="top" wrapText="1"/>
    </xf>
    <xf numFmtId="177" fontId="23" fillId="36" borderId="18" xfId="0" applyNumberFormat="1" applyFont="1" applyFill="1" applyBorder="1" applyAlignment="1">
      <alignment horizontal="center" vertical="center"/>
    </xf>
    <xf numFmtId="177" fontId="23" fillId="37" borderId="18" xfId="0" applyNumberFormat="1" applyFont="1" applyFill="1" applyBorder="1" applyAlignment="1">
      <alignment horizontal="center" vertical="center"/>
    </xf>
    <xf numFmtId="177" fontId="28" fillId="0" borderId="18" xfId="0" applyNumberFormat="1" applyFont="1" applyBorder="1"/>
    <xf numFmtId="177" fontId="23" fillId="36" borderId="18" xfId="0" applyNumberFormat="1" applyFont="1" applyFill="1" applyBorder="1"/>
    <xf numFmtId="177" fontId="23" fillId="37" borderId="18" xfId="0" applyNumberFormat="1" applyFont="1" applyFill="1" applyBorder="1"/>
    <xf numFmtId="177" fontId="23" fillId="0" borderId="18" xfId="0" applyNumberFormat="1" applyFont="1" applyBorder="1"/>
    <xf numFmtId="49" fontId="24" fillId="0" borderId="18" xfId="0" applyNumberFormat="1" applyFont="1" applyFill="1" applyBorder="1" applyAlignment="1">
      <alignment vertical="center" wrapText="1"/>
    </xf>
    <xf numFmtId="0" fontId="24" fillId="0" borderId="18" xfId="0" applyFont="1" applyFill="1" applyBorder="1" applyAlignment="1">
      <alignment vertical="center" wrapText="1"/>
    </xf>
    <xf numFmtId="4" fontId="24" fillId="0" borderId="18" xfId="0" applyNumberFormat="1" applyFont="1" applyFill="1" applyBorder="1" applyAlignment="1">
      <alignment horizontal="right" vertical="top" wrapText="1"/>
    </xf>
    <xf numFmtId="0" fontId="23" fillId="0" borderId="0" xfId="0" applyFont="1" applyFill="1"/>
    <xf numFmtId="176" fontId="2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4" fillId="0" borderId="0" xfId="0" applyNumberFormat="1" applyFont="1" applyAlignment="1"/>
    <xf numFmtId="1" fontId="34" fillId="0" borderId="0" xfId="0" applyNumberFormat="1" applyFont="1" applyAlignment="1"/>
    <xf numFmtId="0" fontId="23" fillId="0" borderId="0" xfId="0" applyFont="1"/>
    <xf numFmtId="0" fontId="58" fillId="0" borderId="0" xfId="0" applyNumberFormat="1" applyFont="1" applyAlignment="1"/>
    <xf numFmtId="0" fontId="23" fillId="0" borderId="0" xfId="0" applyFont="1"/>
    <xf numFmtId="0" fontId="23" fillId="0" borderId="0" xfId="0" applyFont="1"/>
    <xf numFmtId="0" fontId="59" fillId="0" borderId="0" xfId="110"/>
    <xf numFmtId="0" fontId="60" fillId="0" borderId="0" xfId="110" applyNumberFormat="1" applyFont="1"/>
    <xf numFmtId="1" fontId="58" fillId="0" borderId="0" xfId="0" applyNumberFormat="1" applyFont="1" applyAlignment="1"/>
    <xf numFmtId="0" fontId="24" fillId="33" borderId="18" xfId="0" applyFont="1" applyFill="1" applyBorder="1" applyAlignment="1">
      <alignment vertical="center" wrapText="1"/>
    </xf>
    <xf numFmtId="49" fontId="24" fillId="33" borderId="18" xfId="0" applyNumberFormat="1" applyFont="1" applyFill="1" applyBorder="1" applyAlignment="1">
      <alignment horizontal="left" vertical="top" wrapText="1"/>
    </xf>
    <xf numFmtId="49" fontId="25" fillId="33" borderId="18" xfId="0" applyNumberFormat="1" applyFont="1" applyFill="1" applyBorder="1" applyAlignment="1">
      <alignment horizontal="left" vertical="top" wrapText="1"/>
    </xf>
    <xf numFmtId="14" fontId="24" fillId="33" borderId="18" xfId="0" applyNumberFormat="1" applyFont="1" applyFill="1" applyBorder="1" applyAlignment="1">
      <alignment vertical="center" wrapText="1"/>
    </xf>
    <xf numFmtId="49" fontId="24" fillId="33" borderId="13" xfId="0" applyNumberFormat="1" applyFont="1" applyFill="1" applyBorder="1" applyAlignment="1">
      <alignment horizontal="left" vertical="top" wrapText="1"/>
    </xf>
    <xf numFmtId="49" fontId="24" fillId="33" borderId="15" xfId="0" applyNumberFormat="1" applyFont="1" applyFill="1" applyBorder="1" applyAlignment="1">
      <alignment horizontal="left" vertical="top" wrapText="1"/>
    </xf>
    <xf numFmtId="0" fontId="23" fillId="0" borderId="0" xfId="0" applyFont="1" applyAlignment="1">
      <alignment wrapText="1"/>
    </xf>
    <xf numFmtId="0" fontId="29" fillId="0" borderId="0" xfId="0" applyFont="1" applyAlignment="1">
      <alignment horizontal="left" wrapText="1"/>
    </xf>
    <xf numFmtId="0" fontId="23" fillId="0" borderId="0" xfId="0" applyFont="1" applyAlignment="1">
      <alignment horizontal="right" vertical="center" wrapText="1"/>
    </xf>
    <xf numFmtId="0" fontId="35" fillId="0" borderId="19" xfId="0" applyFont="1" applyBorder="1" applyAlignment="1">
      <alignment horizontal="left" vertical="center" wrapText="1"/>
    </xf>
    <xf numFmtId="0" fontId="23" fillId="0" borderId="19" xfId="0" applyFont="1" applyBorder="1" applyAlignment="1">
      <alignment wrapText="1"/>
    </xf>
    <xf numFmtId="0" fontId="24" fillId="0" borderId="10" xfId="0" applyFont="1" applyBorder="1" applyAlignment="1">
      <alignment wrapText="1"/>
    </xf>
    <xf numFmtId="0" fontId="23" fillId="0" borderId="11" xfId="0" applyFont="1" applyBorder="1" applyAlignment="1">
      <alignment wrapText="1"/>
    </xf>
    <xf numFmtId="0" fontId="23" fillId="0" borderId="11" xfId="0" applyFont="1" applyBorder="1" applyAlignment="1">
      <alignment horizontal="right" vertical="center" wrapText="1"/>
    </xf>
    <xf numFmtId="49" fontId="24" fillId="33" borderId="10" xfId="0" applyNumberFormat="1" applyFont="1" applyFill="1" applyBorder="1" applyAlignment="1">
      <alignment vertical="center" wrapText="1"/>
    </xf>
    <xf numFmtId="49" fontId="24" fillId="33" borderId="12" xfId="0" applyNumberFormat="1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wrapText="1"/>
    </xf>
    <xf numFmtId="0" fontId="24" fillId="33" borderId="13" xfId="0" applyFont="1" applyFill="1" applyBorder="1" applyAlignment="1">
      <alignment vertical="center" wrapText="1"/>
    </xf>
    <xf numFmtId="0" fontId="24" fillId="33" borderId="15" xfId="0" applyFont="1" applyFill="1" applyBorder="1" applyAlignment="1">
      <alignment vertical="center" wrapText="1"/>
    </xf>
    <xf numFmtId="0" fontId="24" fillId="33" borderId="12" xfId="0" applyFont="1" applyFill="1" applyBorder="1" applyAlignment="1">
      <alignment vertical="center" wrapText="1"/>
    </xf>
    <xf numFmtId="49" fontId="25" fillId="33" borderId="13" xfId="0" applyNumberFormat="1" applyFont="1" applyFill="1" applyBorder="1" applyAlignment="1">
      <alignment horizontal="left" vertical="top" wrapText="1"/>
    </xf>
    <xf numFmtId="49" fontId="25" fillId="33" borderId="14" xfId="0" applyNumberFormat="1" applyFont="1" applyFill="1" applyBorder="1" applyAlignment="1">
      <alignment horizontal="left" vertical="top" wrapText="1"/>
    </xf>
    <xf numFmtId="49" fontId="25" fillId="33" borderId="15" xfId="0" applyNumberFormat="1" applyFont="1" applyFill="1" applyBorder="1" applyAlignment="1">
      <alignment horizontal="left" vertical="top" wrapText="1"/>
    </xf>
    <xf numFmtId="4" fontId="25" fillId="34" borderId="10" xfId="0" applyNumberFormat="1" applyFont="1" applyFill="1" applyBorder="1" applyAlignment="1">
      <alignment horizontal="right" vertical="top" wrapText="1"/>
    </xf>
    <xf numFmtId="176" fontId="25" fillId="34" borderId="10" xfId="0" applyNumberFormat="1" applyFont="1" applyFill="1" applyBorder="1" applyAlignment="1">
      <alignment horizontal="right" vertical="top" wrapText="1"/>
    </xf>
    <xf numFmtId="176" fontId="25" fillId="34" borderId="12" xfId="0" applyNumberFormat="1" applyFont="1" applyFill="1" applyBorder="1" applyAlignment="1">
      <alignment horizontal="right" vertical="top" wrapText="1"/>
    </xf>
    <xf numFmtId="14" fontId="24" fillId="33" borderId="12" xfId="0" applyNumberFormat="1" applyFont="1" applyFill="1" applyBorder="1" applyAlignment="1">
      <alignment vertical="center" wrapText="1"/>
    </xf>
    <xf numFmtId="4" fontId="24" fillId="35" borderId="10" xfId="0" applyNumberFormat="1" applyFont="1" applyFill="1" applyBorder="1" applyAlignment="1">
      <alignment horizontal="right" vertical="top" wrapText="1"/>
    </xf>
    <xf numFmtId="176" fontId="24" fillId="35" borderId="10" xfId="0" applyNumberFormat="1" applyFont="1" applyFill="1" applyBorder="1" applyAlignment="1">
      <alignment horizontal="right" vertical="top" wrapText="1"/>
    </xf>
    <xf numFmtId="176" fontId="24" fillId="35" borderId="12" xfId="0" applyNumberFormat="1" applyFont="1" applyFill="1" applyBorder="1" applyAlignment="1">
      <alignment horizontal="right" vertical="top" wrapText="1"/>
    </xf>
    <xf numFmtId="14" fontId="24" fillId="33" borderId="16" xfId="0" applyNumberFormat="1" applyFont="1" applyFill="1" applyBorder="1" applyAlignment="1">
      <alignment vertical="center" wrapText="1"/>
    </xf>
    <xf numFmtId="0" fontId="24" fillId="35" borderId="10" xfId="0" applyFont="1" applyFill="1" applyBorder="1" applyAlignment="1">
      <alignment horizontal="right" vertical="top" wrapText="1"/>
    </xf>
    <xf numFmtId="0" fontId="24" fillId="35" borderId="12" xfId="0" applyFont="1" applyFill="1" applyBorder="1" applyAlignment="1">
      <alignment horizontal="right" vertical="top" wrapText="1"/>
    </xf>
    <xf numFmtId="14" fontId="24" fillId="33" borderId="17" xfId="0" applyNumberFormat="1" applyFont="1" applyFill="1" applyBorder="1" applyAlignment="1">
      <alignment vertical="center" wrapText="1"/>
    </xf>
    <xf numFmtId="4" fontId="24" fillId="35" borderId="13" xfId="0" applyNumberFormat="1" applyFont="1" applyFill="1" applyBorder="1" applyAlignment="1">
      <alignment horizontal="right" vertical="top" wrapText="1"/>
    </xf>
    <xf numFmtId="0" fontId="24" fillId="35" borderId="13" xfId="0" applyFont="1" applyFill="1" applyBorder="1" applyAlignment="1">
      <alignment horizontal="right" vertical="top" wrapText="1"/>
    </xf>
    <xf numFmtId="176" fontId="24" fillId="35" borderId="13" xfId="0" applyNumberFormat="1" applyFont="1" applyFill="1" applyBorder="1" applyAlignment="1">
      <alignment horizontal="right" vertical="top" wrapText="1"/>
    </xf>
    <xf numFmtId="176" fontId="24" fillId="35" borderId="20" xfId="0" applyNumberFormat="1" applyFont="1" applyFill="1" applyBorder="1" applyAlignment="1">
      <alignment horizontal="right" vertical="top" wrapText="1"/>
    </xf>
  </cellXfs>
  <cellStyles count="136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20% - 着色 1 2" xfId="84"/>
    <cellStyle name="20% - 着色 2 2" xfId="88"/>
    <cellStyle name="20% - 着色 3 2" xfId="92"/>
    <cellStyle name="20% - 着色 4 2" xfId="96"/>
    <cellStyle name="20% - 着色 5 2" xfId="100"/>
    <cellStyle name="20% - 着色 6 2" xfId="104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40% - 着色 1 2" xfId="85"/>
    <cellStyle name="40% - 着色 2 2" xfId="89"/>
    <cellStyle name="40% - 着色 3 2" xfId="93"/>
    <cellStyle name="40% - 着色 4 2" xfId="97"/>
    <cellStyle name="40% - 着色 5 2" xfId="101"/>
    <cellStyle name="40% - 着色 6 2" xfId="105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60% - 着色 1 2" xfId="86"/>
    <cellStyle name="60% - 着色 2 2" xfId="90"/>
    <cellStyle name="60% - 着色 3 2" xfId="94"/>
    <cellStyle name="60% - 着色 4 2" xfId="98"/>
    <cellStyle name="60% - 着色 5 2" xfId="102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 2" xfId="83"/>
    <cellStyle name="着色 2 2" xfId="87"/>
    <cellStyle name="着色 3 2" xfId="91"/>
    <cellStyle name="着色 4 2" xfId="95"/>
    <cellStyle name="着色 5 2" xfId="99"/>
    <cellStyle name="着色 6 2" xfId="103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31"/>
    <cellStyle name="注释 19" xfId="132"/>
    <cellStyle name="注释 2" xfId="115"/>
    <cellStyle name="注释 20" xfId="133"/>
    <cellStyle name="注释 21" xfId="134"/>
    <cellStyle name="注释 22" xfId="135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629" Type="http://schemas.openxmlformats.org/officeDocument/2006/relationships/hyperlink" Target="cid:e2555082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40" Type="http://schemas.openxmlformats.org/officeDocument/2006/relationships/image" Target="cid:65fcb40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651" Type="http://schemas.openxmlformats.org/officeDocument/2006/relationships/hyperlink" Target="cid:2a700a2e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b0393835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85a1363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d3d8d1ce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e8444a69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9a4ed59113" TargetMode="External"/><Relationship Id="rId642" Type="http://schemas.openxmlformats.org/officeDocument/2006/relationships/image" Target="cid:661a993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b6992ba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8ad4e2b0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d3dadbc4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ecad7ac4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9a51c2e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b8a788a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be8fdf67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9a4ed571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d3dca9f4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f1c66e7c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762712f813" TargetMode="External"/><Relationship Id="rId604" Type="http://schemas.openxmlformats.org/officeDocument/2006/relationships/image" Target="cid:a006730b13" TargetMode="External"/><Relationship Id="rId646" Type="http://schemas.openxmlformats.org/officeDocument/2006/relationships/image" Target="cid:10adffe8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e924812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517" Type="http://schemas.openxmlformats.org/officeDocument/2006/relationships/hyperlink" Target="cid:66098c0e2" TargetMode="External"/><Relationship Id="rId538" Type="http://schemas.openxmlformats.org/officeDocument/2006/relationships/image" Target="cid:ad5e98f313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591" Type="http://schemas.openxmlformats.org/officeDocument/2006/relationships/hyperlink" Target="cid:7b49d2262" TargetMode="External"/><Relationship Id="rId605" Type="http://schemas.openxmlformats.org/officeDocument/2006/relationships/hyperlink" Target="cid:a49b57da2" TargetMode="External"/><Relationship Id="rId626" Type="http://schemas.openxmlformats.org/officeDocument/2006/relationships/image" Target="cid:d8a19f7a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647" Type="http://schemas.openxmlformats.org/officeDocument/2006/relationships/hyperlink" Target="cid:1764861d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e92483513" TargetMode="External"/><Relationship Id="rId637" Type="http://schemas.openxmlformats.org/officeDocument/2006/relationships/hyperlink" Target="cid:f71361a4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71" Type="http://schemas.openxmlformats.org/officeDocument/2006/relationships/hyperlink" Target="cid:33374f782" TargetMode="External"/><Relationship Id="rId592" Type="http://schemas.openxmlformats.org/officeDocument/2006/relationships/image" Target="cid:7b49d24813" TargetMode="External"/><Relationship Id="rId606" Type="http://schemas.openxmlformats.org/officeDocument/2006/relationships/image" Target="cid:a49b580113" TargetMode="External"/><Relationship Id="rId627" Type="http://schemas.openxmlformats.org/officeDocument/2006/relationships/hyperlink" Target="cid:dd25a2082" TargetMode="External"/><Relationship Id="rId648" Type="http://schemas.openxmlformats.org/officeDocument/2006/relationships/image" Target="cid:17648645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617" Type="http://schemas.openxmlformats.org/officeDocument/2006/relationships/hyperlink" Target="cid:d3d3d6ae2" TargetMode="External"/><Relationship Id="rId638" Type="http://schemas.openxmlformats.org/officeDocument/2006/relationships/image" Target="cid:f71361e5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806a43192" TargetMode="External"/><Relationship Id="rId607" Type="http://schemas.openxmlformats.org/officeDocument/2006/relationships/hyperlink" Target="cid:a9bc1d962" TargetMode="External"/><Relationship Id="rId628" Type="http://schemas.openxmlformats.org/officeDocument/2006/relationships/image" Target="cid:dd25a23013" TargetMode="External"/><Relationship Id="rId649" Type="http://schemas.openxmlformats.org/officeDocument/2006/relationships/hyperlink" Target="cid:1afa43a8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618" Type="http://schemas.openxmlformats.org/officeDocument/2006/relationships/image" Target="cid:d3d3d6d013" TargetMode="External"/><Relationship Id="rId639" Type="http://schemas.openxmlformats.org/officeDocument/2006/relationships/hyperlink" Target="cid:65fcb1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650" Type="http://schemas.openxmlformats.org/officeDocument/2006/relationships/image" Target="cid:1afa43cf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806a434c13" TargetMode="External"/><Relationship Id="rId608" Type="http://schemas.openxmlformats.org/officeDocument/2006/relationships/image" Target="cid:a9bc1db9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d3d8d1ab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25550a6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661a966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b039385713" TargetMode="External"/><Relationship Id="rId652" Type="http://schemas.openxmlformats.org/officeDocument/2006/relationships/image" Target="cid:2a700a53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85a13664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d3dadb9d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e8444a9313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9a51c2c02" TargetMode="External"/><Relationship Id="rId643" Type="http://schemas.openxmlformats.org/officeDocument/2006/relationships/hyperlink" Target="cid:b8a7868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b6992bc2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8ad4e2d5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d3dca9cc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ecad7ae8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a00672ed2" TargetMode="External"/><Relationship Id="rId645" Type="http://schemas.openxmlformats.org/officeDocument/2006/relationships/hyperlink" Target="cid:10adffc1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762712cc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be8fdf85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d8a19f2c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f1c66ea1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762712f8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7564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7b49d248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806a434c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85a13664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8ad4e2d5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9a4ed591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9a51c2e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7592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a006730b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a49b5801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a9bc1db9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b039385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b6992bc2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7545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be8fdf85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7602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e924835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d3d3d6d0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d3d8d1ce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d3dadbc4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d3dca9f4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d8a19f7a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dd25a230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25550a6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e8444a93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ecad7ae8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f1c66ea1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f71361e5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65fcb40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661a993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b8a788a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7621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0adffe8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17648645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1afa43cf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2a700a53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0"/>
  <sheetViews>
    <sheetView showGridLines="0" tabSelected="1" workbookViewId="0">
      <pane xSplit="1" ySplit="3" topLeftCell="B13" activePane="bottomRight" state="frozen"/>
      <selection pane="topRight" activeCell="B1" sqref="B1"/>
      <selection pane="bottomLeft" activeCell="A4" sqref="A4"/>
      <selection pane="bottomRight" activeCell="O17" sqref="O17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>
      <c r="A3" s="41" t="s">
        <v>5</v>
      </c>
      <c r="B3" s="41"/>
      <c r="C3" s="41"/>
      <c r="D3" s="41"/>
      <c r="E3" s="15">
        <f>SUM(E4:E40)</f>
        <v>20963543.618899994</v>
      </c>
      <c r="F3" s="25">
        <f>RA!I7</f>
        <v>1718814.2964999999</v>
      </c>
      <c r="G3" s="16">
        <f>SUM(G4:G40)</f>
        <v>19244729.3224</v>
      </c>
      <c r="H3" s="27">
        <f>RA!J7</f>
        <v>8.1990637067216898</v>
      </c>
      <c r="I3" s="20">
        <f>SUM(I4:I40)</f>
        <v>20963551.852133937</v>
      </c>
      <c r="J3" s="21">
        <f>SUM(J4:J40)</f>
        <v>19244729.25381415</v>
      </c>
      <c r="K3" s="22">
        <f>E3-I3</f>
        <v>-8.2332339435815811</v>
      </c>
      <c r="L3" s="22">
        <f>G3-J3</f>
        <v>6.8585850298404694E-2</v>
      </c>
    </row>
    <row r="4" spans="1:13">
      <c r="A4" s="42">
        <f>RA!A8</f>
        <v>42428</v>
      </c>
      <c r="B4" s="12">
        <v>12</v>
      </c>
      <c r="C4" s="40" t="s">
        <v>6</v>
      </c>
      <c r="D4" s="40"/>
      <c r="E4" s="15">
        <f>VLOOKUP(C4,RA!B8:D36,3,0)</f>
        <v>1023955.2507</v>
      </c>
      <c r="F4" s="25">
        <f>VLOOKUP(C4,RA!B8:I39,8,0)</f>
        <v>110021.4213</v>
      </c>
      <c r="G4" s="16">
        <f t="shared" ref="G4:G40" si="0">E4-F4</f>
        <v>913933.82939999993</v>
      </c>
      <c r="H4" s="27">
        <f>RA!J8</f>
        <v>10.7447489746048</v>
      </c>
      <c r="I4" s="20">
        <f>VLOOKUP(B4,RMS!B:D,3,FALSE)</f>
        <v>1023956.40279658</v>
      </c>
      <c r="J4" s="21">
        <f>VLOOKUP(B4,RMS!B:E,4,FALSE)</f>
        <v>913933.847311966</v>
      </c>
      <c r="K4" s="22">
        <f t="shared" ref="K4:K40" si="1">E4-I4</f>
        <v>-1.1520965800154954</v>
      </c>
      <c r="L4" s="22">
        <f t="shared" ref="L4:L40" si="2">G4-J4</f>
        <v>-1.7911966075189412E-2</v>
      </c>
    </row>
    <row r="5" spans="1:13">
      <c r="A5" s="42"/>
      <c r="B5" s="12">
        <v>13</v>
      </c>
      <c r="C5" s="40" t="s">
        <v>7</v>
      </c>
      <c r="D5" s="40"/>
      <c r="E5" s="15">
        <f>VLOOKUP(C5,RA!B8:D37,3,0)</f>
        <v>143166.4969</v>
      </c>
      <c r="F5" s="25">
        <f>VLOOKUP(C5,RA!B9:I40,8,0)</f>
        <v>21294.075400000002</v>
      </c>
      <c r="G5" s="16">
        <f t="shared" si="0"/>
        <v>121872.4215</v>
      </c>
      <c r="H5" s="27">
        <f>RA!J9</f>
        <v>14.8736442261863</v>
      </c>
      <c r="I5" s="20">
        <f>VLOOKUP(B5,RMS!B:D,3,FALSE)</f>
        <v>143166.59767948699</v>
      </c>
      <c r="J5" s="21">
        <f>VLOOKUP(B5,RMS!B:E,4,FALSE)</f>
        <v>121872.399304274</v>
      </c>
      <c r="K5" s="22">
        <f t="shared" si="1"/>
        <v>-0.10077948699472472</v>
      </c>
      <c r="L5" s="22">
        <f t="shared" si="2"/>
        <v>2.2195725992787629E-2</v>
      </c>
      <c r="M5" s="32"/>
    </row>
    <row r="6" spans="1:13">
      <c r="A6" s="42"/>
      <c r="B6" s="12">
        <v>14</v>
      </c>
      <c r="C6" s="40" t="s">
        <v>8</v>
      </c>
      <c r="D6" s="40"/>
      <c r="E6" s="15">
        <f>VLOOKUP(C6,RA!B10:D38,3,0)</f>
        <v>271543.78220000002</v>
      </c>
      <c r="F6" s="25">
        <f>VLOOKUP(C6,RA!B10:I41,8,0)</f>
        <v>6471.0271000000002</v>
      </c>
      <c r="G6" s="16">
        <f t="shared" si="0"/>
        <v>265072.75510000001</v>
      </c>
      <c r="H6" s="27">
        <f>RA!J10</f>
        <v>2.3830511041618698</v>
      </c>
      <c r="I6" s="20">
        <f>VLOOKUP(B6,RMS!B:D,3,FALSE)</f>
        <v>271546.17898021301</v>
      </c>
      <c r="J6" s="21">
        <f>VLOOKUP(B6,RMS!B:E,4,FALSE)</f>
        <v>265072.75726051902</v>
      </c>
      <c r="K6" s="22">
        <f>E6-I6</f>
        <v>-2.3967802129918709</v>
      </c>
      <c r="L6" s="22">
        <f t="shared" si="2"/>
        <v>-2.1605190122500062E-3</v>
      </c>
      <c r="M6" s="32"/>
    </row>
    <row r="7" spans="1:13">
      <c r="A7" s="42"/>
      <c r="B7" s="12">
        <v>15</v>
      </c>
      <c r="C7" s="40" t="s">
        <v>9</v>
      </c>
      <c r="D7" s="40"/>
      <c r="E7" s="15">
        <f>VLOOKUP(C7,RA!B10:D39,3,0)</f>
        <v>73825.083499999993</v>
      </c>
      <c r="F7" s="25">
        <f>VLOOKUP(C7,RA!B11:I42,8,0)</f>
        <v>14475.5671</v>
      </c>
      <c r="G7" s="16">
        <f t="shared" si="0"/>
        <v>59349.516399999993</v>
      </c>
      <c r="H7" s="27">
        <f>RA!J11</f>
        <v>19.607925130216799</v>
      </c>
      <c r="I7" s="20">
        <f>VLOOKUP(B7,RMS!B:D,3,FALSE)</f>
        <v>73825.136145420198</v>
      </c>
      <c r="J7" s="21">
        <f>VLOOKUP(B7,RMS!B:E,4,FALSE)</f>
        <v>59349.516191037001</v>
      </c>
      <c r="K7" s="22">
        <f t="shared" si="1"/>
        <v>-5.2645420204498805E-2</v>
      </c>
      <c r="L7" s="22">
        <f t="shared" si="2"/>
        <v>2.089629924739711E-4</v>
      </c>
      <c r="M7" s="32"/>
    </row>
    <row r="8" spans="1:13">
      <c r="A8" s="42"/>
      <c r="B8" s="12">
        <v>16</v>
      </c>
      <c r="C8" s="40" t="s">
        <v>10</v>
      </c>
      <c r="D8" s="40"/>
      <c r="E8" s="15">
        <f>VLOOKUP(C8,RA!B12:D39,3,0)</f>
        <v>394854.4999</v>
      </c>
      <c r="F8" s="25">
        <f>VLOOKUP(C8,RA!B12:I43,8,0)</f>
        <v>12774.4372</v>
      </c>
      <c r="G8" s="16">
        <f t="shared" si="0"/>
        <v>382080.06270000001</v>
      </c>
      <c r="H8" s="27">
        <f>RA!J12</f>
        <v>3.2352264449905501</v>
      </c>
      <c r="I8" s="20">
        <f>VLOOKUP(B8,RMS!B:D,3,FALSE)</f>
        <v>394854.46169658098</v>
      </c>
      <c r="J8" s="21">
        <f>VLOOKUP(B8,RMS!B:E,4,FALSE)</f>
        <v>382080.06331453001</v>
      </c>
      <c r="K8" s="22">
        <f t="shared" si="1"/>
        <v>3.8203419011551887E-2</v>
      </c>
      <c r="L8" s="22">
        <f t="shared" si="2"/>
        <v>-6.1452999943867326E-4</v>
      </c>
      <c r="M8" s="32"/>
    </row>
    <row r="9" spans="1:13">
      <c r="A9" s="42"/>
      <c r="B9" s="12">
        <v>17</v>
      </c>
      <c r="C9" s="40" t="s">
        <v>11</v>
      </c>
      <c r="D9" s="40"/>
      <c r="E9" s="15">
        <f>VLOOKUP(C9,RA!B12:D40,3,0)</f>
        <v>421568.63540000003</v>
      </c>
      <c r="F9" s="25">
        <f>VLOOKUP(C9,RA!B13:I44,8,0)</f>
        <v>94497.607399999994</v>
      </c>
      <c r="G9" s="16">
        <f t="shared" si="0"/>
        <v>327071.02800000005</v>
      </c>
      <c r="H9" s="27">
        <f>RA!J13</f>
        <v>22.415711100124199</v>
      </c>
      <c r="I9" s="20">
        <f>VLOOKUP(B9,RMS!B:D,3,FALSE)</f>
        <v>421569.051406838</v>
      </c>
      <c r="J9" s="21">
        <f>VLOOKUP(B9,RMS!B:E,4,FALSE)</f>
        <v>327071.02479230799</v>
      </c>
      <c r="K9" s="22">
        <f t="shared" si="1"/>
        <v>-0.4160068379715085</v>
      </c>
      <c r="L9" s="22">
        <f t="shared" si="2"/>
        <v>3.2076920615509152E-3</v>
      </c>
      <c r="M9" s="32"/>
    </row>
    <row r="10" spans="1:13">
      <c r="A10" s="42"/>
      <c r="B10" s="12">
        <v>18</v>
      </c>
      <c r="C10" s="40" t="s">
        <v>12</v>
      </c>
      <c r="D10" s="40"/>
      <c r="E10" s="15">
        <f>VLOOKUP(C10,RA!B14:D41,3,0)</f>
        <v>154565.7739</v>
      </c>
      <c r="F10" s="25">
        <f>VLOOKUP(C10,RA!B14:I44,8,0)</f>
        <v>28538.993399999999</v>
      </c>
      <c r="G10" s="16">
        <f t="shared" si="0"/>
        <v>126026.78049999999</v>
      </c>
      <c r="H10" s="27">
        <f>RA!J14</f>
        <v>18.463979883712099</v>
      </c>
      <c r="I10" s="20">
        <f>VLOOKUP(B10,RMS!B:D,3,FALSE)</f>
        <v>154565.78886153799</v>
      </c>
      <c r="J10" s="21">
        <f>VLOOKUP(B10,RMS!B:E,4,FALSE)</f>
        <v>126026.78182307701</v>
      </c>
      <c r="K10" s="22">
        <f t="shared" si="1"/>
        <v>-1.4961537992348894E-2</v>
      </c>
      <c r="L10" s="22">
        <f t="shared" si="2"/>
        <v>-1.3230770127847791E-3</v>
      </c>
      <c r="M10" s="32"/>
    </row>
    <row r="11" spans="1:13">
      <c r="A11" s="42"/>
      <c r="B11" s="12">
        <v>19</v>
      </c>
      <c r="C11" s="40" t="s">
        <v>13</v>
      </c>
      <c r="D11" s="40"/>
      <c r="E11" s="15">
        <f>VLOOKUP(C11,RA!B14:D42,3,0)</f>
        <v>168006.34719999999</v>
      </c>
      <c r="F11" s="25">
        <f>VLOOKUP(C11,RA!B15:I45,8,0)</f>
        <v>-18563.9025</v>
      </c>
      <c r="G11" s="16">
        <f t="shared" si="0"/>
        <v>186570.24969999999</v>
      </c>
      <c r="H11" s="27">
        <f>RA!J15</f>
        <v>-11.0495245027266</v>
      </c>
      <c r="I11" s="20">
        <f>VLOOKUP(B11,RMS!B:D,3,FALSE)</f>
        <v>168006.50626837599</v>
      </c>
      <c r="J11" s="21">
        <f>VLOOKUP(B11,RMS!B:E,4,FALSE)</f>
        <v>186570.24917093999</v>
      </c>
      <c r="K11" s="22">
        <f t="shared" si="1"/>
        <v>-0.15906837600050494</v>
      </c>
      <c r="L11" s="22">
        <f t="shared" si="2"/>
        <v>5.2905999473296106E-4</v>
      </c>
      <c r="M11" s="32"/>
    </row>
    <row r="12" spans="1:13">
      <c r="A12" s="42"/>
      <c r="B12" s="12">
        <v>21</v>
      </c>
      <c r="C12" s="40" t="s">
        <v>14</v>
      </c>
      <c r="D12" s="40"/>
      <c r="E12" s="15">
        <f>VLOOKUP(C12,RA!B16:D43,3,0)</f>
        <v>1095771.9966</v>
      </c>
      <c r="F12" s="25">
        <f>VLOOKUP(C12,RA!B16:I46,8,0)</f>
        <v>37747.986499999999</v>
      </c>
      <c r="G12" s="16">
        <f t="shared" si="0"/>
        <v>1058024.0101000001</v>
      </c>
      <c r="H12" s="27">
        <f>RA!J16</f>
        <v>3.4448759976642802</v>
      </c>
      <c r="I12" s="20">
        <f>VLOOKUP(B12,RMS!B:D,3,FALSE)</f>
        <v>1095771.2628538499</v>
      </c>
      <c r="J12" s="21">
        <f>VLOOKUP(B12,RMS!B:E,4,FALSE)</f>
        <v>1058024.0091615401</v>
      </c>
      <c r="K12" s="22">
        <f t="shared" si="1"/>
        <v>0.7337461500428617</v>
      </c>
      <c r="L12" s="22">
        <f t="shared" si="2"/>
        <v>9.3845999799668789E-4</v>
      </c>
      <c r="M12" s="32"/>
    </row>
    <row r="13" spans="1:13">
      <c r="A13" s="42"/>
      <c r="B13" s="12">
        <v>22</v>
      </c>
      <c r="C13" s="40" t="s">
        <v>15</v>
      </c>
      <c r="D13" s="40"/>
      <c r="E13" s="15">
        <f>VLOOKUP(C13,RA!B16:D44,3,0)</f>
        <v>1547827.5459</v>
      </c>
      <c r="F13" s="25">
        <f>VLOOKUP(C13,RA!B17:I47,8,0)</f>
        <v>13488.8199</v>
      </c>
      <c r="G13" s="16">
        <f t="shared" si="0"/>
        <v>1534338.726</v>
      </c>
      <c r="H13" s="27">
        <f>RA!J17</f>
        <v>0.87146787997992303</v>
      </c>
      <c r="I13" s="20">
        <f>VLOOKUP(B13,RMS!B:D,3,FALSE)</f>
        <v>1547827.6185880301</v>
      </c>
      <c r="J13" s="21">
        <f>VLOOKUP(B13,RMS!B:E,4,FALSE)</f>
        <v>1534338.7271948699</v>
      </c>
      <c r="K13" s="22">
        <f t="shared" si="1"/>
        <v>-7.2688030079007149E-2</v>
      </c>
      <c r="L13" s="22">
        <f t="shared" si="2"/>
        <v>-1.1948698665946722E-3</v>
      </c>
      <c r="M13" s="32"/>
    </row>
    <row r="14" spans="1:13">
      <c r="A14" s="42"/>
      <c r="B14" s="12">
        <v>23</v>
      </c>
      <c r="C14" s="40" t="s">
        <v>16</v>
      </c>
      <c r="D14" s="40"/>
      <c r="E14" s="15">
        <f>VLOOKUP(C14,RA!B18:D44,3,0)</f>
        <v>1727489.2841</v>
      </c>
      <c r="F14" s="25">
        <f>VLOOKUP(C14,RA!B18:I48,8,0)</f>
        <v>251519.06159999999</v>
      </c>
      <c r="G14" s="16">
        <f t="shared" si="0"/>
        <v>1475970.2225000001</v>
      </c>
      <c r="H14" s="27">
        <f>RA!J18</f>
        <v>14.559804446546099</v>
      </c>
      <c r="I14" s="20">
        <f>VLOOKUP(B14,RMS!B:D,3,FALSE)</f>
        <v>1727489.3235675199</v>
      </c>
      <c r="J14" s="21">
        <f>VLOOKUP(B14,RMS!B:E,4,FALSE)</f>
        <v>1475970.21091111</v>
      </c>
      <c r="K14" s="22">
        <f t="shared" si="1"/>
        <v>-3.9467519847676158E-2</v>
      </c>
      <c r="L14" s="22">
        <f t="shared" si="2"/>
        <v>1.1588890105485916E-2</v>
      </c>
      <c r="M14" s="32"/>
    </row>
    <row r="15" spans="1:13">
      <c r="A15" s="42"/>
      <c r="B15" s="12">
        <v>24</v>
      </c>
      <c r="C15" s="40" t="s">
        <v>17</v>
      </c>
      <c r="D15" s="40"/>
      <c r="E15" s="15">
        <f>VLOOKUP(C15,RA!B18:D45,3,0)</f>
        <v>643364.95030000003</v>
      </c>
      <c r="F15" s="25">
        <f>VLOOKUP(C15,RA!B19:I49,8,0)</f>
        <v>59450.397199999999</v>
      </c>
      <c r="G15" s="16">
        <f t="shared" si="0"/>
        <v>583914.55310000002</v>
      </c>
      <c r="H15" s="27">
        <f>RA!J19</f>
        <v>9.2405402520417699</v>
      </c>
      <c r="I15" s="20">
        <f>VLOOKUP(B15,RMS!B:D,3,FALSE)</f>
        <v>643364.96280256403</v>
      </c>
      <c r="J15" s="21">
        <f>VLOOKUP(B15,RMS!B:E,4,FALSE)</f>
        <v>583914.55126068403</v>
      </c>
      <c r="K15" s="22">
        <f t="shared" si="1"/>
        <v>-1.250256400089711E-2</v>
      </c>
      <c r="L15" s="22">
        <f t="shared" si="2"/>
        <v>1.8393159843981266E-3</v>
      </c>
      <c r="M15" s="32"/>
    </row>
    <row r="16" spans="1:13">
      <c r="A16" s="42"/>
      <c r="B16" s="12">
        <v>25</v>
      </c>
      <c r="C16" s="40" t="s">
        <v>18</v>
      </c>
      <c r="D16" s="40"/>
      <c r="E16" s="15">
        <f>VLOOKUP(C16,RA!B20:D46,3,0)</f>
        <v>950751.12100000004</v>
      </c>
      <c r="F16" s="25">
        <f>VLOOKUP(C16,RA!B20:I50,8,0)</f>
        <v>82461.186199999996</v>
      </c>
      <c r="G16" s="16">
        <f t="shared" si="0"/>
        <v>868289.93480000005</v>
      </c>
      <c r="H16" s="27">
        <f>RA!J20</f>
        <v>8.6732673124031994</v>
      </c>
      <c r="I16" s="20">
        <f>VLOOKUP(B16,RMS!B:D,3,FALSE)</f>
        <v>950751.21680000005</v>
      </c>
      <c r="J16" s="21">
        <f>VLOOKUP(B16,RMS!B:E,4,FALSE)</f>
        <v>868289.93480000005</v>
      </c>
      <c r="K16" s="22">
        <f t="shared" si="1"/>
        <v>-9.5800000010058284E-2</v>
      </c>
      <c r="L16" s="22">
        <f t="shared" si="2"/>
        <v>0</v>
      </c>
      <c r="M16" s="32"/>
    </row>
    <row r="17" spans="1:13">
      <c r="A17" s="42"/>
      <c r="B17" s="12">
        <v>26</v>
      </c>
      <c r="C17" s="40" t="s">
        <v>19</v>
      </c>
      <c r="D17" s="40"/>
      <c r="E17" s="15">
        <f>VLOOKUP(C17,RA!B20:D47,3,0)</f>
        <v>406205.21470000001</v>
      </c>
      <c r="F17" s="25">
        <f>VLOOKUP(C17,RA!B21:I51,8,0)</f>
        <v>53598.692199999998</v>
      </c>
      <c r="G17" s="16">
        <f t="shared" si="0"/>
        <v>352606.52250000002</v>
      </c>
      <c r="H17" s="27">
        <f>RA!J21</f>
        <v>13.1949788580595</v>
      </c>
      <c r="I17" s="20">
        <f>VLOOKUP(B17,RMS!B:D,3,FALSE)</f>
        <v>406204.91535644798</v>
      </c>
      <c r="J17" s="21">
        <f>VLOOKUP(B17,RMS!B:E,4,FALSE)</f>
        <v>352606.522417336</v>
      </c>
      <c r="K17" s="22">
        <f t="shared" si="1"/>
        <v>0.29934355203295127</v>
      </c>
      <c r="L17" s="22">
        <f t="shared" si="2"/>
        <v>8.2664017099887133E-5</v>
      </c>
      <c r="M17" s="32"/>
    </row>
    <row r="18" spans="1:13">
      <c r="A18" s="42"/>
      <c r="B18" s="12">
        <v>27</v>
      </c>
      <c r="C18" s="40" t="s">
        <v>20</v>
      </c>
      <c r="D18" s="40"/>
      <c r="E18" s="15">
        <f>VLOOKUP(C18,RA!B22:D48,3,0)</f>
        <v>1309033.3748999999</v>
      </c>
      <c r="F18" s="25">
        <f>VLOOKUP(C18,RA!B22:I52,8,0)</f>
        <v>67138.2929</v>
      </c>
      <c r="G18" s="16">
        <f t="shared" si="0"/>
        <v>1241895.0819999999</v>
      </c>
      <c r="H18" s="27">
        <f>RA!J22</f>
        <v>5.1288450078768104</v>
      </c>
      <c r="I18" s="20">
        <f>VLOOKUP(B18,RMS!B:D,3,FALSE)</f>
        <v>1309034.8222000001</v>
      </c>
      <c r="J18" s="21">
        <f>VLOOKUP(B18,RMS!B:E,4,FALSE)</f>
        <v>1241895.0836</v>
      </c>
      <c r="K18" s="22">
        <f t="shared" si="1"/>
        <v>-1.4473000001162291</v>
      </c>
      <c r="L18" s="22">
        <f t="shared" si="2"/>
        <v>-1.6000000759959221E-3</v>
      </c>
      <c r="M18" s="32"/>
    </row>
    <row r="19" spans="1:13">
      <c r="A19" s="42"/>
      <c r="B19" s="12">
        <v>29</v>
      </c>
      <c r="C19" s="40" t="s">
        <v>21</v>
      </c>
      <c r="D19" s="40"/>
      <c r="E19" s="15">
        <f>VLOOKUP(C19,RA!B22:D49,3,0)</f>
        <v>4435600.9363000002</v>
      </c>
      <c r="F19" s="25">
        <f>VLOOKUP(C19,RA!B23:I53,8,0)</f>
        <v>347040.40519999998</v>
      </c>
      <c r="G19" s="16">
        <f t="shared" si="0"/>
        <v>4088560.5311000003</v>
      </c>
      <c r="H19" s="27">
        <f>RA!J23</f>
        <v>7.8239771833371297</v>
      </c>
      <c r="I19" s="20">
        <f>VLOOKUP(B19,RMS!B:D,3,FALSE)</f>
        <v>4435604.0437906003</v>
      </c>
      <c r="J19" s="21">
        <f>VLOOKUP(B19,RMS!B:E,4,FALSE)</f>
        <v>4088560.5949606802</v>
      </c>
      <c r="K19" s="22">
        <f t="shared" si="1"/>
        <v>-3.1074906000867486</v>
      </c>
      <c r="L19" s="22">
        <f t="shared" si="2"/>
        <v>-6.3860679976642132E-2</v>
      </c>
      <c r="M19" s="32"/>
    </row>
    <row r="20" spans="1:13">
      <c r="A20" s="42"/>
      <c r="B20" s="12">
        <v>31</v>
      </c>
      <c r="C20" s="40" t="s">
        <v>22</v>
      </c>
      <c r="D20" s="40"/>
      <c r="E20" s="15">
        <f>VLOOKUP(C20,RA!B24:D50,3,0)</f>
        <v>218049.8909</v>
      </c>
      <c r="F20" s="25">
        <f>VLOOKUP(C20,RA!B24:I54,8,0)</f>
        <v>36778.562899999997</v>
      </c>
      <c r="G20" s="16">
        <f t="shared" si="0"/>
        <v>181271.32800000001</v>
      </c>
      <c r="H20" s="27">
        <f>RA!J24</f>
        <v>16.867040266884199</v>
      </c>
      <c r="I20" s="20">
        <f>VLOOKUP(B20,RMS!B:D,3,FALSE)</f>
        <v>218049.87151136101</v>
      </c>
      <c r="J20" s="21">
        <f>VLOOKUP(B20,RMS!B:E,4,FALSE)</f>
        <v>181271.32566255401</v>
      </c>
      <c r="K20" s="22">
        <f t="shared" si="1"/>
        <v>1.938863898976706E-2</v>
      </c>
      <c r="L20" s="22">
        <f t="shared" si="2"/>
        <v>2.3374459997285157E-3</v>
      </c>
      <c r="M20" s="32"/>
    </row>
    <row r="21" spans="1:13">
      <c r="A21" s="42"/>
      <c r="B21" s="12">
        <v>32</v>
      </c>
      <c r="C21" s="40" t="s">
        <v>23</v>
      </c>
      <c r="D21" s="40"/>
      <c r="E21" s="15">
        <f>VLOOKUP(C21,RA!B24:D51,3,0)</f>
        <v>264414.0221</v>
      </c>
      <c r="F21" s="25">
        <f>VLOOKUP(C21,RA!B25:I55,8,0)</f>
        <v>24667.924900000002</v>
      </c>
      <c r="G21" s="16">
        <f t="shared" si="0"/>
        <v>239746.09719999999</v>
      </c>
      <c r="H21" s="27">
        <f>RA!J25</f>
        <v>9.3292801584746208</v>
      </c>
      <c r="I21" s="20">
        <f>VLOOKUP(B21,RMS!B:D,3,FALSE)</f>
        <v>264413.99952257</v>
      </c>
      <c r="J21" s="21">
        <f>VLOOKUP(B21,RMS!B:E,4,FALSE)</f>
        <v>239746.10131279999</v>
      </c>
      <c r="K21" s="22">
        <f t="shared" si="1"/>
        <v>2.2577430005185306E-2</v>
      </c>
      <c r="L21" s="22">
        <f t="shared" si="2"/>
        <v>-4.1128000011667609E-3</v>
      </c>
      <c r="M21" s="32"/>
    </row>
    <row r="22" spans="1:13">
      <c r="A22" s="42"/>
      <c r="B22" s="12">
        <v>33</v>
      </c>
      <c r="C22" s="40" t="s">
        <v>24</v>
      </c>
      <c r="D22" s="40"/>
      <c r="E22" s="15">
        <f>VLOOKUP(C22,RA!B26:D52,3,0)</f>
        <v>522287.7917</v>
      </c>
      <c r="F22" s="25">
        <f>VLOOKUP(C22,RA!B26:I56,8,0)</f>
        <v>117226.9595</v>
      </c>
      <c r="G22" s="16">
        <f t="shared" si="0"/>
        <v>405060.8322</v>
      </c>
      <c r="H22" s="27">
        <f>RA!J26</f>
        <v>22.444897499602</v>
      </c>
      <c r="I22" s="20">
        <f>VLOOKUP(B22,RMS!B:D,3,FALSE)</f>
        <v>522287.76412185899</v>
      </c>
      <c r="J22" s="21">
        <f>VLOOKUP(B22,RMS!B:E,4,FALSE)</f>
        <v>405060.843854826</v>
      </c>
      <c r="K22" s="22">
        <f t="shared" si="1"/>
        <v>2.7578141016419977E-2</v>
      </c>
      <c r="L22" s="22">
        <f t="shared" si="2"/>
        <v>-1.1654825997538865E-2</v>
      </c>
      <c r="M22" s="32"/>
    </row>
    <row r="23" spans="1:13">
      <c r="A23" s="42"/>
      <c r="B23" s="12">
        <v>34</v>
      </c>
      <c r="C23" s="40" t="s">
        <v>25</v>
      </c>
      <c r="D23" s="40"/>
      <c r="E23" s="15">
        <f>VLOOKUP(C23,RA!B26:D53,3,0)</f>
        <v>230061.59789999999</v>
      </c>
      <c r="F23" s="25">
        <f>VLOOKUP(C23,RA!B27:I57,8,0)</f>
        <v>65443.210700000003</v>
      </c>
      <c r="G23" s="16">
        <f t="shared" si="0"/>
        <v>164618.3872</v>
      </c>
      <c r="H23" s="27">
        <f>RA!J27</f>
        <v>28.4459515613927</v>
      </c>
      <c r="I23" s="20">
        <f>VLOOKUP(B23,RMS!B:D,3,FALSE)</f>
        <v>230061.39771285799</v>
      </c>
      <c r="J23" s="21">
        <f>VLOOKUP(B23,RMS!B:E,4,FALSE)</f>
        <v>164618.427091335</v>
      </c>
      <c r="K23" s="22">
        <f t="shared" si="1"/>
        <v>0.2001871420070529</v>
      </c>
      <c r="L23" s="22">
        <f t="shared" si="2"/>
        <v>-3.9891335007268935E-2</v>
      </c>
      <c r="M23" s="32"/>
    </row>
    <row r="24" spans="1:13">
      <c r="A24" s="42"/>
      <c r="B24" s="12">
        <v>35</v>
      </c>
      <c r="C24" s="40" t="s">
        <v>26</v>
      </c>
      <c r="D24" s="40"/>
      <c r="E24" s="15">
        <f>VLOOKUP(C24,RA!B28:D54,3,0)</f>
        <v>761084.54839999997</v>
      </c>
      <c r="F24" s="25">
        <f>VLOOKUP(C24,RA!B28:I58,8,0)</f>
        <v>43605.372000000003</v>
      </c>
      <c r="G24" s="16">
        <f t="shared" si="0"/>
        <v>717479.1764</v>
      </c>
      <c r="H24" s="27">
        <f>RA!J28</f>
        <v>5.7293729181166499</v>
      </c>
      <c r="I24" s="20">
        <f>VLOOKUP(B24,RMS!B:D,3,FALSE)</f>
        <v>761084.54835486703</v>
      </c>
      <c r="J24" s="21">
        <f>VLOOKUP(B24,RMS!B:E,4,FALSE)</f>
        <v>717479.17693539802</v>
      </c>
      <c r="K24" s="22">
        <f t="shared" si="1"/>
        <v>4.5132939703762531E-5</v>
      </c>
      <c r="L24" s="22">
        <f t="shared" si="2"/>
        <v>-5.3539802320301533E-4</v>
      </c>
      <c r="M24" s="32"/>
    </row>
    <row r="25" spans="1:13">
      <c r="A25" s="42"/>
      <c r="B25" s="12">
        <v>36</v>
      </c>
      <c r="C25" s="40" t="s">
        <v>27</v>
      </c>
      <c r="D25" s="40"/>
      <c r="E25" s="15">
        <f>VLOOKUP(C25,RA!B28:D55,3,0)</f>
        <v>660783.7058</v>
      </c>
      <c r="F25" s="25">
        <f>VLOOKUP(C25,RA!B29:I59,8,0)</f>
        <v>101371.8698</v>
      </c>
      <c r="G25" s="16">
        <f t="shared" si="0"/>
        <v>559411.83600000001</v>
      </c>
      <c r="H25" s="27">
        <f>RA!J29</f>
        <v>15.341157614846299</v>
      </c>
      <c r="I25" s="20">
        <f>VLOOKUP(B25,RMS!B:D,3,FALSE)</f>
        <v>660783.934738938</v>
      </c>
      <c r="J25" s="21">
        <f>VLOOKUP(B25,RMS!B:E,4,FALSE)</f>
        <v>559411.81656159705</v>
      </c>
      <c r="K25" s="22">
        <f t="shared" si="1"/>
        <v>-0.22893893800210208</v>
      </c>
      <c r="L25" s="22">
        <f t="shared" si="2"/>
        <v>1.9438402960076928E-2</v>
      </c>
      <c r="M25" s="32"/>
    </row>
    <row r="26" spans="1:13">
      <c r="A26" s="42"/>
      <c r="B26" s="12">
        <v>37</v>
      </c>
      <c r="C26" s="40" t="s">
        <v>71</v>
      </c>
      <c r="D26" s="40"/>
      <c r="E26" s="15">
        <f>VLOOKUP(C26,RA!B30:D56,3,0)</f>
        <v>856768.41200000001</v>
      </c>
      <c r="F26" s="25">
        <f>VLOOKUP(C26,RA!B30:I60,8,0)</f>
        <v>106339.716</v>
      </c>
      <c r="G26" s="16">
        <f t="shared" si="0"/>
        <v>750428.696</v>
      </c>
      <c r="H26" s="27">
        <f>RA!J30</f>
        <v>12.4117222939821</v>
      </c>
      <c r="I26" s="20">
        <f>VLOOKUP(B26,RMS!B:D,3,FALSE)</f>
        <v>856768.41559203505</v>
      </c>
      <c r="J26" s="21">
        <f>VLOOKUP(B26,RMS!B:E,4,FALSE)</f>
        <v>750428.69529367494</v>
      </c>
      <c r="K26" s="22">
        <f t="shared" si="1"/>
        <v>-3.5920350346714258E-3</v>
      </c>
      <c r="L26" s="22">
        <f t="shared" si="2"/>
        <v>7.0632505230605602E-4</v>
      </c>
      <c r="M26" s="32"/>
    </row>
    <row r="27" spans="1:13">
      <c r="A27" s="42"/>
      <c r="B27" s="12">
        <v>38</v>
      </c>
      <c r="C27" s="40" t="s">
        <v>29</v>
      </c>
      <c r="D27" s="40"/>
      <c r="E27" s="15">
        <f>VLOOKUP(C27,RA!B30:D57,3,0)</f>
        <v>1171689.6643000001</v>
      </c>
      <c r="F27" s="25">
        <f>VLOOKUP(C27,RA!B31:I61,8,0)</f>
        <v>-5294.2370000000001</v>
      </c>
      <c r="G27" s="16">
        <f t="shared" si="0"/>
        <v>1176983.9013</v>
      </c>
      <c r="H27" s="27">
        <f>RA!J31</f>
        <v>-0.45184635158175002</v>
      </c>
      <c r="I27" s="20">
        <f>VLOOKUP(B27,RMS!B:D,3,FALSE)</f>
        <v>1171689.9756477899</v>
      </c>
      <c r="J27" s="21">
        <f>VLOOKUP(B27,RMS!B:E,4,FALSE)</f>
        <v>1176983.75959027</v>
      </c>
      <c r="K27" s="22">
        <f t="shared" si="1"/>
        <v>-0.31134778982959688</v>
      </c>
      <c r="L27" s="22">
        <f t="shared" si="2"/>
        <v>0.14170973002910614</v>
      </c>
      <c r="M27" s="32"/>
    </row>
    <row r="28" spans="1:13">
      <c r="A28" s="42"/>
      <c r="B28" s="12">
        <v>39</v>
      </c>
      <c r="C28" s="40" t="s">
        <v>30</v>
      </c>
      <c r="D28" s="40"/>
      <c r="E28" s="15">
        <f>VLOOKUP(C28,RA!B32:D58,3,0)</f>
        <v>116839.54919999999</v>
      </c>
      <c r="F28" s="25">
        <f>VLOOKUP(C28,RA!B32:I62,8,0)</f>
        <v>31411.1495</v>
      </c>
      <c r="G28" s="16">
        <f t="shared" si="0"/>
        <v>85428.399699999994</v>
      </c>
      <c r="H28" s="27">
        <f>RA!J32</f>
        <v>26.8840043590309</v>
      </c>
      <c r="I28" s="20">
        <f>VLOOKUP(B28,RMS!B:D,3,FALSE)</f>
        <v>116839.52514958</v>
      </c>
      <c r="J28" s="21">
        <f>VLOOKUP(B28,RMS!B:E,4,FALSE)</f>
        <v>85428.385277854599</v>
      </c>
      <c r="K28" s="22">
        <f t="shared" si="1"/>
        <v>2.4050419990089722E-2</v>
      </c>
      <c r="L28" s="22">
        <f t="shared" si="2"/>
        <v>1.4422145395656116E-2</v>
      </c>
      <c r="M28" s="32"/>
    </row>
    <row r="29" spans="1:13">
      <c r="A29" s="42"/>
      <c r="B29" s="12">
        <v>40</v>
      </c>
      <c r="C29" s="40" t="s">
        <v>74</v>
      </c>
      <c r="D29" s="40"/>
      <c r="E29" s="15">
        <f>VLOOKUP(C29,RA!B32:D59,3,0)</f>
        <v>4.1593</v>
      </c>
      <c r="F29" s="25">
        <f>VLOOKUP(C29,RA!B33:I63,8,0)</f>
        <v>-12.197100000000001</v>
      </c>
      <c r="G29" s="16">
        <f t="shared" si="0"/>
        <v>16.356400000000001</v>
      </c>
      <c r="H29" s="27">
        <f>RA!J33</f>
        <v>-293.24886399153701</v>
      </c>
      <c r="I29" s="20">
        <f>VLOOKUP(B29,RMS!B:D,3,FALSE)</f>
        <v>4.1593</v>
      </c>
      <c r="J29" s="21">
        <f>VLOOKUP(B29,RMS!B:E,4,FALSE)</f>
        <v>16.356400000000001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42"/>
      <c r="B30" s="12">
        <v>42</v>
      </c>
      <c r="C30" s="40" t="s">
        <v>31</v>
      </c>
      <c r="D30" s="40"/>
      <c r="E30" s="15">
        <f>VLOOKUP(C30,RA!B34:D61,3,0)</f>
        <v>101864.0671</v>
      </c>
      <c r="F30" s="25">
        <f>VLOOKUP(C30,RA!B34:I65,8,0)</f>
        <v>16731.0844</v>
      </c>
      <c r="G30" s="16">
        <f t="shared" si="0"/>
        <v>85132.982699999993</v>
      </c>
      <c r="H30" s="27">
        <f>RA!J34</f>
        <v>16.424913000553101</v>
      </c>
      <c r="I30" s="20">
        <f>VLOOKUP(B30,RMS!B:D,3,FALSE)</f>
        <v>101864.0664</v>
      </c>
      <c r="J30" s="21">
        <f>VLOOKUP(B30,RMS!B:E,4,FALSE)</f>
        <v>85132.987399999998</v>
      </c>
      <c r="K30" s="22">
        <f t="shared" si="1"/>
        <v>7.0000000414438546E-4</v>
      </c>
      <c r="L30" s="22">
        <f t="shared" si="2"/>
        <v>-4.7000000049592927E-3</v>
      </c>
      <c r="M30" s="32"/>
    </row>
    <row r="31" spans="1:13" s="34" customFormat="1" ht="12" thickBot="1">
      <c r="A31" s="42"/>
      <c r="B31" s="12">
        <v>70</v>
      </c>
      <c r="C31" s="43" t="s">
        <v>68</v>
      </c>
      <c r="D31" s="44"/>
      <c r="E31" s="15">
        <f>VLOOKUP(C31,RA!B35:D62,3,0)</f>
        <v>132692.32</v>
      </c>
      <c r="F31" s="25">
        <f>VLOOKUP(C31,RA!B35:I66,8,0)</f>
        <v>3177.34</v>
      </c>
      <c r="G31" s="16">
        <f t="shared" si="0"/>
        <v>129514.98000000001</v>
      </c>
      <c r="H31" s="27">
        <f>RA!J35</f>
        <v>2.39451687934916</v>
      </c>
      <c r="I31" s="20">
        <f>VLOOKUP(B31,RMS!B:D,3,FALSE)</f>
        <v>132692.32</v>
      </c>
      <c r="J31" s="21">
        <f>VLOOKUP(B31,RMS!B:E,4,FALSE)</f>
        <v>129514.98</v>
      </c>
      <c r="K31" s="22">
        <f t="shared" si="1"/>
        <v>0</v>
      </c>
      <c r="L31" s="22">
        <f t="shared" si="2"/>
        <v>0</v>
      </c>
    </row>
    <row r="32" spans="1:13">
      <c r="A32" s="42"/>
      <c r="B32" s="12">
        <v>71</v>
      </c>
      <c r="C32" s="40" t="s">
        <v>35</v>
      </c>
      <c r="D32" s="40"/>
      <c r="E32" s="15">
        <f>VLOOKUP(C32,RA!B34:D62,3,0)</f>
        <v>143881.18</v>
      </c>
      <c r="F32" s="25">
        <f>VLOOKUP(C32,RA!B34:I66,8,0)</f>
        <v>-17482.43</v>
      </c>
      <c r="G32" s="16">
        <f t="shared" si="0"/>
        <v>161363.60999999999</v>
      </c>
      <c r="H32" s="27">
        <f>RA!J35</f>
        <v>2.39451687934916</v>
      </c>
      <c r="I32" s="20">
        <f>VLOOKUP(B32,RMS!B:D,3,FALSE)</f>
        <v>143881.18</v>
      </c>
      <c r="J32" s="21">
        <f>VLOOKUP(B32,RMS!B:E,4,FALSE)</f>
        <v>161363.60999999999</v>
      </c>
      <c r="K32" s="22">
        <f t="shared" si="1"/>
        <v>0</v>
      </c>
      <c r="L32" s="22">
        <f t="shared" si="2"/>
        <v>0</v>
      </c>
      <c r="M32" s="32"/>
    </row>
    <row r="33" spans="1:13">
      <c r="A33" s="42"/>
      <c r="B33" s="12">
        <v>72</v>
      </c>
      <c r="C33" s="40" t="s">
        <v>36</v>
      </c>
      <c r="D33" s="40"/>
      <c r="E33" s="15">
        <f>VLOOKUP(C33,RA!B34:D63,3,0)</f>
        <v>16490.599999999999</v>
      </c>
      <c r="F33" s="25">
        <f>VLOOKUP(C33,RA!B34:I67,8,0)</f>
        <v>1034.19</v>
      </c>
      <c r="G33" s="16">
        <f t="shared" si="0"/>
        <v>15456.409999999998</v>
      </c>
      <c r="H33" s="27">
        <f>RA!J34</f>
        <v>16.424913000553101</v>
      </c>
      <c r="I33" s="20">
        <f>VLOOKUP(B33,RMS!B:D,3,FALSE)</f>
        <v>16490.599999999999</v>
      </c>
      <c r="J33" s="21">
        <f>VLOOKUP(B33,RMS!B:E,4,FALSE)</f>
        <v>15456.41</v>
      </c>
      <c r="K33" s="22">
        <f t="shared" si="1"/>
        <v>0</v>
      </c>
      <c r="L33" s="22">
        <f t="shared" si="2"/>
        <v>0</v>
      </c>
      <c r="M33" s="32"/>
    </row>
    <row r="34" spans="1:13">
      <c r="A34" s="42"/>
      <c r="B34" s="12">
        <v>73</v>
      </c>
      <c r="C34" s="40" t="s">
        <v>37</v>
      </c>
      <c r="D34" s="40"/>
      <c r="E34" s="15">
        <f>VLOOKUP(C34,RA!B35:D64,3,0)</f>
        <v>153378.76999999999</v>
      </c>
      <c r="F34" s="25">
        <f>VLOOKUP(C34,RA!B35:I68,8,0)</f>
        <v>-19492.810000000001</v>
      </c>
      <c r="G34" s="16">
        <f t="shared" si="0"/>
        <v>172871.58</v>
      </c>
      <c r="H34" s="27">
        <f>RA!J35</f>
        <v>2.39451687934916</v>
      </c>
      <c r="I34" s="20">
        <f>VLOOKUP(B34,RMS!B:D,3,FALSE)</f>
        <v>153378.76999999999</v>
      </c>
      <c r="J34" s="21">
        <f>VLOOKUP(B34,RMS!B:E,4,FALSE)</f>
        <v>172871.58</v>
      </c>
      <c r="K34" s="22">
        <f t="shared" si="1"/>
        <v>0</v>
      </c>
      <c r="L34" s="22">
        <f t="shared" si="2"/>
        <v>0</v>
      </c>
      <c r="M34" s="32"/>
    </row>
    <row r="35" spans="1:13" s="34" customFormat="1">
      <c r="A35" s="42"/>
      <c r="B35" s="12">
        <v>74</v>
      </c>
      <c r="C35" s="40" t="s">
        <v>69</v>
      </c>
      <c r="D35" s="40"/>
      <c r="E35" s="15">
        <f>VLOOKUP(C35,RA!B36:D65,3,0)</f>
        <v>0</v>
      </c>
      <c r="F35" s="25">
        <f>VLOOKUP(C35,RA!B36:I69,8,0)</f>
        <v>0</v>
      </c>
      <c r="G35" s="16">
        <f t="shared" si="0"/>
        <v>0</v>
      </c>
      <c r="H35" s="27">
        <f>RA!J36</f>
        <v>-12.1506023233893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>
      <c r="A36" s="42"/>
      <c r="B36" s="12">
        <v>75</v>
      </c>
      <c r="C36" s="40" t="s">
        <v>32</v>
      </c>
      <c r="D36" s="40"/>
      <c r="E36" s="15">
        <f>VLOOKUP(C36,RA!B8:D65,3,0)</f>
        <v>159589.74309999999</v>
      </c>
      <c r="F36" s="25">
        <f>VLOOKUP(C36,RA!B8:I69,8,0)</f>
        <v>12193.834000000001</v>
      </c>
      <c r="G36" s="16">
        <f t="shared" si="0"/>
        <v>147395.90909999999</v>
      </c>
      <c r="H36" s="27">
        <f>RA!J36</f>
        <v>-12.1506023233893</v>
      </c>
      <c r="I36" s="20">
        <f>VLOOKUP(B36,RMS!B:D,3,FALSE)</f>
        <v>159589.743589744</v>
      </c>
      <c r="J36" s="21">
        <f>VLOOKUP(B36,RMS!B:E,4,FALSE)</f>
        <v>147395.91025640999</v>
      </c>
      <c r="K36" s="22">
        <f t="shared" si="1"/>
        <v>-4.8974400851875544E-4</v>
      </c>
      <c r="L36" s="22">
        <f t="shared" si="2"/>
        <v>-1.1564099986571819E-3</v>
      </c>
      <c r="M36" s="32"/>
    </row>
    <row r="37" spans="1:13">
      <c r="A37" s="42"/>
      <c r="B37" s="12">
        <v>76</v>
      </c>
      <c r="C37" s="40" t="s">
        <v>33</v>
      </c>
      <c r="D37" s="40"/>
      <c r="E37" s="15">
        <f>VLOOKUP(C37,RA!B8:D66,3,0)</f>
        <v>454487.53980000003</v>
      </c>
      <c r="F37" s="25">
        <f>VLOOKUP(C37,RA!B8:I70,8,0)</f>
        <v>29519.534</v>
      </c>
      <c r="G37" s="16">
        <f t="shared" si="0"/>
        <v>424968.00580000004</v>
      </c>
      <c r="H37" s="27">
        <f>RA!J37</f>
        <v>6.2713909742520002</v>
      </c>
      <c r="I37" s="20">
        <f>VLOOKUP(B37,RMS!B:D,3,FALSE)</f>
        <v>454487.52659572603</v>
      </c>
      <c r="J37" s="21">
        <f>VLOOKUP(B37,RMS!B:E,4,FALSE)</f>
        <v>424968.00572820503</v>
      </c>
      <c r="K37" s="22">
        <f t="shared" si="1"/>
        <v>1.320427400059998E-2</v>
      </c>
      <c r="L37" s="22">
        <f t="shared" si="2"/>
        <v>7.1795016992837191E-5</v>
      </c>
      <c r="M37" s="32"/>
    </row>
    <row r="38" spans="1:13">
      <c r="A38" s="42"/>
      <c r="B38" s="12">
        <v>77</v>
      </c>
      <c r="C38" s="40" t="s">
        <v>38</v>
      </c>
      <c r="D38" s="40"/>
      <c r="E38" s="15">
        <f>VLOOKUP(C38,RA!B9:D67,3,0)</f>
        <v>137031.64000000001</v>
      </c>
      <c r="F38" s="25">
        <f>VLOOKUP(C38,RA!B9:I71,8,0)</f>
        <v>-20729.099999999999</v>
      </c>
      <c r="G38" s="16">
        <f t="shared" si="0"/>
        <v>157760.74000000002</v>
      </c>
      <c r="H38" s="27">
        <f>RA!J38</f>
        <v>-12.7089361845841</v>
      </c>
      <c r="I38" s="20">
        <f>VLOOKUP(B38,RMS!B:D,3,FALSE)</f>
        <v>137031.64000000001</v>
      </c>
      <c r="J38" s="21">
        <f>VLOOKUP(B38,RMS!B:E,4,FALSE)</f>
        <v>157760.74</v>
      </c>
      <c r="K38" s="22">
        <f t="shared" si="1"/>
        <v>0</v>
      </c>
      <c r="L38" s="22">
        <f t="shared" si="2"/>
        <v>0</v>
      </c>
      <c r="M38" s="32"/>
    </row>
    <row r="39" spans="1:13">
      <c r="A39" s="42"/>
      <c r="B39" s="12">
        <v>78</v>
      </c>
      <c r="C39" s="40" t="s">
        <v>39</v>
      </c>
      <c r="D39" s="40"/>
      <c r="E39" s="15">
        <f>VLOOKUP(C39,RA!B10:D68,3,0)</f>
        <v>61020.56</v>
      </c>
      <c r="F39" s="25">
        <f>VLOOKUP(C39,RA!B10:I72,8,0)</f>
        <v>8388.84</v>
      </c>
      <c r="G39" s="16">
        <f t="shared" si="0"/>
        <v>52631.72</v>
      </c>
      <c r="H39" s="27">
        <f>RA!J39</f>
        <v>0</v>
      </c>
      <c r="I39" s="20">
        <f>VLOOKUP(B39,RMS!B:D,3,FALSE)</f>
        <v>61020.56</v>
      </c>
      <c r="J39" s="21">
        <f>VLOOKUP(B39,RMS!B:E,4,FALSE)</f>
        <v>52631.72</v>
      </c>
      <c r="K39" s="22">
        <f t="shared" si="1"/>
        <v>0</v>
      </c>
      <c r="L39" s="22">
        <f t="shared" si="2"/>
        <v>0</v>
      </c>
      <c r="M39" s="32"/>
    </row>
    <row r="40" spans="1:13">
      <c r="A40" s="42"/>
      <c r="B40" s="12">
        <v>99</v>
      </c>
      <c r="C40" s="40" t="s">
        <v>34</v>
      </c>
      <c r="D40" s="40"/>
      <c r="E40" s="15">
        <f>VLOOKUP(C40,RA!B8:D69,3,0)</f>
        <v>33593.563800000004</v>
      </c>
      <c r="F40" s="25">
        <f>VLOOKUP(C40,RA!B8:I73,8,0)</f>
        <v>1981.4148</v>
      </c>
      <c r="G40" s="16">
        <f t="shared" si="0"/>
        <v>31612.149000000005</v>
      </c>
      <c r="H40" s="27">
        <f>RA!J40</f>
        <v>7.64073790905175</v>
      </c>
      <c r="I40" s="20">
        <f>VLOOKUP(B40,RMS!B:D,3,FALSE)</f>
        <v>33593.564102564102</v>
      </c>
      <c r="J40" s="21">
        <f>VLOOKUP(B40,RMS!B:E,4,FALSE)</f>
        <v>31612.148974358999</v>
      </c>
      <c r="K40" s="22">
        <f t="shared" si="1"/>
        <v>-3.025640980922617E-4</v>
      </c>
      <c r="L40" s="22">
        <f t="shared" si="2"/>
        <v>2.5641005777288228E-5</v>
      </c>
      <c r="M40" s="32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sqref="A1:XFD1048576"/>
    </sheetView>
  </sheetViews>
  <sheetFormatPr defaultRowHeight="11.25"/>
  <cols>
    <col min="1" max="1" width="7.85546875" style="35" customWidth="1"/>
    <col min="2" max="3" width="9.140625" style="35"/>
    <col min="4" max="5" width="11.5703125" style="35" customWidth="1"/>
    <col min="6" max="7" width="12.28515625" style="35" customWidth="1"/>
    <col min="8" max="8" width="9.140625" style="35"/>
    <col min="9" max="9" width="12.28515625" style="35" customWidth="1"/>
    <col min="10" max="10" width="9.140625" style="35"/>
    <col min="11" max="11" width="12.28515625" style="35" customWidth="1"/>
    <col min="12" max="12" width="10.5703125" style="35" customWidth="1"/>
    <col min="13" max="13" width="12.28515625" style="35" customWidth="1"/>
    <col min="14" max="15" width="14" style="35" customWidth="1"/>
    <col min="16" max="17" width="9.28515625" style="35" customWidth="1"/>
    <col min="18" max="18" width="10.5703125" style="35" customWidth="1"/>
    <col min="19" max="20" width="9.140625" style="35"/>
    <col min="21" max="21" width="10.5703125" style="35" customWidth="1"/>
    <col min="22" max="22" width="36.140625" style="35" customWidth="1"/>
    <col min="23" max="16384" width="9.140625" style="35"/>
  </cols>
  <sheetData>
    <row r="1" spans="1:23" ht="12.75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6" t="s">
        <v>45</v>
      </c>
      <c r="W1" s="47"/>
    </row>
    <row r="2" spans="1:23" ht="12.7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6"/>
      <c r="W2" s="47"/>
    </row>
    <row r="3" spans="1:23" ht="23.25" thickBot="1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8" t="s">
        <v>46</v>
      </c>
      <c r="W3" s="47"/>
    </row>
    <row r="4" spans="1:23" ht="12.75" thickTop="1" thickBot="1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W4" s="47"/>
    </row>
    <row r="5" spans="1:23" ht="22.5" thickTop="1" thickBot="1">
      <c r="A5" s="50"/>
      <c r="B5" s="51"/>
      <c r="C5" s="52"/>
      <c r="D5" s="53" t="s">
        <v>0</v>
      </c>
      <c r="E5" s="53" t="s">
        <v>58</v>
      </c>
      <c r="F5" s="53" t="s">
        <v>59</v>
      </c>
      <c r="G5" s="53" t="s">
        <v>47</v>
      </c>
      <c r="H5" s="53" t="s">
        <v>48</v>
      </c>
      <c r="I5" s="53" t="s">
        <v>1</v>
      </c>
      <c r="J5" s="53" t="s">
        <v>2</v>
      </c>
      <c r="K5" s="53" t="s">
        <v>49</v>
      </c>
      <c r="L5" s="53" t="s">
        <v>50</v>
      </c>
      <c r="M5" s="53" t="s">
        <v>51</v>
      </c>
      <c r="N5" s="53" t="s">
        <v>52</v>
      </c>
      <c r="O5" s="53" t="s">
        <v>53</v>
      </c>
      <c r="P5" s="53" t="s">
        <v>60</v>
      </c>
      <c r="Q5" s="53" t="s">
        <v>61</v>
      </c>
      <c r="R5" s="53" t="s">
        <v>54</v>
      </c>
      <c r="S5" s="53" t="s">
        <v>55</v>
      </c>
      <c r="T5" s="53" t="s">
        <v>56</v>
      </c>
      <c r="U5" s="54" t="s">
        <v>57</v>
      </c>
    </row>
    <row r="6" spans="1:23" ht="12" thickBot="1">
      <c r="A6" s="55" t="s">
        <v>3</v>
      </c>
      <c r="B6" s="56" t="s">
        <v>4</v>
      </c>
      <c r="C6" s="57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8"/>
    </row>
    <row r="7" spans="1:23" ht="12" thickBot="1">
      <c r="A7" s="59" t="s">
        <v>5</v>
      </c>
      <c r="B7" s="60"/>
      <c r="C7" s="61"/>
      <c r="D7" s="62">
        <v>20963543.618900001</v>
      </c>
      <c r="E7" s="62">
        <v>32061171</v>
      </c>
      <c r="F7" s="63">
        <v>65.386082183024399</v>
      </c>
      <c r="G7" s="62">
        <v>24506190.0858</v>
      </c>
      <c r="H7" s="63">
        <v>-14.4561290616642</v>
      </c>
      <c r="I7" s="62">
        <v>1718814.2964999999</v>
      </c>
      <c r="J7" s="63">
        <v>8.1990637067216898</v>
      </c>
      <c r="K7" s="62">
        <v>2320428.0872</v>
      </c>
      <c r="L7" s="63">
        <v>9.4687427098044097</v>
      </c>
      <c r="M7" s="63">
        <v>-0.25926844879125399</v>
      </c>
      <c r="N7" s="62">
        <v>870187444.89610004</v>
      </c>
      <c r="O7" s="62">
        <v>1716747379.0353</v>
      </c>
      <c r="P7" s="62">
        <v>954203</v>
      </c>
      <c r="Q7" s="62">
        <v>977598</v>
      </c>
      <c r="R7" s="63">
        <v>-2.39311046053695</v>
      </c>
      <c r="S7" s="62">
        <v>21.969689488400299</v>
      </c>
      <c r="T7" s="62">
        <v>22.002478094267801</v>
      </c>
      <c r="U7" s="64">
        <v>-0.14924473959834</v>
      </c>
    </row>
    <row r="8" spans="1:23" ht="12" thickBot="1">
      <c r="A8" s="65">
        <v>42428</v>
      </c>
      <c r="B8" s="43" t="s">
        <v>6</v>
      </c>
      <c r="C8" s="44"/>
      <c r="D8" s="66">
        <v>1023955.2507</v>
      </c>
      <c r="E8" s="66">
        <v>1700357</v>
      </c>
      <c r="F8" s="67">
        <v>60.220015602605798</v>
      </c>
      <c r="G8" s="66">
        <v>992869.63749999995</v>
      </c>
      <c r="H8" s="67">
        <v>3.1308856697715299</v>
      </c>
      <c r="I8" s="66">
        <v>110021.4213</v>
      </c>
      <c r="J8" s="67">
        <v>10.7447489746048</v>
      </c>
      <c r="K8" s="66">
        <v>224073.58240000001</v>
      </c>
      <c r="L8" s="67">
        <v>22.568278244886901</v>
      </c>
      <c r="M8" s="67">
        <v>-0.50899423251243603</v>
      </c>
      <c r="N8" s="66">
        <v>36156407.522200003</v>
      </c>
      <c r="O8" s="66">
        <v>68619834.912300006</v>
      </c>
      <c r="P8" s="66">
        <v>39889</v>
      </c>
      <c r="Q8" s="66">
        <v>45951</v>
      </c>
      <c r="R8" s="67">
        <v>-13.192313551391701</v>
      </c>
      <c r="S8" s="66">
        <v>25.670115838953102</v>
      </c>
      <c r="T8" s="66">
        <v>32.411003092424501</v>
      </c>
      <c r="U8" s="68">
        <v>-26.259668229632599</v>
      </c>
    </row>
    <row r="9" spans="1:23" ht="12" thickBot="1">
      <c r="A9" s="69"/>
      <c r="B9" s="43" t="s">
        <v>7</v>
      </c>
      <c r="C9" s="44"/>
      <c r="D9" s="66">
        <v>143166.4969</v>
      </c>
      <c r="E9" s="66">
        <v>596830</v>
      </c>
      <c r="F9" s="67">
        <v>23.9878184575172</v>
      </c>
      <c r="G9" s="66">
        <v>344297.03659999999</v>
      </c>
      <c r="H9" s="67">
        <v>-58.417737685517999</v>
      </c>
      <c r="I9" s="66">
        <v>21294.075400000002</v>
      </c>
      <c r="J9" s="67">
        <v>14.8736442261863</v>
      </c>
      <c r="K9" s="66">
        <v>66561.491399999999</v>
      </c>
      <c r="L9" s="67">
        <v>19.332577491025699</v>
      </c>
      <c r="M9" s="67">
        <v>-0.68008416049403597</v>
      </c>
      <c r="N9" s="66">
        <v>5784686.6503999997</v>
      </c>
      <c r="O9" s="66">
        <v>9175644.1643000003</v>
      </c>
      <c r="P9" s="66">
        <v>8685</v>
      </c>
      <c r="Q9" s="66">
        <v>10247</v>
      </c>
      <c r="R9" s="67">
        <v>-15.2434858983117</v>
      </c>
      <c r="S9" s="66">
        <v>16.484340460564201</v>
      </c>
      <c r="T9" s="66">
        <v>17.121383341465801</v>
      </c>
      <c r="U9" s="68">
        <v>-3.8645336307243401</v>
      </c>
    </row>
    <row r="10" spans="1:23" ht="12" thickBot="1">
      <c r="A10" s="69"/>
      <c r="B10" s="43" t="s">
        <v>8</v>
      </c>
      <c r="C10" s="44"/>
      <c r="D10" s="66">
        <v>271543.78220000002</v>
      </c>
      <c r="E10" s="66">
        <v>644119</v>
      </c>
      <c r="F10" s="67">
        <v>42.157393618260002</v>
      </c>
      <c r="G10" s="66">
        <v>308331.61979999999</v>
      </c>
      <c r="H10" s="67">
        <v>-11.931256879804399</v>
      </c>
      <c r="I10" s="66">
        <v>6471.0271000000002</v>
      </c>
      <c r="J10" s="67">
        <v>2.3830511041618698</v>
      </c>
      <c r="K10" s="66">
        <v>64757.6273</v>
      </c>
      <c r="L10" s="67">
        <v>21.002590438828602</v>
      </c>
      <c r="M10" s="67">
        <v>-0.900073128528599</v>
      </c>
      <c r="N10" s="66">
        <v>10747278.4869</v>
      </c>
      <c r="O10" s="66">
        <v>16868288.1446</v>
      </c>
      <c r="P10" s="66">
        <v>110111</v>
      </c>
      <c r="Q10" s="66">
        <v>110366</v>
      </c>
      <c r="R10" s="67">
        <v>-0.231049417393037</v>
      </c>
      <c r="S10" s="66">
        <v>2.4660913278419101</v>
      </c>
      <c r="T10" s="66">
        <v>2.6598302112969598</v>
      </c>
      <c r="U10" s="68">
        <v>-7.8561114613948497</v>
      </c>
    </row>
    <row r="11" spans="1:23" ht="12" thickBot="1">
      <c r="A11" s="69"/>
      <c r="B11" s="43" t="s">
        <v>9</v>
      </c>
      <c r="C11" s="44"/>
      <c r="D11" s="66">
        <v>73825.083499999993</v>
      </c>
      <c r="E11" s="66">
        <v>134818</v>
      </c>
      <c r="F11" s="67">
        <v>54.759070376359197</v>
      </c>
      <c r="G11" s="66">
        <v>83899.538700000005</v>
      </c>
      <c r="H11" s="67">
        <v>-12.007759942546601</v>
      </c>
      <c r="I11" s="66">
        <v>14475.5671</v>
      </c>
      <c r="J11" s="67">
        <v>19.607925130216799</v>
      </c>
      <c r="K11" s="66">
        <v>18021.837100000001</v>
      </c>
      <c r="L11" s="67">
        <v>21.4802576739316</v>
      </c>
      <c r="M11" s="67">
        <v>-0.196776276487373</v>
      </c>
      <c r="N11" s="66">
        <v>2790254.514</v>
      </c>
      <c r="O11" s="66">
        <v>5578325.9243000001</v>
      </c>
      <c r="P11" s="66">
        <v>3479</v>
      </c>
      <c r="Q11" s="66">
        <v>3520</v>
      </c>
      <c r="R11" s="67">
        <v>-1.16477272727272</v>
      </c>
      <c r="S11" s="66">
        <v>21.220202213279698</v>
      </c>
      <c r="T11" s="66">
        <v>20.7868019318182</v>
      </c>
      <c r="U11" s="68">
        <v>2.0423946817541201</v>
      </c>
    </row>
    <row r="12" spans="1:23" ht="12" thickBot="1">
      <c r="A12" s="69"/>
      <c r="B12" s="43" t="s">
        <v>10</v>
      </c>
      <c r="C12" s="44"/>
      <c r="D12" s="66">
        <v>394854.4999</v>
      </c>
      <c r="E12" s="66">
        <v>281986</v>
      </c>
      <c r="F12" s="67">
        <v>140.026277864859</v>
      </c>
      <c r="G12" s="66">
        <v>200040.55379999999</v>
      </c>
      <c r="H12" s="67">
        <v>97.387225939583502</v>
      </c>
      <c r="I12" s="66">
        <v>12774.4372</v>
      </c>
      <c r="J12" s="67">
        <v>3.2352264449905501</v>
      </c>
      <c r="K12" s="66">
        <v>33448.732400000001</v>
      </c>
      <c r="L12" s="67">
        <v>16.7209757044774</v>
      </c>
      <c r="M12" s="67">
        <v>-0.61808904901879003</v>
      </c>
      <c r="N12" s="66">
        <v>7300147.8382000001</v>
      </c>
      <c r="O12" s="66">
        <v>18169377.598999999</v>
      </c>
      <c r="P12" s="66">
        <v>2984</v>
      </c>
      <c r="Q12" s="66">
        <v>3034</v>
      </c>
      <c r="R12" s="67">
        <v>-1.6479894528675001</v>
      </c>
      <c r="S12" s="66">
        <v>132.32389406836501</v>
      </c>
      <c r="T12" s="66">
        <v>130.39962066578801</v>
      </c>
      <c r="U12" s="68">
        <v>1.4542146118997199</v>
      </c>
    </row>
    <row r="13" spans="1:23" ht="12" thickBot="1">
      <c r="A13" s="69"/>
      <c r="B13" s="43" t="s">
        <v>11</v>
      </c>
      <c r="C13" s="44"/>
      <c r="D13" s="66">
        <v>421568.63540000003</v>
      </c>
      <c r="E13" s="66">
        <v>714065</v>
      </c>
      <c r="F13" s="67">
        <v>59.037851652160498</v>
      </c>
      <c r="G13" s="66">
        <v>498162.77020000003</v>
      </c>
      <c r="H13" s="67">
        <v>-15.375322963064701</v>
      </c>
      <c r="I13" s="66">
        <v>94497.607399999994</v>
      </c>
      <c r="J13" s="67">
        <v>22.415711100124199</v>
      </c>
      <c r="K13" s="66">
        <v>97087.137300000002</v>
      </c>
      <c r="L13" s="67">
        <v>19.4890391469884</v>
      </c>
      <c r="M13" s="67">
        <v>-2.6672224272082001E-2</v>
      </c>
      <c r="N13" s="66">
        <v>13188689.637499999</v>
      </c>
      <c r="O13" s="66">
        <v>25321967.488400001</v>
      </c>
      <c r="P13" s="66">
        <v>14875</v>
      </c>
      <c r="Q13" s="66">
        <v>15308</v>
      </c>
      <c r="R13" s="67">
        <v>-2.8285863600731602</v>
      </c>
      <c r="S13" s="66">
        <v>28.340748598319301</v>
      </c>
      <c r="T13" s="66">
        <v>30.371815371047798</v>
      </c>
      <c r="U13" s="68">
        <v>-7.1665953553849802</v>
      </c>
    </row>
    <row r="14" spans="1:23" ht="12" thickBot="1">
      <c r="A14" s="69"/>
      <c r="B14" s="43" t="s">
        <v>12</v>
      </c>
      <c r="C14" s="44"/>
      <c r="D14" s="66">
        <v>154565.7739</v>
      </c>
      <c r="E14" s="66">
        <v>236108</v>
      </c>
      <c r="F14" s="67">
        <v>65.464013883477094</v>
      </c>
      <c r="G14" s="66">
        <v>184875.89929999999</v>
      </c>
      <c r="H14" s="67">
        <v>-16.394849471869499</v>
      </c>
      <c r="I14" s="66">
        <v>28538.993399999999</v>
      </c>
      <c r="J14" s="67">
        <v>18.463979883712099</v>
      </c>
      <c r="K14" s="66">
        <v>33409.2857</v>
      </c>
      <c r="L14" s="67">
        <v>18.071195773217799</v>
      </c>
      <c r="M14" s="67">
        <v>-0.145776606651605</v>
      </c>
      <c r="N14" s="66">
        <v>5246032.3773999996</v>
      </c>
      <c r="O14" s="66">
        <v>12071603.2787</v>
      </c>
      <c r="P14" s="66">
        <v>2519</v>
      </c>
      <c r="Q14" s="66">
        <v>2544</v>
      </c>
      <c r="R14" s="67">
        <v>-0.982704402515722</v>
      </c>
      <c r="S14" s="66">
        <v>61.3599737594283</v>
      </c>
      <c r="T14" s="66">
        <v>59.465649921383701</v>
      </c>
      <c r="U14" s="68">
        <v>3.0872305217595</v>
      </c>
    </row>
    <row r="15" spans="1:23" ht="12" thickBot="1">
      <c r="A15" s="69"/>
      <c r="B15" s="43" t="s">
        <v>13</v>
      </c>
      <c r="C15" s="44"/>
      <c r="D15" s="66">
        <v>168006.34719999999</v>
      </c>
      <c r="E15" s="66">
        <v>213410</v>
      </c>
      <c r="F15" s="67">
        <v>78.724683566843197</v>
      </c>
      <c r="G15" s="66">
        <v>136654.4809</v>
      </c>
      <c r="H15" s="67">
        <v>22.942435618296699</v>
      </c>
      <c r="I15" s="66">
        <v>-18563.9025</v>
      </c>
      <c r="J15" s="67">
        <v>-11.0495245027266</v>
      </c>
      <c r="K15" s="66">
        <v>5963.9737999999998</v>
      </c>
      <c r="L15" s="67">
        <v>4.3642724049160702</v>
      </c>
      <c r="M15" s="67">
        <v>-4.1126733823009101</v>
      </c>
      <c r="N15" s="66">
        <v>4370799.2241000002</v>
      </c>
      <c r="O15" s="66">
        <v>9291479.7200000007</v>
      </c>
      <c r="P15" s="66">
        <v>7309</v>
      </c>
      <c r="Q15" s="66">
        <v>7840</v>
      </c>
      <c r="R15" s="67">
        <v>-6.7729591836734704</v>
      </c>
      <c r="S15" s="66">
        <v>22.986228923245299</v>
      </c>
      <c r="T15" s="66">
        <v>23.585333711734702</v>
      </c>
      <c r="U15" s="68">
        <v>-2.6063639690089402</v>
      </c>
    </row>
    <row r="16" spans="1:23" ht="12" thickBot="1">
      <c r="A16" s="69"/>
      <c r="B16" s="43" t="s">
        <v>14</v>
      </c>
      <c r="C16" s="44"/>
      <c r="D16" s="66">
        <v>1095771.9966</v>
      </c>
      <c r="E16" s="66">
        <v>1724320</v>
      </c>
      <c r="F16" s="67">
        <v>63.548065127122598</v>
      </c>
      <c r="G16" s="66">
        <v>1168624.4436999999</v>
      </c>
      <c r="H16" s="67">
        <v>-6.2340341666430197</v>
      </c>
      <c r="I16" s="66">
        <v>37747.986499999999</v>
      </c>
      <c r="J16" s="67">
        <v>3.4448759976642802</v>
      </c>
      <c r="K16" s="66">
        <v>54471.807699999998</v>
      </c>
      <c r="L16" s="67">
        <v>4.6611901705167096</v>
      </c>
      <c r="M16" s="67">
        <v>-0.30701792185978799</v>
      </c>
      <c r="N16" s="66">
        <v>56114910.193499997</v>
      </c>
      <c r="O16" s="66">
        <v>85753382.562099993</v>
      </c>
      <c r="P16" s="66">
        <v>50151</v>
      </c>
      <c r="Q16" s="66">
        <v>50209</v>
      </c>
      <c r="R16" s="67">
        <v>-0.115517138361654</v>
      </c>
      <c r="S16" s="66">
        <v>21.849454579170899</v>
      </c>
      <c r="T16" s="66">
        <v>19.912327835647002</v>
      </c>
      <c r="U16" s="68">
        <v>8.8657899285530597</v>
      </c>
    </row>
    <row r="17" spans="1:21" ht="12" thickBot="1">
      <c r="A17" s="69"/>
      <c r="B17" s="43" t="s">
        <v>15</v>
      </c>
      <c r="C17" s="44"/>
      <c r="D17" s="66">
        <v>1547827.5459</v>
      </c>
      <c r="E17" s="66">
        <v>1575805</v>
      </c>
      <c r="F17" s="67">
        <v>98.224561154457604</v>
      </c>
      <c r="G17" s="66">
        <v>2911859.7814000002</v>
      </c>
      <c r="H17" s="67">
        <v>-46.844021961943</v>
      </c>
      <c r="I17" s="66">
        <v>13488.8199</v>
      </c>
      <c r="J17" s="67">
        <v>0.87146787997992303</v>
      </c>
      <c r="K17" s="66">
        <v>110874.5482</v>
      </c>
      <c r="L17" s="67">
        <v>3.80768843706795</v>
      </c>
      <c r="M17" s="67">
        <v>-0.87834160211712098</v>
      </c>
      <c r="N17" s="66">
        <v>85249958.317399994</v>
      </c>
      <c r="O17" s="66">
        <v>120831447.2307</v>
      </c>
      <c r="P17" s="66">
        <v>9954</v>
      </c>
      <c r="Q17" s="66">
        <v>10517</v>
      </c>
      <c r="R17" s="67">
        <v>-5.3532376152895296</v>
      </c>
      <c r="S17" s="66">
        <v>155.498045599759</v>
      </c>
      <c r="T17" s="66">
        <v>87.849314281639295</v>
      </c>
      <c r="U17" s="68">
        <v>43.5045540650992</v>
      </c>
    </row>
    <row r="18" spans="1:21" ht="12" customHeight="1" thickBot="1">
      <c r="A18" s="69"/>
      <c r="B18" s="43" t="s">
        <v>16</v>
      </c>
      <c r="C18" s="44"/>
      <c r="D18" s="66">
        <v>1727489.2841</v>
      </c>
      <c r="E18" s="66">
        <v>4124608</v>
      </c>
      <c r="F18" s="67">
        <v>41.882508206840498</v>
      </c>
      <c r="G18" s="66">
        <v>2461217.5861999998</v>
      </c>
      <c r="H18" s="67">
        <v>-29.811598381792798</v>
      </c>
      <c r="I18" s="66">
        <v>251519.06159999999</v>
      </c>
      <c r="J18" s="67">
        <v>14.559804446546099</v>
      </c>
      <c r="K18" s="66">
        <v>330296.75949999999</v>
      </c>
      <c r="L18" s="67">
        <v>13.420055234123501</v>
      </c>
      <c r="M18" s="67">
        <v>-0.23850581525308601</v>
      </c>
      <c r="N18" s="66">
        <v>130995578.5492</v>
      </c>
      <c r="O18" s="66">
        <v>229521606.35280001</v>
      </c>
      <c r="P18" s="66">
        <v>82353</v>
      </c>
      <c r="Q18" s="66">
        <v>86963</v>
      </c>
      <c r="R18" s="67">
        <v>-5.3011050676724603</v>
      </c>
      <c r="S18" s="66">
        <v>20.976640609328101</v>
      </c>
      <c r="T18" s="66">
        <v>21.365908911836101</v>
      </c>
      <c r="U18" s="68">
        <v>-1.8557228002220201</v>
      </c>
    </row>
    <row r="19" spans="1:21" ht="12" customHeight="1" thickBot="1">
      <c r="A19" s="69"/>
      <c r="B19" s="43" t="s">
        <v>17</v>
      </c>
      <c r="C19" s="44"/>
      <c r="D19" s="66">
        <v>643364.95030000003</v>
      </c>
      <c r="E19" s="66">
        <v>1209238</v>
      </c>
      <c r="F19" s="67">
        <v>53.204162480835002</v>
      </c>
      <c r="G19" s="66">
        <v>845486.61970000004</v>
      </c>
      <c r="H19" s="67">
        <v>-23.9059571955991</v>
      </c>
      <c r="I19" s="66">
        <v>59450.397199999999</v>
      </c>
      <c r="J19" s="67">
        <v>9.2405402520417699</v>
      </c>
      <c r="K19" s="66">
        <v>84525.929199999999</v>
      </c>
      <c r="L19" s="67">
        <v>9.9973112797446699</v>
      </c>
      <c r="M19" s="67">
        <v>-0.29666082629707402</v>
      </c>
      <c r="N19" s="66">
        <v>33421325.236200001</v>
      </c>
      <c r="O19" s="66">
        <v>58597796.2258</v>
      </c>
      <c r="P19" s="66">
        <v>14345</v>
      </c>
      <c r="Q19" s="66">
        <v>14444</v>
      </c>
      <c r="R19" s="67">
        <v>-0.68540570479092</v>
      </c>
      <c r="S19" s="66">
        <v>44.849421422098303</v>
      </c>
      <c r="T19" s="66">
        <v>45.721992792855197</v>
      </c>
      <c r="U19" s="68">
        <v>-1.94555769748889</v>
      </c>
    </row>
    <row r="20" spans="1:21" ht="12" thickBot="1">
      <c r="A20" s="69"/>
      <c r="B20" s="43" t="s">
        <v>18</v>
      </c>
      <c r="C20" s="44"/>
      <c r="D20" s="66">
        <v>950751.12100000004</v>
      </c>
      <c r="E20" s="66">
        <v>1530475</v>
      </c>
      <c r="F20" s="67">
        <v>62.1213101161404</v>
      </c>
      <c r="G20" s="66">
        <v>1440932.1288000001</v>
      </c>
      <c r="H20" s="67">
        <v>-34.018327303744698</v>
      </c>
      <c r="I20" s="66">
        <v>82461.186199999996</v>
      </c>
      <c r="J20" s="67">
        <v>8.6732673124031994</v>
      </c>
      <c r="K20" s="66">
        <v>-45599.328500000003</v>
      </c>
      <c r="L20" s="67">
        <v>-3.1645715706245601</v>
      </c>
      <c r="M20" s="67">
        <v>-2.8083859765610399</v>
      </c>
      <c r="N20" s="66">
        <v>43477637.417400002</v>
      </c>
      <c r="O20" s="66">
        <v>93113785.391800001</v>
      </c>
      <c r="P20" s="66">
        <v>39269</v>
      </c>
      <c r="Q20" s="66">
        <v>40561</v>
      </c>
      <c r="R20" s="67">
        <v>-3.1853258055767899</v>
      </c>
      <c r="S20" s="66">
        <v>24.211238406885801</v>
      </c>
      <c r="T20" s="66">
        <v>26.9038490914918</v>
      </c>
      <c r="U20" s="68">
        <v>-11.121325722190999</v>
      </c>
    </row>
    <row r="21" spans="1:21" ht="12" customHeight="1" thickBot="1">
      <c r="A21" s="69"/>
      <c r="B21" s="43" t="s">
        <v>19</v>
      </c>
      <c r="C21" s="44"/>
      <c r="D21" s="66">
        <v>406205.21470000001</v>
      </c>
      <c r="E21" s="66">
        <v>786085</v>
      </c>
      <c r="F21" s="67">
        <v>51.674464555359798</v>
      </c>
      <c r="G21" s="66">
        <v>531447.92579999997</v>
      </c>
      <c r="H21" s="67">
        <v>-23.566318545974099</v>
      </c>
      <c r="I21" s="66">
        <v>53598.692199999998</v>
      </c>
      <c r="J21" s="67">
        <v>13.1949788580595</v>
      </c>
      <c r="K21" s="66">
        <v>69388.1495</v>
      </c>
      <c r="L21" s="67">
        <v>13.0564343431294</v>
      </c>
      <c r="M21" s="67">
        <v>-0.227552650038606</v>
      </c>
      <c r="N21" s="66">
        <v>21544900.132100001</v>
      </c>
      <c r="O21" s="66">
        <v>36383673.200800002</v>
      </c>
      <c r="P21" s="66">
        <v>33148</v>
      </c>
      <c r="Q21" s="66">
        <v>35248</v>
      </c>
      <c r="R21" s="67">
        <v>-5.9577848388561101</v>
      </c>
      <c r="S21" s="66">
        <v>12.2542902950404</v>
      </c>
      <c r="T21" s="66">
        <v>12.655585369382701</v>
      </c>
      <c r="U21" s="68">
        <v>-3.2747312547724401</v>
      </c>
    </row>
    <row r="22" spans="1:21" ht="12" customHeight="1" thickBot="1">
      <c r="A22" s="69"/>
      <c r="B22" s="43" t="s">
        <v>20</v>
      </c>
      <c r="C22" s="44"/>
      <c r="D22" s="66">
        <v>1309033.3748999999</v>
      </c>
      <c r="E22" s="66">
        <v>2528248</v>
      </c>
      <c r="F22" s="67">
        <v>51.776304179811497</v>
      </c>
      <c r="G22" s="66">
        <v>1612417.267</v>
      </c>
      <c r="H22" s="67">
        <v>-18.8154703071658</v>
      </c>
      <c r="I22" s="66">
        <v>67138.2929</v>
      </c>
      <c r="J22" s="67">
        <v>5.1288450078768104</v>
      </c>
      <c r="K22" s="66">
        <v>209161.5294</v>
      </c>
      <c r="L22" s="67">
        <v>12.971923191393101</v>
      </c>
      <c r="M22" s="67">
        <v>-0.67901222996125199</v>
      </c>
      <c r="N22" s="66">
        <v>63731466.160599999</v>
      </c>
      <c r="O22" s="66">
        <v>107738133.6655</v>
      </c>
      <c r="P22" s="66">
        <v>80061</v>
      </c>
      <c r="Q22" s="66">
        <v>81645</v>
      </c>
      <c r="R22" s="67">
        <v>-1.94010655888297</v>
      </c>
      <c r="S22" s="66">
        <v>16.350449968149299</v>
      </c>
      <c r="T22" s="66">
        <v>16.743733708126602</v>
      </c>
      <c r="U22" s="68">
        <v>-2.4053389401727401</v>
      </c>
    </row>
    <row r="23" spans="1:21" ht="12" thickBot="1">
      <c r="A23" s="69"/>
      <c r="B23" s="43" t="s">
        <v>21</v>
      </c>
      <c r="C23" s="44"/>
      <c r="D23" s="66">
        <v>4435600.9363000002</v>
      </c>
      <c r="E23" s="66">
        <v>6258325</v>
      </c>
      <c r="F23" s="67">
        <v>70.875209202142699</v>
      </c>
      <c r="G23" s="66">
        <v>3845705.2529000002</v>
      </c>
      <c r="H23" s="67">
        <v>15.339076830060399</v>
      </c>
      <c r="I23" s="66">
        <v>347040.40519999998</v>
      </c>
      <c r="J23" s="67">
        <v>7.8239771833371297</v>
      </c>
      <c r="K23" s="66">
        <v>349259.80920000002</v>
      </c>
      <c r="L23" s="67">
        <v>9.0818142897620007</v>
      </c>
      <c r="M23" s="67">
        <v>-6.3545931754460001E-3</v>
      </c>
      <c r="N23" s="66">
        <v>95844232.048899993</v>
      </c>
      <c r="O23" s="66">
        <v>197518057.15790001</v>
      </c>
      <c r="P23" s="66">
        <v>115551</v>
      </c>
      <c r="Q23" s="66">
        <v>114002</v>
      </c>
      <c r="R23" s="67">
        <v>1.35874809213874</v>
      </c>
      <c r="S23" s="66">
        <v>38.386521417382802</v>
      </c>
      <c r="T23" s="66">
        <v>36.466009773512702</v>
      </c>
      <c r="U23" s="68">
        <v>5.0030885137729104</v>
      </c>
    </row>
    <row r="24" spans="1:21" ht="12" thickBot="1">
      <c r="A24" s="69"/>
      <c r="B24" s="43" t="s">
        <v>22</v>
      </c>
      <c r="C24" s="44"/>
      <c r="D24" s="66">
        <v>218049.8909</v>
      </c>
      <c r="E24" s="66">
        <v>422919</v>
      </c>
      <c r="F24" s="67">
        <v>51.558310432967097</v>
      </c>
      <c r="G24" s="66">
        <v>293309.67700000003</v>
      </c>
      <c r="H24" s="67">
        <v>-25.658814557284501</v>
      </c>
      <c r="I24" s="66">
        <v>36778.562899999997</v>
      </c>
      <c r="J24" s="67">
        <v>16.867040266884199</v>
      </c>
      <c r="K24" s="66">
        <v>51002.893900000003</v>
      </c>
      <c r="L24" s="67">
        <v>17.388752536794101</v>
      </c>
      <c r="M24" s="67">
        <v>-0.27889262573785101</v>
      </c>
      <c r="N24" s="66">
        <v>14182195.9759</v>
      </c>
      <c r="O24" s="66">
        <v>25914366.943700001</v>
      </c>
      <c r="P24" s="66">
        <v>21775</v>
      </c>
      <c r="Q24" s="66">
        <v>22815</v>
      </c>
      <c r="R24" s="67">
        <v>-4.5584045584045603</v>
      </c>
      <c r="S24" s="66">
        <v>10.013772257175701</v>
      </c>
      <c r="T24" s="66">
        <v>10.1693785097524</v>
      </c>
      <c r="U24" s="68">
        <v>-1.55392242384174</v>
      </c>
    </row>
    <row r="25" spans="1:21" ht="12" thickBot="1">
      <c r="A25" s="69"/>
      <c r="B25" s="43" t="s">
        <v>23</v>
      </c>
      <c r="C25" s="44"/>
      <c r="D25" s="66">
        <v>264414.0221</v>
      </c>
      <c r="E25" s="66">
        <v>448313</v>
      </c>
      <c r="F25" s="67">
        <v>58.9797802205156</v>
      </c>
      <c r="G25" s="66">
        <v>525598.63679999998</v>
      </c>
      <c r="H25" s="67">
        <v>-49.692787692557403</v>
      </c>
      <c r="I25" s="66">
        <v>24667.924900000002</v>
      </c>
      <c r="J25" s="67">
        <v>9.3292801584746208</v>
      </c>
      <c r="K25" s="66">
        <v>41762.437899999997</v>
      </c>
      <c r="L25" s="67">
        <v>7.9456899192627404</v>
      </c>
      <c r="M25" s="67">
        <v>-0.40932746888322802</v>
      </c>
      <c r="N25" s="66">
        <v>16312647.618799999</v>
      </c>
      <c r="O25" s="66">
        <v>36581272.349100001</v>
      </c>
      <c r="P25" s="66">
        <v>15477</v>
      </c>
      <c r="Q25" s="66">
        <v>17031</v>
      </c>
      <c r="R25" s="67">
        <v>-9.1245376078914902</v>
      </c>
      <c r="S25" s="66">
        <v>17.084320094333499</v>
      </c>
      <c r="T25" s="66">
        <v>23.916765333803099</v>
      </c>
      <c r="U25" s="68">
        <v>-39.992491370702602</v>
      </c>
    </row>
    <row r="26" spans="1:21" ht="12" thickBot="1">
      <c r="A26" s="69"/>
      <c r="B26" s="43" t="s">
        <v>24</v>
      </c>
      <c r="C26" s="44"/>
      <c r="D26" s="66">
        <v>522287.7917</v>
      </c>
      <c r="E26" s="66">
        <v>878464</v>
      </c>
      <c r="F26" s="67">
        <v>59.454660828446002</v>
      </c>
      <c r="G26" s="66">
        <v>509456.40919999999</v>
      </c>
      <c r="H26" s="67">
        <v>2.51864188344382</v>
      </c>
      <c r="I26" s="66">
        <v>117226.9595</v>
      </c>
      <c r="J26" s="67">
        <v>22.444897499602</v>
      </c>
      <c r="K26" s="66">
        <v>109643.3432</v>
      </c>
      <c r="L26" s="67">
        <v>21.521633886630902</v>
      </c>
      <c r="M26" s="67">
        <v>6.9166226408900994E-2</v>
      </c>
      <c r="N26" s="66">
        <v>27905857.945099998</v>
      </c>
      <c r="O26" s="66">
        <v>58659255.162699997</v>
      </c>
      <c r="P26" s="66">
        <v>35362</v>
      </c>
      <c r="Q26" s="66">
        <v>36535</v>
      </c>
      <c r="R26" s="67">
        <v>-3.2106199534692701</v>
      </c>
      <c r="S26" s="66">
        <v>14.7697469515299</v>
      </c>
      <c r="T26" s="66">
        <v>15.0374317558506</v>
      </c>
      <c r="U26" s="68">
        <v>-1.8123858533198201</v>
      </c>
    </row>
    <row r="27" spans="1:21" ht="12" thickBot="1">
      <c r="A27" s="69"/>
      <c r="B27" s="43" t="s">
        <v>25</v>
      </c>
      <c r="C27" s="44"/>
      <c r="D27" s="66">
        <v>230061.59789999999</v>
      </c>
      <c r="E27" s="66">
        <v>352637</v>
      </c>
      <c r="F27" s="67">
        <v>65.240345709610693</v>
      </c>
      <c r="G27" s="66">
        <v>254533.7562</v>
      </c>
      <c r="H27" s="67">
        <v>-9.6145040506026493</v>
      </c>
      <c r="I27" s="66">
        <v>65443.210700000003</v>
      </c>
      <c r="J27" s="67">
        <v>28.4459515613927</v>
      </c>
      <c r="K27" s="66">
        <v>70642.304999999993</v>
      </c>
      <c r="L27" s="67">
        <v>27.753609601585701</v>
      </c>
      <c r="M27" s="67">
        <v>-7.3597461181370005E-2</v>
      </c>
      <c r="N27" s="66">
        <v>8730126.4207000006</v>
      </c>
      <c r="O27" s="66">
        <v>17755976.363899998</v>
      </c>
      <c r="P27" s="66">
        <v>29257</v>
      </c>
      <c r="Q27" s="66">
        <v>29743</v>
      </c>
      <c r="R27" s="67">
        <v>-1.6339979154759201</v>
      </c>
      <c r="S27" s="66">
        <v>7.8634719178316299</v>
      </c>
      <c r="T27" s="66">
        <v>8.0363407591702298</v>
      </c>
      <c r="U27" s="68">
        <v>-2.19837805927162</v>
      </c>
    </row>
    <row r="28" spans="1:21" ht="12" thickBot="1">
      <c r="A28" s="69"/>
      <c r="B28" s="43" t="s">
        <v>26</v>
      </c>
      <c r="C28" s="44"/>
      <c r="D28" s="66">
        <v>761084.54839999997</v>
      </c>
      <c r="E28" s="66">
        <v>919305</v>
      </c>
      <c r="F28" s="67">
        <v>82.789123131061004</v>
      </c>
      <c r="G28" s="66">
        <v>1051199.0214</v>
      </c>
      <c r="H28" s="67">
        <v>-27.598434463306699</v>
      </c>
      <c r="I28" s="66">
        <v>43605.372000000003</v>
      </c>
      <c r="J28" s="67">
        <v>5.7293729181166499</v>
      </c>
      <c r="K28" s="66">
        <v>41986.084799999997</v>
      </c>
      <c r="L28" s="67">
        <v>3.9941137639266802</v>
      </c>
      <c r="M28" s="67">
        <v>3.8567235018779997E-2</v>
      </c>
      <c r="N28" s="66">
        <v>31705429.008400001</v>
      </c>
      <c r="O28" s="66">
        <v>83769330.274100006</v>
      </c>
      <c r="P28" s="66">
        <v>30842</v>
      </c>
      <c r="Q28" s="66">
        <v>32457</v>
      </c>
      <c r="R28" s="67">
        <v>-4.9758141541115899</v>
      </c>
      <c r="S28" s="66">
        <v>24.676886985279801</v>
      </c>
      <c r="T28" s="66">
        <v>26.7075382290415</v>
      </c>
      <c r="U28" s="68">
        <v>-8.2289603424167996</v>
      </c>
    </row>
    <row r="29" spans="1:21" ht="12" thickBot="1">
      <c r="A29" s="69"/>
      <c r="B29" s="43" t="s">
        <v>27</v>
      </c>
      <c r="C29" s="44"/>
      <c r="D29" s="66">
        <v>660783.7058</v>
      </c>
      <c r="E29" s="66">
        <v>764837</v>
      </c>
      <c r="F29" s="67">
        <v>86.395363430377998</v>
      </c>
      <c r="G29" s="66">
        <v>642529.55680000002</v>
      </c>
      <c r="H29" s="67">
        <v>2.8409819916941399</v>
      </c>
      <c r="I29" s="66">
        <v>101371.8698</v>
      </c>
      <c r="J29" s="67">
        <v>15.341157614846299</v>
      </c>
      <c r="K29" s="66">
        <v>108547.5433</v>
      </c>
      <c r="L29" s="67">
        <v>16.893782107176701</v>
      </c>
      <c r="M29" s="67">
        <v>-6.6106272715617004E-2</v>
      </c>
      <c r="N29" s="66">
        <v>25481366.129799999</v>
      </c>
      <c r="O29" s="66">
        <v>50518275.042499997</v>
      </c>
      <c r="P29" s="66">
        <v>79101</v>
      </c>
      <c r="Q29" s="66">
        <v>81177</v>
      </c>
      <c r="R29" s="67">
        <v>-2.55737462581765</v>
      </c>
      <c r="S29" s="66">
        <v>8.3536706969570602</v>
      </c>
      <c r="T29" s="66">
        <v>8.5675997548566691</v>
      </c>
      <c r="U29" s="68">
        <v>-2.5608988630296499</v>
      </c>
    </row>
    <row r="30" spans="1:21" ht="12" thickBot="1">
      <c r="A30" s="69"/>
      <c r="B30" s="43" t="s">
        <v>28</v>
      </c>
      <c r="C30" s="44"/>
      <c r="D30" s="66">
        <v>856768.41200000001</v>
      </c>
      <c r="E30" s="66">
        <v>1336761</v>
      </c>
      <c r="F30" s="67">
        <v>64.092864169436396</v>
      </c>
      <c r="G30" s="66">
        <v>952869.81070000003</v>
      </c>
      <c r="H30" s="67">
        <v>-10.085469979304101</v>
      </c>
      <c r="I30" s="66">
        <v>106339.716</v>
      </c>
      <c r="J30" s="67">
        <v>12.4117222939821</v>
      </c>
      <c r="K30" s="66">
        <v>135822.8155</v>
      </c>
      <c r="L30" s="67">
        <v>14.2540789911501</v>
      </c>
      <c r="M30" s="67">
        <v>-0.21707030141780601</v>
      </c>
      <c r="N30" s="66">
        <v>37829889.761799999</v>
      </c>
      <c r="O30" s="66">
        <v>70450042.044</v>
      </c>
      <c r="P30" s="66">
        <v>64293</v>
      </c>
      <c r="Q30" s="66">
        <v>59404</v>
      </c>
      <c r="R30" s="67">
        <v>8.2300855161268505</v>
      </c>
      <c r="S30" s="66">
        <v>13.325998351298001</v>
      </c>
      <c r="T30" s="66">
        <v>13.623490421520399</v>
      </c>
      <c r="U30" s="68">
        <v>-2.2324186329611599</v>
      </c>
    </row>
    <row r="31" spans="1:21" ht="12" thickBot="1">
      <c r="A31" s="69"/>
      <c r="B31" s="43" t="s">
        <v>29</v>
      </c>
      <c r="C31" s="44"/>
      <c r="D31" s="66">
        <v>1171689.6643000001</v>
      </c>
      <c r="E31" s="66">
        <v>799253</v>
      </c>
      <c r="F31" s="67">
        <v>146.59809400777999</v>
      </c>
      <c r="G31" s="66">
        <v>442366.03169999999</v>
      </c>
      <c r="H31" s="67">
        <v>164.86881458714899</v>
      </c>
      <c r="I31" s="66">
        <v>-5294.2370000000001</v>
      </c>
      <c r="J31" s="67">
        <v>-0.45184635158175002</v>
      </c>
      <c r="K31" s="66">
        <v>29716.1888</v>
      </c>
      <c r="L31" s="67">
        <v>6.7175566545653496</v>
      </c>
      <c r="M31" s="67">
        <v>-1.1781600270354999</v>
      </c>
      <c r="N31" s="66">
        <v>26873646.2392</v>
      </c>
      <c r="O31" s="66">
        <v>95399663.157100007</v>
      </c>
      <c r="P31" s="66">
        <v>32713</v>
      </c>
      <c r="Q31" s="66">
        <v>34530</v>
      </c>
      <c r="R31" s="67">
        <v>-5.2620909354184704</v>
      </c>
      <c r="S31" s="66">
        <v>35.817248931617399</v>
      </c>
      <c r="T31" s="66">
        <v>36.579148913987801</v>
      </c>
      <c r="U31" s="68">
        <v>-2.1271873331898199</v>
      </c>
    </row>
    <row r="32" spans="1:21" ht="12" thickBot="1">
      <c r="A32" s="69"/>
      <c r="B32" s="43" t="s">
        <v>30</v>
      </c>
      <c r="C32" s="44"/>
      <c r="D32" s="66">
        <v>116839.54919999999</v>
      </c>
      <c r="E32" s="66">
        <v>167219</v>
      </c>
      <c r="F32" s="67">
        <v>69.872173138219907</v>
      </c>
      <c r="G32" s="66">
        <v>145533.6697</v>
      </c>
      <c r="H32" s="67">
        <v>-19.716482487626099</v>
      </c>
      <c r="I32" s="66">
        <v>31411.1495</v>
      </c>
      <c r="J32" s="67">
        <v>26.8840043590309</v>
      </c>
      <c r="K32" s="66">
        <v>39230.360500000003</v>
      </c>
      <c r="L32" s="67">
        <v>26.956209226956599</v>
      </c>
      <c r="M32" s="67">
        <v>-0.19931529816046401</v>
      </c>
      <c r="N32" s="66">
        <v>5121939.2713000001</v>
      </c>
      <c r="O32" s="66">
        <v>8844726.0627999995</v>
      </c>
      <c r="P32" s="66">
        <v>21594</v>
      </c>
      <c r="Q32" s="66">
        <v>21840</v>
      </c>
      <c r="R32" s="67">
        <v>-1.1263736263736199</v>
      </c>
      <c r="S32" s="66">
        <v>5.4107413726034999</v>
      </c>
      <c r="T32" s="66">
        <v>5.6343680906593399</v>
      </c>
      <c r="U32" s="68">
        <v>-4.1330143626554099</v>
      </c>
    </row>
    <row r="33" spans="1:21" ht="12" thickBot="1">
      <c r="A33" s="69"/>
      <c r="B33" s="43" t="s">
        <v>75</v>
      </c>
      <c r="C33" s="44"/>
      <c r="D33" s="66">
        <v>4.1593</v>
      </c>
      <c r="E33" s="70"/>
      <c r="F33" s="70"/>
      <c r="G33" s="66">
        <v>-16.672599999999999</v>
      </c>
      <c r="H33" s="67">
        <v>-124.946918896873</v>
      </c>
      <c r="I33" s="66">
        <v>-12.197100000000001</v>
      </c>
      <c r="J33" s="67">
        <v>-293.24886399153701</v>
      </c>
      <c r="K33" s="66">
        <v>-1.7735000000000001</v>
      </c>
      <c r="L33" s="67">
        <v>10.6372131521178</v>
      </c>
      <c r="M33" s="67">
        <v>5.8774175359458702</v>
      </c>
      <c r="N33" s="66">
        <v>196.53389999999999</v>
      </c>
      <c r="O33" s="66">
        <v>225.96690000000001</v>
      </c>
      <c r="P33" s="66">
        <v>1</v>
      </c>
      <c r="Q33" s="66">
        <v>2</v>
      </c>
      <c r="R33" s="67">
        <v>-50</v>
      </c>
      <c r="S33" s="66">
        <v>4.1593</v>
      </c>
      <c r="T33" s="66">
        <v>0</v>
      </c>
      <c r="U33" s="68">
        <v>100</v>
      </c>
    </row>
    <row r="34" spans="1:21" ht="12" thickBot="1">
      <c r="A34" s="69"/>
      <c r="B34" s="43" t="s">
        <v>31</v>
      </c>
      <c r="C34" s="44"/>
      <c r="D34" s="66">
        <v>101864.0671</v>
      </c>
      <c r="E34" s="66">
        <v>210533</v>
      </c>
      <c r="F34" s="67">
        <v>48.383895683812</v>
      </c>
      <c r="G34" s="66">
        <v>124508.2439</v>
      </c>
      <c r="H34" s="67">
        <v>-18.186889551013898</v>
      </c>
      <c r="I34" s="66">
        <v>16731.0844</v>
      </c>
      <c r="J34" s="67">
        <v>16.424913000553101</v>
      </c>
      <c r="K34" s="66">
        <v>16426.025799999999</v>
      </c>
      <c r="L34" s="67">
        <v>13.192721449989101</v>
      </c>
      <c r="M34" s="67">
        <v>1.8571662051085E-2</v>
      </c>
      <c r="N34" s="66">
        <v>7653618.1392999999</v>
      </c>
      <c r="O34" s="66">
        <v>18550947.793000001</v>
      </c>
      <c r="P34" s="66">
        <v>6036</v>
      </c>
      <c r="Q34" s="66">
        <v>6438</v>
      </c>
      <c r="R34" s="67">
        <v>-6.2441752096924503</v>
      </c>
      <c r="S34" s="66">
        <v>16.876087988734302</v>
      </c>
      <c r="T34" s="66">
        <v>17.711808434296401</v>
      </c>
      <c r="U34" s="68">
        <v>-4.9520981765441903</v>
      </c>
    </row>
    <row r="35" spans="1:21" ht="12" customHeight="1" thickBot="1">
      <c r="A35" s="69"/>
      <c r="B35" s="43" t="s">
        <v>68</v>
      </c>
      <c r="C35" s="44"/>
      <c r="D35" s="66">
        <v>132692.32</v>
      </c>
      <c r="E35" s="70"/>
      <c r="F35" s="70"/>
      <c r="G35" s="70"/>
      <c r="H35" s="70"/>
      <c r="I35" s="66">
        <v>3177.34</v>
      </c>
      <c r="J35" s="67">
        <v>2.39451687934916</v>
      </c>
      <c r="K35" s="70"/>
      <c r="L35" s="70"/>
      <c r="M35" s="70"/>
      <c r="N35" s="66">
        <v>3938863.11</v>
      </c>
      <c r="O35" s="66">
        <v>12050533.67</v>
      </c>
      <c r="P35" s="66">
        <v>81</v>
      </c>
      <c r="Q35" s="66">
        <v>78</v>
      </c>
      <c r="R35" s="67">
        <v>3.8461538461538498</v>
      </c>
      <c r="S35" s="66">
        <v>1638.17679012346</v>
      </c>
      <c r="T35" s="66">
        <v>1264.5846153846201</v>
      </c>
      <c r="U35" s="68">
        <v>22.805363681821301</v>
      </c>
    </row>
    <row r="36" spans="1:21" ht="12" thickBot="1">
      <c r="A36" s="69"/>
      <c r="B36" s="43" t="s">
        <v>35</v>
      </c>
      <c r="C36" s="44"/>
      <c r="D36" s="66">
        <v>143881.18</v>
      </c>
      <c r="E36" s="70"/>
      <c r="F36" s="70"/>
      <c r="G36" s="66">
        <v>497086.4</v>
      </c>
      <c r="H36" s="67">
        <v>-71.0550962569083</v>
      </c>
      <c r="I36" s="66">
        <v>-17482.43</v>
      </c>
      <c r="J36" s="67">
        <v>-12.1506023233893</v>
      </c>
      <c r="K36" s="66">
        <v>-59526.52</v>
      </c>
      <c r="L36" s="67">
        <v>-11.975085216574</v>
      </c>
      <c r="M36" s="67">
        <v>-0.706308549533888</v>
      </c>
      <c r="N36" s="66">
        <v>9413875.6199999992</v>
      </c>
      <c r="O36" s="66">
        <v>38866107.710000001</v>
      </c>
      <c r="P36" s="66">
        <v>70</v>
      </c>
      <c r="Q36" s="66">
        <v>83</v>
      </c>
      <c r="R36" s="67">
        <v>-15.662650602409601</v>
      </c>
      <c r="S36" s="66">
        <v>2055.4454285714301</v>
      </c>
      <c r="T36" s="66">
        <v>1820.91530120482</v>
      </c>
      <c r="U36" s="68">
        <v>11.410185067750101</v>
      </c>
    </row>
    <row r="37" spans="1:21" ht="12" thickBot="1">
      <c r="A37" s="69"/>
      <c r="B37" s="43" t="s">
        <v>36</v>
      </c>
      <c r="C37" s="44"/>
      <c r="D37" s="66">
        <v>16490.599999999999</v>
      </c>
      <c r="E37" s="70"/>
      <c r="F37" s="70"/>
      <c r="G37" s="66">
        <v>58943.59</v>
      </c>
      <c r="H37" s="67">
        <v>-72.023081729497704</v>
      </c>
      <c r="I37" s="66">
        <v>1034.19</v>
      </c>
      <c r="J37" s="67">
        <v>6.2713909742520002</v>
      </c>
      <c r="K37" s="66">
        <v>-8164.95</v>
      </c>
      <c r="L37" s="67">
        <v>-13.852142361875099</v>
      </c>
      <c r="M37" s="67">
        <v>-1.12666213510187</v>
      </c>
      <c r="N37" s="66">
        <v>998083.81</v>
      </c>
      <c r="O37" s="66">
        <v>10953507.529999999</v>
      </c>
      <c r="P37" s="66">
        <v>9</v>
      </c>
      <c r="Q37" s="66">
        <v>8</v>
      </c>
      <c r="R37" s="67">
        <v>12.5</v>
      </c>
      <c r="S37" s="66">
        <v>1832.2888888888899</v>
      </c>
      <c r="T37" s="66">
        <v>-442.09500000000003</v>
      </c>
      <c r="U37" s="68">
        <v>124.128018386232</v>
      </c>
    </row>
    <row r="38" spans="1:21" ht="12" thickBot="1">
      <c r="A38" s="69"/>
      <c r="B38" s="43" t="s">
        <v>37</v>
      </c>
      <c r="C38" s="44"/>
      <c r="D38" s="66">
        <v>153378.76999999999</v>
      </c>
      <c r="E38" s="70"/>
      <c r="F38" s="70"/>
      <c r="G38" s="66">
        <v>226969.4</v>
      </c>
      <c r="H38" s="67">
        <v>-32.423150433494598</v>
      </c>
      <c r="I38" s="66">
        <v>-19492.810000000001</v>
      </c>
      <c r="J38" s="67">
        <v>-12.7089361845841</v>
      </c>
      <c r="K38" s="66">
        <v>-21502.78</v>
      </c>
      <c r="L38" s="67">
        <v>-9.4738674023899296</v>
      </c>
      <c r="M38" s="67">
        <v>-9.3474890223497004E-2</v>
      </c>
      <c r="N38" s="66">
        <v>6566586.3200000003</v>
      </c>
      <c r="O38" s="66">
        <v>20532210.859999999</v>
      </c>
      <c r="P38" s="66">
        <v>86</v>
      </c>
      <c r="Q38" s="66">
        <v>112</v>
      </c>
      <c r="R38" s="67">
        <v>-23.214285714285701</v>
      </c>
      <c r="S38" s="66">
        <v>1783.4740697674399</v>
      </c>
      <c r="T38" s="66">
        <v>1780.92339285714</v>
      </c>
      <c r="U38" s="68">
        <v>0.14301732520459801</v>
      </c>
    </row>
    <row r="39" spans="1:21" ht="12" thickBot="1">
      <c r="A39" s="69"/>
      <c r="B39" s="43" t="s">
        <v>70</v>
      </c>
      <c r="C39" s="44"/>
      <c r="D39" s="70"/>
      <c r="E39" s="70"/>
      <c r="F39" s="70"/>
      <c r="G39" s="66">
        <v>38.090000000000003</v>
      </c>
      <c r="H39" s="70"/>
      <c r="I39" s="70"/>
      <c r="J39" s="70"/>
      <c r="K39" s="66">
        <v>18.649999999999999</v>
      </c>
      <c r="L39" s="67">
        <v>48.962982410081402</v>
      </c>
      <c r="M39" s="70"/>
      <c r="N39" s="66">
        <v>408.04</v>
      </c>
      <c r="O39" s="66">
        <v>875.31</v>
      </c>
      <c r="P39" s="70"/>
      <c r="Q39" s="70"/>
      <c r="R39" s="70"/>
      <c r="S39" s="70"/>
      <c r="T39" s="70"/>
      <c r="U39" s="71"/>
    </row>
    <row r="40" spans="1:21" ht="12" customHeight="1" thickBot="1">
      <c r="A40" s="69"/>
      <c r="B40" s="43" t="s">
        <v>32</v>
      </c>
      <c r="C40" s="44"/>
      <c r="D40" s="66">
        <v>159589.74309999999</v>
      </c>
      <c r="E40" s="70"/>
      <c r="F40" s="70"/>
      <c r="G40" s="66">
        <v>362203.41899999999</v>
      </c>
      <c r="H40" s="67">
        <v>-55.939194737419101</v>
      </c>
      <c r="I40" s="66">
        <v>12193.834000000001</v>
      </c>
      <c r="J40" s="67">
        <v>7.64073790905175</v>
      </c>
      <c r="K40" s="66">
        <v>22985.872200000002</v>
      </c>
      <c r="L40" s="67">
        <v>6.34612237053455</v>
      </c>
      <c r="M40" s="67">
        <v>-0.46950744814460399</v>
      </c>
      <c r="N40" s="66">
        <v>4123067.9363000002</v>
      </c>
      <c r="O40" s="66">
        <v>7217010.4983000001</v>
      </c>
      <c r="P40" s="66">
        <v>206</v>
      </c>
      <c r="Q40" s="66">
        <v>255</v>
      </c>
      <c r="R40" s="67">
        <v>-19.2156862745098</v>
      </c>
      <c r="S40" s="66">
        <v>774.70749077669905</v>
      </c>
      <c r="T40" s="66">
        <v>1036.5242160784301</v>
      </c>
      <c r="U40" s="68">
        <v>-33.7955587649272</v>
      </c>
    </row>
    <row r="41" spans="1:21" ht="12" thickBot="1">
      <c r="A41" s="69"/>
      <c r="B41" s="43" t="s">
        <v>33</v>
      </c>
      <c r="C41" s="44"/>
      <c r="D41" s="66">
        <v>454487.53980000003</v>
      </c>
      <c r="E41" s="66">
        <v>1502133</v>
      </c>
      <c r="F41" s="67">
        <v>30.256145081693798</v>
      </c>
      <c r="G41" s="66">
        <v>624080.27610000002</v>
      </c>
      <c r="H41" s="67">
        <v>-27.174827148811399</v>
      </c>
      <c r="I41" s="66">
        <v>29519.534</v>
      </c>
      <c r="J41" s="67">
        <v>6.4951250397294196</v>
      </c>
      <c r="K41" s="66">
        <v>43628.9202</v>
      </c>
      <c r="L41" s="67">
        <v>6.9909147702352801</v>
      </c>
      <c r="M41" s="67">
        <v>-0.32339526477668801</v>
      </c>
      <c r="N41" s="66">
        <v>19487266.745700002</v>
      </c>
      <c r="O41" s="66">
        <v>40762366.816699997</v>
      </c>
      <c r="P41" s="66">
        <v>2436</v>
      </c>
      <c r="Q41" s="66">
        <v>2493</v>
      </c>
      <c r="R41" s="67">
        <v>-2.2864019253910901</v>
      </c>
      <c r="S41" s="66">
        <v>186.57123965517201</v>
      </c>
      <c r="T41" s="66">
        <v>192.405286522262</v>
      </c>
      <c r="U41" s="68">
        <v>-3.1269808132660799</v>
      </c>
    </row>
    <row r="42" spans="1:21" ht="12" thickBot="1">
      <c r="A42" s="69"/>
      <c r="B42" s="43" t="s">
        <v>38</v>
      </c>
      <c r="C42" s="44"/>
      <c r="D42" s="66">
        <v>137031.64000000001</v>
      </c>
      <c r="E42" s="70"/>
      <c r="F42" s="70"/>
      <c r="G42" s="66">
        <v>163713.65</v>
      </c>
      <c r="H42" s="67">
        <v>-16.297975153568402</v>
      </c>
      <c r="I42" s="66">
        <v>-20729.099999999999</v>
      </c>
      <c r="J42" s="67">
        <v>-15.1272363083446</v>
      </c>
      <c r="K42" s="66">
        <v>-16685.97</v>
      </c>
      <c r="L42" s="67">
        <v>-10.192167849168399</v>
      </c>
      <c r="M42" s="67">
        <v>0.24230715984746501</v>
      </c>
      <c r="N42" s="66">
        <v>4989483.6100000003</v>
      </c>
      <c r="O42" s="66">
        <v>16855094.579999998</v>
      </c>
      <c r="P42" s="66">
        <v>91</v>
      </c>
      <c r="Q42" s="66">
        <v>123</v>
      </c>
      <c r="R42" s="67">
        <v>-26.016260162601601</v>
      </c>
      <c r="S42" s="66">
        <v>1505.8421978022</v>
      </c>
      <c r="T42" s="66">
        <v>1295.5606504064999</v>
      </c>
      <c r="U42" s="68">
        <v>13.9643813742637</v>
      </c>
    </row>
    <row r="43" spans="1:21" ht="12" thickBot="1">
      <c r="A43" s="69"/>
      <c r="B43" s="43" t="s">
        <v>39</v>
      </c>
      <c r="C43" s="44"/>
      <c r="D43" s="66">
        <v>61020.56</v>
      </c>
      <c r="E43" s="70"/>
      <c r="F43" s="70"/>
      <c r="G43" s="66">
        <v>46529.11</v>
      </c>
      <c r="H43" s="67">
        <v>31.144911217945101</v>
      </c>
      <c r="I43" s="66">
        <v>8388.84</v>
      </c>
      <c r="J43" s="67">
        <v>13.7475631164316</v>
      </c>
      <c r="K43" s="66">
        <v>6186.42</v>
      </c>
      <c r="L43" s="67">
        <v>13.295805572038701</v>
      </c>
      <c r="M43" s="67">
        <v>0.35600880638560001</v>
      </c>
      <c r="N43" s="66">
        <v>1688344.92</v>
      </c>
      <c r="O43" s="66">
        <v>6095683.1299999999</v>
      </c>
      <c r="P43" s="66">
        <v>64</v>
      </c>
      <c r="Q43" s="66">
        <v>51</v>
      </c>
      <c r="R43" s="67">
        <v>25.490196078431399</v>
      </c>
      <c r="S43" s="66">
        <v>953.44624999999996</v>
      </c>
      <c r="T43" s="66">
        <v>913.99411764705906</v>
      </c>
      <c r="U43" s="68">
        <v>4.1378454582983801</v>
      </c>
    </row>
    <row r="44" spans="1:21" ht="12" thickBot="1">
      <c r="A44" s="69"/>
      <c r="B44" s="43" t="s">
        <v>73</v>
      </c>
      <c r="C44" s="44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66">
        <v>-3233.3332999999998</v>
      </c>
      <c r="P44" s="70"/>
      <c r="Q44" s="70"/>
      <c r="R44" s="70"/>
      <c r="S44" s="70"/>
      <c r="T44" s="70"/>
      <c r="U44" s="71"/>
    </row>
    <row r="45" spans="1:21" ht="12" thickBot="1">
      <c r="A45" s="72"/>
      <c r="B45" s="43" t="s">
        <v>34</v>
      </c>
      <c r="C45" s="44"/>
      <c r="D45" s="73">
        <v>33593.563800000004</v>
      </c>
      <c r="E45" s="74"/>
      <c r="F45" s="74"/>
      <c r="G45" s="73">
        <v>17915.4676</v>
      </c>
      <c r="H45" s="75">
        <v>87.511509886574203</v>
      </c>
      <c r="I45" s="73">
        <v>1981.4148</v>
      </c>
      <c r="J45" s="75">
        <v>5.8981976779730596</v>
      </c>
      <c r="K45" s="73">
        <v>3007.348</v>
      </c>
      <c r="L45" s="75">
        <v>16.786321558249501</v>
      </c>
      <c r="M45" s="75">
        <v>-0.34114216246340601</v>
      </c>
      <c r="N45" s="73">
        <v>1220247.4339000001</v>
      </c>
      <c r="O45" s="73">
        <v>2418738.0847999998</v>
      </c>
      <c r="P45" s="73">
        <v>26</v>
      </c>
      <c r="Q45" s="73">
        <v>24</v>
      </c>
      <c r="R45" s="75">
        <v>8.3333333333333304</v>
      </c>
      <c r="S45" s="73">
        <v>1292.0601461538499</v>
      </c>
      <c r="T45" s="73">
        <v>3434.629625</v>
      </c>
      <c r="U45" s="76">
        <v>-165.82583134570601</v>
      </c>
    </row>
  </sheetData>
  <mergeCells count="43">
    <mergeCell ref="B36:C36"/>
    <mergeCell ref="B25:C25"/>
    <mergeCell ref="B26:C26"/>
    <mergeCell ref="B27:C27"/>
    <mergeCell ref="B28:C28"/>
    <mergeCell ref="B31:C31"/>
    <mergeCell ref="B32:C32"/>
    <mergeCell ref="B33:C33"/>
    <mergeCell ref="B34:C34"/>
    <mergeCell ref="B35:C35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29:C29"/>
    <mergeCell ref="B30:C30"/>
    <mergeCell ref="B19:C19"/>
    <mergeCell ref="B20:C20"/>
    <mergeCell ref="B21:C21"/>
    <mergeCell ref="B22:C22"/>
    <mergeCell ref="B23:C23"/>
    <mergeCell ref="B24:C24"/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2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1"/>
  <sheetViews>
    <sheetView topLeftCell="A16" workbookViewId="0">
      <selection activeCell="B32" sqref="B32:E37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7" t="s">
        <v>72</v>
      </c>
      <c r="B1" s="37" t="s">
        <v>62</v>
      </c>
      <c r="C1" s="37" t="s">
        <v>63</v>
      </c>
      <c r="D1" s="37" t="s">
        <v>64</v>
      </c>
      <c r="E1" s="37" t="s">
        <v>65</v>
      </c>
      <c r="F1" s="37" t="s">
        <v>66</v>
      </c>
      <c r="G1" s="37" t="s">
        <v>65</v>
      </c>
      <c r="H1" s="37" t="s">
        <v>67</v>
      </c>
    </row>
    <row r="2" spans="1:8">
      <c r="A2" s="36">
        <v>1</v>
      </c>
      <c r="B2" s="36">
        <v>12</v>
      </c>
      <c r="C2" s="36">
        <v>104886</v>
      </c>
      <c r="D2" s="36">
        <v>1023956.40279658</v>
      </c>
      <c r="E2" s="36">
        <v>913933.847311966</v>
      </c>
      <c r="F2" s="36">
        <v>110022.555484615</v>
      </c>
      <c r="G2" s="36">
        <v>913933.847311966</v>
      </c>
      <c r="H2" s="36">
        <v>0.107448476501663</v>
      </c>
    </row>
    <row r="3" spans="1:8">
      <c r="A3" s="36">
        <v>2</v>
      </c>
      <c r="B3" s="36">
        <v>13</v>
      </c>
      <c r="C3" s="36">
        <v>17130</v>
      </c>
      <c r="D3" s="36">
        <v>143166.59767948699</v>
      </c>
      <c r="E3" s="36">
        <v>121872.399304274</v>
      </c>
      <c r="F3" s="36">
        <v>21294.198375213698</v>
      </c>
      <c r="G3" s="36">
        <v>121872.399304274</v>
      </c>
      <c r="H3" s="36">
        <v>0.148737196527404</v>
      </c>
    </row>
    <row r="4" spans="1:8">
      <c r="A4" s="36">
        <v>3</v>
      </c>
      <c r="B4" s="36">
        <v>14</v>
      </c>
      <c r="C4" s="36">
        <v>126633</v>
      </c>
      <c r="D4" s="36">
        <v>271546.17898021301</v>
      </c>
      <c r="E4" s="36">
        <v>265072.75726051902</v>
      </c>
      <c r="F4" s="36">
        <v>6473.42171969432</v>
      </c>
      <c r="G4" s="36">
        <v>265072.75726051902</v>
      </c>
      <c r="H4" s="36">
        <v>2.3839119165679799E-2</v>
      </c>
    </row>
    <row r="5" spans="1:8">
      <c r="A5" s="36">
        <v>4</v>
      </c>
      <c r="B5" s="36">
        <v>15</v>
      </c>
      <c r="C5" s="36">
        <v>4378</v>
      </c>
      <c r="D5" s="36">
        <v>73825.136145420198</v>
      </c>
      <c r="E5" s="36">
        <v>59349.516191037001</v>
      </c>
      <c r="F5" s="36">
        <v>14475.619954383201</v>
      </c>
      <c r="G5" s="36">
        <v>59349.516191037001</v>
      </c>
      <c r="H5" s="36">
        <v>0.19607982741635899</v>
      </c>
    </row>
    <row r="6" spans="1:8">
      <c r="A6" s="36">
        <v>5</v>
      </c>
      <c r="B6" s="36">
        <v>16</v>
      </c>
      <c r="C6" s="36">
        <v>4430</v>
      </c>
      <c r="D6" s="36">
        <v>394854.46169658098</v>
      </c>
      <c r="E6" s="36">
        <v>382080.06331453001</v>
      </c>
      <c r="F6" s="36">
        <v>12774.3983820513</v>
      </c>
      <c r="G6" s="36">
        <v>382080.06331453001</v>
      </c>
      <c r="H6" s="36">
        <v>3.2352169270579302E-2</v>
      </c>
    </row>
    <row r="7" spans="1:8">
      <c r="A7" s="36">
        <v>6</v>
      </c>
      <c r="B7" s="36">
        <v>17</v>
      </c>
      <c r="C7" s="36">
        <v>26075</v>
      </c>
      <c r="D7" s="36">
        <v>421569.051406838</v>
      </c>
      <c r="E7" s="36">
        <v>327071.02479230799</v>
      </c>
      <c r="F7" s="36">
        <v>94498.026614529896</v>
      </c>
      <c r="G7" s="36">
        <v>327071.02479230799</v>
      </c>
      <c r="H7" s="36">
        <v>0.22415788421653901</v>
      </c>
    </row>
    <row r="8" spans="1:8">
      <c r="A8" s="36">
        <v>7</v>
      </c>
      <c r="B8" s="36">
        <v>18</v>
      </c>
      <c r="C8" s="36">
        <v>108156</v>
      </c>
      <c r="D8" s="36">
        <v>154565.78886153799</v>
      </c>
      <c r="E8" s="36">
        <v>126026.78182307701</v>
      </c>
      <c r="F8" s="36">
        <v>28539.007038461499</v>
      </c>
      <c r="G8" s="36">
        <v>126026.78182307701</v>
      </c>
      <c r="H8" s="36">
        <v>0.18463986920176101</v>
      </c>
    </row>
    <row r="9" spans="1:8">
      <c r="A9" s="36">
        <v>8</v>
      </c>
      <c r="B9" s="36">
        <v>19</v>
      </c>
      <c r="C9" s="36">
        <v>21741</v>
      </c>
      <c r="D9" s="36">
        <v>168006.50626837599</v>
      </c>
      <c r="E9" s="36">
        <v>186570.24917093999</v>
      </c>
      <c r="F9" s="36">
        <v>-18563.742902564099</v>
      </c>
      <c r="G9" s="36">
        <v>186570.24917093999</v>
      </c>
      <c r="H9" s="36">
        <v>-0.110494190462541</v>
      </c>
    </row>
    <row r="10" spans="1:8">
      <c r="A10" s="36">
        <v>9</v>
      </c>
      <c r="B10" s="36">
        <v>21</v>
      </c>
      <c r="C10" s="36">
        <v>344174</v>
      </c>
      <c r="D10" s="36">
        <v>1095771.2628538499</v>
      </c>
      <c r="E10" s="36">
        <v>1058024.0091615401</v>
      </c>
      <c r="F10" s="36">
        <v>37747.253692307699</v>
      </c>
      <c r="G10" s="36">
        <v>1058024.0091615401</v>
      </c>
      <c r="H10" s="36">
        <v>3.4448114284360801E-2</v>
      </c>
    </row>
    <row r="11" spans="1:8">
      <c r="A11" s="36">
        <v>10</v>
      </c>
      <c r="B11" s="36">
        <v>22</v>
      </c>
      <c r="C11" s="36">
        <v>92958</v>
      </c>
      <c r="D11" s="36">
        <v>1547827.6185880301</v>
      </c>
      <c r="E11" s="36">
        <v>1534338.7271948699</v>
      </c>
      <c r="F11" s="36">
        <v>13488.891393162399</v>
      </c>
      <c r="G11" s="36">
        <v>1534338.7271948699</v>
      </c>
      <c r="H11" s="36">
        <v>8.7147245799033407E-3</v>
      </c>
    </row>
    <row r="12" spans="1:8">
      <c r="A12" s="36">
        <v>11</v>
      </c>
      <c r="B12" s="36">
        <v>23</v>
      </c>
      <c r="C12" s="36">
        <v>184770.97700000001</v>
      </c>
      <c r="D12" s="36">
        <v>1727489.3235675199</v>
      </c>
      <c r="E12" s="36">
        <v>1475970.21091111</v>
      </c>
      <c r="F12" s="36">
        <v>251519.11265641</v>
      </c>
      <c r="G12" s="36">
        <v>1475970.21091111</v>
      </c>
      <c r="H12" s="36">
        <v>0.14559807069428701</v>
      </c>
    </row>
    <row r="13" spans="1:8">
      <c r="A13" s="36">
        <v>12</v>
      </c>
      <c r="B13" s="36">
        <v>24</v>
      </c>
      <c r="C13" s="36">
        <v>24177</v>
      </c>
      <c r="D13" s="36">
        <v>643364.96280256403</v>
      </c>
      <c r="E13" s="36">
        <v>583914.55126068403</v>
      </c>
      <c r="F13" s="36">
        <v>59450.411541880298</v>
      </c>
      <c r="G13" s="36">
        <v>583914.55126068403</v>
      </c>
      <c r="H13" s="36">
        <v>9.2405423016678201E-2</v>
      </c>
    </row>
    <row r="14" spans="1:8">
      <c r="A14" s="36">
        <v>13</v>
      </c>
      <c r="B14" s="36">
        <v>25</v>
      </c>
      <c r="C14" s="36">
        <v>80157</v>
      </c>
      <c r="D14" s="36">
        <v>950751.21680000005</v>
      </c>
      <c r="E14" s="36">
        <v>868289.93480000005</v>
      </c>
      <c r="F14" s="36">
        <v>82461.282000000007</v>
      </c>
      <c r="G14" s="36">
        <v>868289.93480000005</v>
      </c>
      <c r="H14" s="36">
        <v>8.6732765147064295E-2</v>
      </c>
    </row>
    <row r="15" spans="1:8">
      <c r="A15" s="36">
        <v>14</v>
      </c>
      <c r="B15" s="36">
        <v>26</v>
      </c>
      <c r="C15" s="36">
        <v>69991</v>
      </c>
      <c r="D15" s="36">
        <v>406204.91535644798</v>
      </c>
      <c r="E15" s="36">
        <v>352606.522417336</v>
      </c>
      <c r="F15" s="36">
        <v>53598.392939111996</v>
      </c>
      <c r="G15" s="36">
        <v>352606.522417336</v>
      </c>
      <c r="H15" s="36">
        <v>0.13194914909406999</v>
      </c>
    </row>
    <row r="16" spans="1:8">
      <c r="A16" s="36">
        <v>15</v>
      </c>
      <c r="B16" s="36">
        <v>27</v>
      </c>
      <c r="C16" s="36">
        <v>167734.61199999999</v>
      </c>
      <c r="D16" s="36">
        <v>1309034.8222000001</v>
      </c>
      <c r="E16" s="36">
        <v>1241895.0836</v>
      </c>
      <c r="F16" s="36">
        <v>67139.738599999997</v>
      </c>
      <c r="G16" s="36">
        <v>1241895.0836</v>
      </c>
      <c r="H16" s="36">
        <v>5.1289497774522998E-2</v>
      </c>
    </row>
    <row r="17" spans="1:8">
      <c r="A17" s="36">
        <v>16</v>
      </c>
      <c r="B17" s="36">
        <v>29</v>
      </c>
      <c r="C17" s="36">
        <v>332209</v>
      </c>
      <c r="D17" s="36">
        <v>4435604.0437906003</v>
      </c>
      <c r="E17" s="36">
        <v>4088560.5949606802</v>
      </c>
      <c r="F17" s="36">
        <v>347043.44882991503</v>
      </c>
      <c r="G17" s="36">
        <v>4088560.5949606802</v>
      </c>
      <c r="H17" s="36">
        <v>7.8240403201845901E-2</v>
      </c>
    </row>
    <row r="18" spans="1:8">
      <c r="A18" s="36">
        <v>17</v>
      </c>
      <c r="B18" s="36">
        <v>31</v>
      </c>
      <c r="C18" s="36">
        <v>23386.093000000001</v>
      </c>
      <c r="D18" s="36">
        <v>218049.87151136101</v>
      </c>
      <c r="E18" s="36">
        <v>181271.32566255401</v>
      </c>
      <c r="F18" s="36">
        <v>36778.545848806498</v>
      </c>
      <c r="G18" s="36">
        <v>181271.32566255401</v>
      </c>
      <c r="H18" s="36">
        <v>0.168670339468144</v>
      </c>
    </row>
    <row r="19" spans="1:8">
      <c r="A19" s="36">
        <v>18</v>
      </c>
      <c r="B19" s="36">
        <v>32</v>
      </c>
      <c r="C19" s="36">
        <v>16054.625</v>
      </c>
      <c r="D19" s="36">
        <v>264413.99952257</v>
      </c>
      <c r="E19" s="36">
        <v>239746.10131279999</v>
      </c>
      <c r="F19" s="36">
        <v>24667.898209769701</v>
      </c>
      <c r="G19" s="36">
        <v>239746.10131279999</v>
      </c>
      <c r="H19" s="36">
        <v>9.3292708609644101E-2</v>
      </c>
    </row>
    <row r="20" spans="1:8">
      <c r="A20" s="36">
        <v>19</v>
      </c>
      <c r="B20" s="36">
        <v>33</v>
      </c>
      <c r="C20" s="36">
        <v>32424.842000000001</v>
      </c>
      <c r="D20" s="36">
        <v>522287.76412185899</v>
      </c>
      <c r="E20" s="36">
        <v>405060.843854826</v>
      </c>
      <c r="F20" s="36">
        <v>117226.920267033</v>
      </c>
      <c r="G20" s="36">
        <v>405060.843854826</v>
      </c>
      <c r="H20" s="36">
        <v>0.224448911729975</v>
      </c>
    </row>
    <row r="21" spans="1:8">
      <c r="A21" s="36">
        <v>20</v>
      </c>
      <c r="B21" s="36">
        <v>34</v>
      </c>
      <c r="C21" s="36">
        <v>38083.705999999998</v>
      </c>
      <c r="D21" s="36">
        <v>230061.39771285799</v>
      </c>
      <c r="E21" s="36">
        <v>164618.427091335</v>
      </c>
      <c r="F21" s="36">
        <v>65442.9706215228</v>
      </c>
      <c r="G21" s="36">
        <v>164618.427091335</v>
      </c>
      <c r="H21" s="36">
        <v>0.28445871959450902</v>
      </c>
    </row>
    <row r="22" spans="1:8">
      <c r="A22" s="36">
        <v>21</v>
      </c>
      <c r="B22" s="36">
        <v>35</v>
      </c>
      <c r="C22" s="36">
        <v>24678.692999999999</v>
      </c>
      <c r="D22" s="36">
        <v>761084.54835486703</v>
      </c>
      <c r="E22" s="36">
        <v>717479.17693539802</v>
      </c>
      <c r="F22" s="36">
        <v>43605.371419468996</v>
      </c>
      <c r="G22" s="36">
        <v>717479.17693539802</v>
      </c>
      <c r="H22" s="36">
        <v>5.7293728421796003E-2</v>
      </c>
    </row>
    <row r="23" spans="1:8">
      <c r="A23" s="36">
        <v>22</v>
      </c>
      <c r="B23" s="36">
        <v>36</v>
      </c>
      <c r="C23" s="36">
        <v>108052.05499999999</v>
      </c>
      <c r="D23" s="36">
        <v>660783.934738938</v>
      </c>
      <c r="E23" s="36">
        <v>559411.81656159705</v>
      </c>
      <c r="F23" s="36">
        <v>101372.11817734101</v>
      </c>
      <c r="G23" s="36">
        <v>559411.81656159705</v>
      </c>
      <c r="H23" s="36">
        <v>0.153411898879458</v>
      </c>
    </row>
    <row r="24" spans="1:8">
      <c r="A24" s="36">
        <v>23</v>
      </c>
      <c r="B24" s="36">
        <v>37</v>
      </c>
      <c r="C24" s="36">
        <v>106009.435</v>
      </c>
      <c r="D24" s="36">
        <v>856768.41559203505</v>
      </c>
      <c r="E24" s="36">
        <v>750428.69529367494</v>
      </c>
      <c r="F24" s="36">
        <v>106339.72029836</v>
      </c>
      <c r="G24" s="36">
        <v>750428.69529367494</v>
      </c>
      <c r="H24" s="36">
        <v>0.124117227436399</v>
      </c>
    </row>
    <row r="25" spans="1:8">
      <c r="A25" s="36">
        <v>24</v>
      </c>
      <c r="B25" s="36">
        <v>38</v>
      </c>
      <c r="C25" s="36">
        <v>269813.37199999997</v>
      </c>
      <c r="D25" s="36">
        <v>1171689.9756477899</v>
      </c>
      <c r="E25" s="36">
        <v>1176983.75959027</v>
      </c>
      <c r="F25" s="36">
        <v>-5293.7839424778804</v>
      </c>
      <c r="G25" s="36">
        <v>1176983.75959027</v>
      </c>
      <c r="H25" s="36">
        <v>-4.5180756450110601E-3</v>
      </c>
    </row>
    <row r="26" spans="1:8">
      <c r="A26" s="36">
        <v>25</v>
      </c>
      <c r="B26" s="36">
        <v>39</v>
      </c>
      <c r="C26" s="36">
        <v>63277.396999999997</v>
      </c>
      <c r="D26" s="36">
        <v>116839.52514958</v>
      </c>
      <c r="E26" s="36">
        <v>85428.385277854599</v>
      </c>
      <c r="F26" s="36">
        <v>31411.139871725602</v>
      </c>
      <c r="G26" s="36">
        <v>85428.385277854599</v>
      </c>
      <c r="H26" s="36">
        <v>0.26884001652276901</v>
      </c>
    </row>
    <row r="27" spans="1:8">
      <c r="A27" s="36">
        <v>26</v>
      </c>
      <c r="B27" s="36">
        <v>40</v>
      </c>
      <c r="C27" s="36">
        <v>0.188</v>
      </c>
      <c r="D27" s="36">
        <v>4.1593</v>
      </c>
      <c r="E27" s="36">
        <v>16.356400000000001</v>
      </c>
      <c r="F27" s="36">
        <v>-12.197100000000001</v>
      </c>
      <c r="G27" s="36">
        <v>16.356400000000001</v>
      </c>
      <c r="H27" s="36">
        <v>-2.9324886399153698</v>
      </c>
    </row>
    <row r="28" spans="1:8">
      <c r="A28" s="36">
        <v>27</v>
      </c>
      <c r="B28" s="36">
        <v>42</v>
      </c>
      <c r="C28" s="36">
        <v>5041.6139999999996</v>
      </c>
      <c r="D28" s="36">
        <v>101864.0664</v>
      </c>
      <c r="E28" s="36">
        <v>85132.987399999998</v>
      </c>
      <c r="F28" s="36">
        <v>16731.079000000002</v>
      </c>
      <c r="G28" s="36">
        <v>85132.987399999998</v>
      </c>
      <c r="H28" s="36">
        <v>0.16424907812240999</v>
      </c>
    </row>
    <row r="29" spans="1:8">
      <c r="A29" s="36">
        <v>28</v>
      </c>
      <c r="B29" s="36">
        <v>75</v>
      </c>
      <c r="C29" s="36">
        <v>212</v>
      </c>
      <c r="D29" s="36">
        <v>159589.743589744</v>
      </c>
      <c r="E29" s="36">
        <v>147395.91025640999</v>
      </c>
      <c r="F29" s="36">
        <v>12193.833333333299</v>
      </c>
      <c r="G29" s="36">
        <v>147395.91025640999</v>
      </c>
      <c r="H29" s="36">
        <v>7.6407374678663195E-2</v>
      </c>
    </row>
    <row r="30" spans="1:8">
      <c r="A30" s="36">
        <v>29</v>
      </c>
      <c r="B30" s="36">
        <v>76</v>
      </c>
      <c r="C30" s="36">
        <v>2713</v>
      </c>
      <c r="D30" s="36">
        <v>454487.52659572603</v>
      </c>
      <c r="E30" s="36">
        <v>424968.00572820503</v>
      </c>
      <c r="F30" s="36">
        <v>29519.520867521402</v>
      </c>
      <c r="G30" s="36">
        <v>424968.00572820503</v>
      </c>
      <c r="H30" s="36">
        <v>6.4951223389194193E-2</v>
      </c>
    </row>
    <row r="31" spans="1:8">
      <c r="A31" s="30">
        <v>30</v>
      </c>
      <c r="B31" s="31">
        <v>99</v>
      </c>
      <c r="C31" s="30">
        <v>26</v>
      </c>
      <c r="D31" s="30">
        <v>33593.564102564102</v>
      </c>
      <c r="E31" s="30">
        <v>31612.148974358999</v>
      </c>
      <c r="F31" s="30">
        <v>1981.41512820513</v>
      </c>
      <c r="G31" s="30">
        <v>31612.148974358999</v>
      </c>
      <c r="H31" s="30">
        <v>5.8981986018384197E-2</v>
      </c>
    </row>
    <row r="32" spans="1:8">
      <c r="A32" s="3"/>
      <c r="B32" s="33">
        <v>70</v>
      </c>
      <c r="C32" s="33">
        <v>90</v>
      </c>
      <c r="D32" s="33">
        <v>132692.32</v>
      </c>
      <c r="E32" s="33">
        <v>129514.98</v>
      </c>
      <c r="F32" s="30"/>
      <c r="G32" s="30"/>
      <c r="H32" s="3"/>
    </row>
    <row r="33" spans="1:8">
      <c r="A33" s="3"/>
      <c r="B33" s="33">
        <v>71</v>
      </c>
      <c r="C33" s="33">
        <v>68</v>
      </c>
      <c r="D33" s="33">
        <v>143881.18</v>
      </c>
      <c r="E33" s="33">
        <v>161363.60999999999</v>
      </c>
      <c r="F33" s="30"/>
      <c r="G33" s="30"/>
      <c r="H33" s="3"/>
    </row>
    <row r="34" spans="1:8">
      <c r="A34" s="3"/>
      <c r="B34" s="33">
        <v>72</v>
      </c>
      <c r="C34" s="33">
        <v>9</v>
      </c>
      <c r="D34" s="33">
        <v>16490.599999999999</v>
      </c>
      <c r="E34" s="33">
        <v>15456.41</v>
      </c>
      <c r="F34" s="30"/>
      <c r="G34" s="30"/>
      <c r="H34" s="3"/>
    </row>
    <row r="35" spans="1:8">
      <c r="A35" s="3"/>
      <c r="B35" s="33">
        <v>73</v>
      </c>
      <c r="C35" s="33">
        <v>84</v>
      </c>
      <c r="D35" s="33">
        <v>153378.76999999999</v>
      </c>
      <c r="E35" s="33">
        <v>172871.58</v>
      </c>
      <c r="F35" s="30"/>
      <c r="G35" s="30"/>
      <c r="H35" s="3"/>
    </row>
    <row r="36" spans="1:8">
      <c r="A36" s="3"/>
      <c r="B36" s="33">
        <v>77</v>
      </c>
      <c r="C36" s="33">
        <v>87</v>
      </c>
      <c r="D36" s="33">
        <v>137031.64000000001</v>
      </c>
      <c r="E36" s="33">
        <v>157760.74</v>
      </c>
      <c r="F36" s="30"/>
      <c r="G36" s="30"/>
      <c r="H36" s="3"/>
    </row>
    <row r="37" spans="1:8">
      <c r="A37" s="3"/>
      <c r="B37" s="33">
        <v>78</v>
      </c>
      <c r="C37" s="33">
        <v>58</v>
      </c>
      <c r="D37" s="33">
        <v>61020.56</v>
      </c>
      <c r="E37" s="33">
        <v>52631.72</v>
      </c>
      <c r="F37" s="30"/>
      <c r="G37" s="30"/>
      <c r="H37" s="3"/>
    </row>
    <row r="38" spans="1:8">
      <c r="A38" s="30"/>
      <c r="B38" s="38">
        <v>74</v>
      </c>
      <c r="C38" s="33">
        <v>0</v>
      </c>
      <c r="D38" s="33">
        <v>0</v>
      </c>
      <c r="E38" s="33">
        <v>0</v>
      </c>
      <c r="F38" s="30"/>
      <c r="G38" s="30"/>
      <c r="H38" s="30"/>
    </row>
    <row r="39" spans="1:8">
      <c r="A39" s="30"/>
      <c r="B39" s="31"/>
      <c r="C39" s="30"/>
      <c r="D39" s="30"/>
      <c r="E39" s="30"/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1"/>
      <c r="D41" s="31"/>
      <c r="E41" s="31"/>
      <c r="F41" s="31"/>
      <c r="G41" s="31"/>
      <c r="H41" s="31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0"/>
      <c r="D43" s="30"/>
      <c r="E43" s="30"/>
      <c r="F43" s="30"/>
      <c r="G43" s="30"/>
      <c r="H43" s="30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</sheetData>
  <phoneticPr fontId="2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2016-02-29T00:33:15Z</dcterms:modified>
</cp:coreProperties>
</file>