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<sst xmlns="http://schemas.openxmlformats.org/spreadsheetml/2006/main" count="117" uniqueCount="76">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</sst>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13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22342009.973700002</v>
      </c>
      <c r="F3" s="25">
        <f>RA!I7</f>
        <v>983001.70629999996</v>
      </c>
      <c r="G3" s="16">
        <f>SUM(G4:G40)</f>
        <v>21359008.267399993</v>
      </c>
      <c r="H3" s="27">
        <f>RA!J7</f>
        <v>4.3997908310718001</v>
      </c>
      <c r="I3" s="20">
        <f>SUM(I4:I40)</f>
        <v>22342015.425339285</v>
      </c>
      <c r="J3" s="21">
        <f>SUM(J4:J40)</f>
        <v>21359008.238743387</v>
      </c>
      <c r="K3" s="22">
        <f>E3-I3</f>
        <v>-5.4516392834484577</v>
      </c>
      <c r="L3" s="22">
        <f>G3-J3</f>
        <v>2.8656605631113052E-2</v>
      </c>
    </row>
    <row r="4" spans="1:13">
      <c r="A4" s="63">
        <f>RA!A8</f>
        <v>42429</v>
      </c>
      <c r="B4" s="12">
        <v>12</v>
      </c>
      <c r="C4" s="60" t="s">
        <v>6</v>
      </c>
      <c r="D4" s="60"/>
      <c r="E4" s="15">
        <f>VLOOKUP(C4,RA!B8:D36,3,0)</f>
        <v>667363.72959999996</v>
      </c>
      <c r="F4" s="25">
        <f>VLOOKUP(C4,RA!B8:I39,8,0)</f>
        <v>165031.37409999999</v>
      </c>
      <c r="G4" s="16">
        <f t="shared" ref="G4:G40" si="0">E4-F4</f>
        <v>502332.35549999995</v>
      </c>
      <c r="H4" s="27">
        <f>RA!J8</f>
        <v>24.728849768164</v>
      </c>
      <c r="I4" s="20">
        <f>VLOOKUP(B4,RMS!B:D,3,FALSE)</f>
        <v>667364.60097350401</v>
      </c>
      <c r="J4" s="21">
        <f>VLOOKUP(B4,RMS!B:E,4,FALSE)</f>
        <v>502332.369591453</v>
      </c>
      <c r="K4" s="22">
        <f t="shared" ref="K4:K40" si="1">E4-I4</f>
        <v>-0.87137350405100733</v>
      </c>
      <c r="L4" s="22">
        <f t="shared" ref="L4:L40" si="2">G4-J4</f>
        <v>-1.4091453049331903E-2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76544.491699999999</v>
      </c>
      <c r="F5" s="25">
        <f>VLOOKUP(C5,RA!B9:I40,8,0)</f>
        <v>17664.942800000001</v>
      </c>
      <c r="G5" s="16">
        <f t="shared" si="0"/>
        <v>58879.548899999994</v>
      </c>
      <c r="H5" s="27">
        <f>RA!J9</f>
        <v>23.078006539300102</v>
      </c>
      <c r="I5" s="20">
        <f>VLOOKUP(B5,RMS!B:D,3,FALSE)</f>
        <v>76544.552271794906</v>
      </c>
      <c r="J5" s="21">
        <f>VLOOKUP(B5,RMS!B:E,4,FALSE)</f>
        <v>58879.5435461538</v>
      </c>
      <c r="K5" s="22">
        <f t="shared" si="1"/>
        <v>-6.0571794907446019E-2</v>
      </c>
      <c r="L5" s="22">
        <f t="shared" si="2"/>
        <v>5.3538461943389848E-3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152736.5294</v>
      </c>
      <c r="F6" s="25">
        <f>VLOOKUP(C6,RA!B10:I41,8,0)</f>
        <v>34511.270799999998</v>
      </c>
      <c r="G6" s="16">
        <f t="shared" si="0"/>
        <v>118225.2586</v>
      </c>
      <c r="H6" s="27">
        <f>RA!J10</f>
        <v>22.5952959227054</v>
      </c>
      <c r="I6" s="20">
        <f>VLOOKUP(B6,RMS!B:D,3,FALSE)</f>
        <v>152738.26899290501</v>
      </c>
      <c r="J6" s="21">
        <f>VLOOKUP(B6,RMS!B:E,4,FALSE)</f>
        <v>118225.25700051599</v>
      </c>
      <c r="K6" s="22">
        <f>E6-I6</f>
        <v>-1.7395929050107952</v>
      </c>
      <c r="L6" s="22">
        <f t="shared" si="2"/>
        <v>1.5994840068742633E-3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50262.536599999999</v>
      </c>
      <c r="F7" s="25">
        <f>VLOOKUP(C7,RA!B11:I42,8,0)</f>
        <v>10661.0447</v>
      </c>
      <c r="G7" s="16">
        <f t="shared" si="0"/>
        <v>39601.491900000001</v>
      </c>
      <c r="H7" s="27">
        <f>RA!J11</f>
        <v>21.210717606321499</v>
      </c>
      <c r="I7" s="20">
        <f>VLOOKUP(B7,RMS!B:D,3,FALSE)</f>
        <v>50262.569861863703</v>
      </c>
      <c r="J7" s="21">
        <f>VLOOKUP(B7,RMS!B:E,4,FALSE)</f>
        <v>39601.491944020898</v>
      </c>
      <c r="K7" s="22">
        <f t="shared" si="1"/>
        <v>-3.3261863703955896E-2</v>
      </c>
      <c r="L7" s="22">
        <f t="shared" si="2"/>
        <v>-4.4020896893925965E-5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147358.71179999999</v>
      </c>
      <c r="F8" s="25">
        <f>VLOOKUP(C8,RA!B12:I43,8,0)</f>
        <v>26498.6211</v>
      </c>
      <c r="G8" s="16">
        <f t="shared" si="0"/>
        <v>120860.09069999999</v>
      </c>
      <c r="H8" s="27">
        <f>RA!J12</f>
        <v>17.982391930763299</v>
      </c>
      <c r="I8" s="20">
        <f>VLOOKUP(B8,RMS!B:D,3,FALSE)</f>
        <v>147358.69570769201</v>
      </c>
      <c r="J8" s="21">
        <f>VLOOKUP(B8,RMS!B:E,4,FALSE)</f>
        <v>120860.092049573</v>
      </c>
      <c r="K8" s="22">
        <f t="shared" si="1"/>
        <v>1.6092307982034981E-2</v>
      </c>
      <c r="L8" s="22">
        <f t="shared" si="2"/>
        <v>-1.3495730090653524E-3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279963.73820000002</v>
      </c>
      <c r="F9" s="25">
        <f>VLOOKUP(C9,RA!B13:I44,8,0)</f>
        <v>61025.672400000003</v>
      </c>
      <c r="G9" s="16">
        <f t="shared" si="0"/>
        <v>218938.06580000001</v>
      </c>
      <c r="H9" s="27">
        <f>RA!J13</f>
        <v>21.797705943047699</v>
      </c>
      <c r="I9" s="20">
        <f>VLOOKUP(B9,RMS!B:D,3,FALSE)</f>
        <v>279963.962032479</v>
      </c>
      <c r="J9" s="21">
        <f>VLOOKUP(B9,RMS!B:E,4,FALSE)</f>
        <v>218938.06389401699</v>
      </c>
      <c r="K9" s="22">
        <f t="shared" si="1"/>
        <v>-0.22383247897960246</v>
      </c>
      <c r="L9" s="22">
        <f t="shared" si="2"/>
        <v>1.9059830228798091E-3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103615.08379999999</v>
      </c>
      <c r="F10" s="25">
        <f>VLOOKUP(C10,RA!B14:I44,8,0)</f>
        <v>20140.522799999999</v>
      </c>
      <c r="G10" s="16">
        <f t="shared" si="0"/>
        <v>83474.560999999987</v>
      </c>
      <c r="H10" s="27">
        <f>RA!J14</f>
        <v>19.437828993002299</v>
      </c>
      <c r="I10" s="20">
        <f>VLOOKUP(B10,RMS!B:D,3,FALSE)</f>
        <v>103615.100250427</v>
      </c>
      <c r="J10" s="21">
        <f>VLOOKUP(B10,RMS!B:E,4,FALSE)</f>
        <v>83474.561900854693</v>
      </c>
      <c r="K10" s="22">
        <f t="shared" si="1"/>
        <v>-1.6450427006930113E-2</v>
      </c>
      <c r="L10" s="22">
        <f t="shared" si="2"/>
        <v>-9.0085470583289862E-4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124515.0129</v>
      </c>
      <c r="F11" s="25">
        <f>VLOOKUP(C11,RA!B15:I45,8,0)</f>
        <v>-14535.808000000001</v>
      </c>
      <c r="G11" s="16">
        <f t="shared" si="0"/>
        <v>139050.82089999999</v>
      </c>
      <c r="H11" s="27">
        <f>RA!J15</f>
        <v>-11.6739400827705</v>
      </c>
      <c r="I11" s="20">
        <f>VLOOKUP(B11,RMS!B:D,3,FALSE)</f>
        <v>124515.127479487</v>
      </c>
      <c r="J11" s="21">
        <f>VLOOKUP(B11,RMS!B:E,4,FALSE)</f>
        <v>139050.82154786299</v>
      </c>
      <c r="K11" s="22">
        <f t="shared" si="1"/>
        <v>-0.11457948699535336</v>
      </c>
      <c r="L11" s="22">
        <f t="shared" si="2"/>
        <v>-6.4786299481056631E-4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1424667.2635999999</v>
      </c>
      <c r="F12" s="25">
        <f>VLOOKUP(C12,RA!B16:I46,8,0)</f>
        <v>-87386.354699999996</v>
      </c>
      <c r="G12" s="16">
        <f t="shared" si="0"/>
        <v>1512053.6183</v>
      </c>
      <c r="H12" s="27">
        <f>RA!J16</f>
        <v>-6.13380800785602</v>
      </c>
      <c r="I12" s="20">
        <f>VLOOKUP(B12,RMS!B:D,3,FALSE)</f>
        <v>1424666.7946734999</v>
      </c>
      <c r="J12" s="21">
        <f>VLOOKUP(B12,RMS!B:E,4,FALSE)</f>
        <v>1512053.6186760699</v>
      </c>
      <c r="K12" s="22">
        <f t="shared" si="1"/>
        <v>0.46892650006338954</v>
      </c>
      <c r="L12" s="22">
        <f t="shared" si="2"/>
        <v>-3.7606991827487946E-4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5802512.4424000001</v>
      </c>
      <c r="F13" s="25">
        <f>VLOOKUP(C13,RA!B17:I47,8,0)</f>
        <v>-142012.67379999999</v>
      </c>
      <c r="G13" s="16">
        <f t="shared" si="0"/>
        <v>5944525.1162</v>
      </c>
      <c r="H13" s="27">
        <f>RA!J17</f>
        <v>-2.4474341969917699</v>
      </c>
      <c r="I13" s="20">
        <f>VLOOKUP(B13,RMS!B:D,3,FALSE)</f>
        <v>5802512.4585341904</v>
      </c>
      <c r="J13" s="21">
        <f>VLOOKUP(B13,RMS!B:E,4,FALSE)</f>
        <v>5944525.1162717901</v>
      </c>
      <c r="K13" s="22">
        <f t="shared" si="1"/>
        <v>-1.6134190373122692E-2</v>
      </c>
      <c r="L13" s="22">
        <f t="shared" si="2"/>
        <v>-7.1790069341659546E-5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2096311.6216</v>
      </c>
      <c r="F14" s="25">
        <f>VLOOKUP(C14,RA!B18:I48,8,0)</f>
        <v>171246.35130000001</v>
      </c>
      <c r="G14" s="16">
        <f t="shared" si="0"/>
        <v>1925065.2703</v>
      </c>
      <c r="H14" s="27">
        <f>RA!J18</f>
        <v>8.1689358364238291</v>
      </c>
      <c r="I14" s="20">
        <f>VLOOKUP(B14,RMS!B:D,3,FALSE)</f>
        <v>2096311.67163162</v>
      </c>
      <c r="J14" s="21">
        <f>VLOOKUP(B14,RMS!B:E,4,FALSE)</f>
        <v>1925065.23712222</v>
      </c>
      <c r="K14" s="22">
        <f t="shared" si="1"/>
        <v>-5.003162007778883E-2</v>
      </c>
      <c r="L14" s="22">
        <f t="shared" si="2"/>
        <v>3.3177779987454414E-2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693111.70270000002</v>
      </c>
      <c r="F15" s="25">
        <f>VLOOKUP(C15,RA!B19:I49,8,0)</f>
        <v>33531.803699999997</v>
      </c>
      <c r="G15" s="16">
        <f t="shared" si="0"/>
        <v>659579.89899999998</v>
      </c>
      <c r="H15" s="27">
        <f>RA!J19</f>
        <v>4.8378643109584898</v>
      </c>
      <c r="I15" s="20">
        <f>VLOOKUP(B15,RMS!B:D,3,FALSE)</f>
        <v>693111.70636837604</v>
      </c>
      <c r="J15" s="21">
        <f>VLOOKUP(B15,RMS!B:E,4,FALSE)</f>
        <v>659579.90012478596</v>
      </c>
      <c r="K15" s="22">
        <f t="shared" si="1"/>
        <v>-3.6683760117739439E-3</v>
      </c>
      <c r="L15" s="22">
        <f t="shared" si="2"/>
        <v>-1.1247859802097082E-3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1091336.7001</v>
      </c>
      <c r="F16" s="25">
        <f>VLOOKUP(C16,RA!B20:I50,8,0)</f>
        <v>837.2</v>
      </c>
      <c r="G16" s="16">
        <f t="shared" si="0"/>
        <v>1090499.5001000001</v>
      </c>
      <c r="H16" s="27">
        <f>RA!J20</f>
        <v>7.6713263644783994E-2</v>
      </c>
      <c r="I16" s="20">
        <f>VLOOKUP(B16,RMS!B:D,3,FALSE)</f>
        <v>1091336.7977</v>
      </c>
      <c r="J16" s="21">
        <f>VLOOKUP(B16,RMS!B:E,4,FALSE)</f>
        <v>1090499.5001000001</v>
      </c>
      <c r="K16" s="22">
        <f t="shared" si="1"/>
        <v>-9.7599999979138374E-2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316401.67479999998</v>
      </c>
      <c r="F17" s="25">
        <f>VLOOKUP(C17,RA!B21:I51,8,0)</f>
        <v>39190.607799999998</v>
      </c>
      <c r="G17" s="16">
        <f t="shared" si="0"/>
        <v>277211.06699999998</v>
      </c>
      <c r="H17" s="27">
        <f>RA!J21</f>
        <v>12.3863465086816</v>
      </c>
      <c r="I17" s="20">
        <f>VLOOKUP(B17,RMS!B:D,3,FALSE)</f>
        <v>316401.48179140798</v>
      </c>
      <c r="J17" s="21">
        <f>VLOOKUP(B17,RMS!B:E,4,FALSE)</f>
        <v>277211.06699355599</v>
      </c>
      <c r="K17" s="22">
        <f t="shared" si="1"/>
        <v>0.19300859200302511</v>
      </c>
      <c r="L17" s="22">
        <f t="shared" si="2"/>
        <v>6.4439955167472363E-6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980102.93189999997</v>
      </c>
      <c r="F18" s="25">
        <f>VLOOKUP(C18,RA!B22:I52,8,0)</f>
        <v>60393.158600000002</v>
      </c>
      <c r="G18" s="16">
        <f t="shared" si="0"/>
        <v>919709.7733</v>
      </c>
      <c r="H18" s="27">
        <f>RA!J22</f>
        <v>6.1619200019046501</v>
      </c>
      <c r="I18" s="20">
        <f>VLOOKUP(B18,RMS!B:D,3,FALSE)</f>
        <v>980103.97629999998</v>
      </c>
      <c r="J18" s="21">
        <f>VLOOKUP(B18,RMS!B:E,4,FALSE)</f>
        <v>919709.77529999998</v>
      </c>
      <c r="K18" s="22">
        <f t="shared" si="1"/>
        <v>-1.044400000013411</v>
      </c>
      <c r="L18" s="22">
        <f t="shared" si="2"/>
        <v>-1.9999999785795808E-3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3227146.5</v>
      </c>
      <c r="F19" s="25">
        <f>VLOOKUP(C19,RA!B23:I53,8,0)</f>
        <v>149401.90779999999</v>
      </c>
      <c r="G19" s="16">
        <f t="shared" si="0"/>
        <v>3077744.5921999998</v>
      </c>
      <c r="H19" s="27">
        <f>RA!J23</f>
        <v>4.6295359631178803</v>
      </c>
      <c r="I19" s="20">
        <f>VLOOKUP(B19,RMS!B:D,3,FALSE)</f>
        <v>3227148.35133162</v>
      </c>
      <c r="J19" s="21">
        <f>VLOOKUP(B19,RMS!B:E,4,FALSE)</f>
        <v>3077744.6234179498</v>
      </c>
      <c r="K19" s="22">
        <f t="shared" si="1"/>
        <v>-1.8513316200114787</v>
      </c>
      <c r="L19" s="22">
        <f t="shared" si="2"/>
        <v>-3.121794993057847E-2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169724.50469999999</v>
      </c>
      <c r="F20" s="25">
        <f>VLOOKUP(C20,RA!B24:I54,8,0)</f>
        <v>27927.8547</v>
      </c>
      <c r="G20" s="16">
        <f t="shared" si="0"/>
        <v>141796.65</v>
      </c>
      <c r="H20" s="27">
        <f>RA!J24</f>
        <v>16.454815849581902</v>
      </c>
      <c r="I20" s="20">
        <f>VLOOKUP(B20,RMS!B:D,3,FALSE)</f>
        <v>169724.47797145499</v>
      </c>
      <c r="J20" s="21">
        <f>VLOOKUP(B20,RMS!B:E,4,FALSE)</f>
        <v>141796.636512147</v>
      </c>
      <c r="K20" s="22">
        <f t="shared" si="1"/>
        <v>2.6728544995421544E-2</v>
      </c>
      <c r="L20" s="22">
        <f t="shared" si="2"/>
        <v>1.3487852993421257E-2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253492.47099999999</v>
      </c>
      <c r="F21" s="25">
        <f>VLOOKUP(C21,RA!B25:I55,8,0)</f>
        <v>21814.875199999999</v>
      </c>
      <c r="G21" s="16">
        <f t="shared" si="0"/>
        <v>231677.59579999998</v>
      </c>
      <c r="H21" s="27">
        <f>RA!J25</f>
        <v>8.6057290435264999</v>
      </c>
      <c r="I21" s="20">
        <f>VLOOKUP(B21,RMS!B:D,3,FALSE)</f>
        <v>253492.45148977399</v>
      </c>
      <c r="J21" s="21">
        <f>VLOOKUP(B21,RMS!B:E,4,FALSE)</f>
        <v>231677.69838132401</v>
      </c>
      <c r="K21" s="22">
        <f t="shared" si="1"/>
        <v>1.9510226004058495E-2</v>
      </c>
      <c r="L21" s="22">
        <f t="shared" si="2"/>
        <v>-0.10258132402668707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457472.52789999999</v>
      </c>
      <c r="F22" s="25">
        <f>VLOOKUP(C22,RA!B26:I56,8,0)</f>
        <v>101382.89939999999</v>
      </c>
      <c r="G22" s="16">
        <f t="shared" si="0"/>
        <v>356089.62849999999</v>
      </c>
      <c r="H22" s="27">
        <f>RA!J26</f>
        <v>22.161527352340102</v>
      </c>
      <c r="I22" s="20">
        <f>VLOOKUP(B22,RMS!B:D,3,FALSE)</f>
        <v>457472.50199800299</v>
      </c>
      <c r="J22" s="21">
        <f>VLOOKUP(B22,RMS!B:E,4,FALSE)</f>
        <v>356089.61742999603</v>
      </c>
      <c r="K22" s="22">
        <f t="shared" si="1"/>
        <v>2.5901996996253729E-2</v>
      </c>
      <c r="L22" s="22">
        <f t="shared" si="2"/>
        <v>1.1070003965869546E-2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186756.84450000001</v>
      </c>
      <c r="F23" s="25">
        <f>VLOOKUP(C23,RA!B27:I57,8,0)</f>
        <v>51606.544300000001</v>
      </c>
      <c r="G23" s="16">
        <f t="shared" si="0"/>
        <v>135150.3002</v>
      </c>
      <c r="H23" s="27">
        <f>RA!J27</f>
        <v>27.633013632333</v>
      </c>
      <c r="I23" s="20">
        <f>VLOOKUP(B23,RMS!B:D,3,FALSE)</f>
        <v>186756.69505756799</v>
      </c>
      <c r="J23" s="21">
        <f>VLOOKUP(B23,RMS!B:E,4,FALSE)</f>
        <v>135150.31893031899</v>
      </c>
      <c r="K23" s="22">
        <f t="shared" si="1"/>
        <v>0.14944243201171048</v>
      </c>
      <c r="L23" s="22">
        <f t="shared" si="2"/>
        <v>-1.8730318988673389E-2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652329.06290000002</v>
      </c>
      <c r="F24" s="25">
        <f>VLOOKUP(C24,RA!B28:I58,8,0)</f>
        <v>32257.848300000001</v>
      </c>
      <c r="G24" s="16">
        <f t="shared" si="0"/>
        <v>620071.21460000006</v>
      </c>
      <c r="H24" s="27">
        <f>RA!J28</f>
        <v>4.9450270016476399</v>
      </c>
      <c r="I24" s="20">
        <f>VLOOKUP(B24,RMS!B:D,3,FALSE)</f>
        <v>652329.06286460196</v>
      </c>
      <c r="J24" s="21">
        <f>VLOOKUP(B24,RMS!B:E,4,FALSE)</f>
        <v>620071.21060619503</v>
      </c>
      <c r="K24" s="22">
        <f t="shared" si="1"/>
        <v>3.5398057661950588E-5</v>
      </c>
      <c r="L24" s="22">
        <f t="shared" si="2"/>
        <v>3.9938050322234631E-3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573435.46340000001</v>
      </c>
      <c r="F25" s="25">
        <f>VLOOKUP(C25,RA!B29:I59,8,0)</f>
        <v>83520.080400000006</v>
      </c>
      <c r="G25" s="16">
        <f t="shared" si="0"/>
        <v>489915.38300000003</v>
      </c>
      <c r="H25" s="27">
        <f>RA!J29</f>
        <v>14.5648613890733</v>
      </c>
      <c r="I25" s="20">
        <f>VLOOKUP(B25,RMS!B:D,3,FALSE)</f>
        <v>573435.49027522095</v>
      </c>
      <c r="J25" s="21">
        <f>VLOOKUP(B25,RMS!B:E,4,FALSE)</f>
        <v>489915.348434488</v>
      </c>
      <c r="K25" s="22">
        <f t="shared" si="1"/>
        <v>-2.6875220937654376E-2</v>
      </c>
      <c r="L25" s="22">
        <f t="shared" si="2"/>
        <v>3.4565512032713741E-2</v>
      </c>
      <c r="M25" s="32"/>
    </row>
    <row r="26" spans="1:13">
      <c r="A26" s="63"/>
      <c r="B26" s="12">
        <v>37</v>
      </c>
      <c r="C26" s="60" t="s">
        <v>71</v>
      </c>
      <c r="D26" s="60"/>
      <c r="E26" s="15">
        <f>VLOOKUP(C26,RA!B30:D56,3,0)</f>
        <v>658094.79029999999</v>
      </c>
      <c r="F26" s="25">
        <f>VLOOKUP(C26,RA!B30:I60,8,0)</f>
        <v>87644</v>
      </c>
      <c r="G26" s="16">
        <f t="shared" si="0"/>
        <v>570450.79029999999</v>
      </c>
      <c r="H26" s="27">
        <f>RA!J30</f>
        <v>13.317838295004099</v>
      </c>
      <c r="I26" s="20">
        <f>VLOOKUP(B26,RMS!B:D,3,FALSE)</f>
        <v>658094.80456548696</v>
      </c>
      <c r="J26" s="21">
        <f>VLOOKUP(B26,RMS!B:E,4,FALSE)</f>
        <v>570450.76555054798</v>
      </c>
      <c r="K26" s="22">
        <f t="shared" si="1"/>
        <v>-1.4265486970543861E-2</v>
      </c>
      <c r="L26" s="22">
        <f t="shared" si="2"/>
        <v>2.4749452015385032E-2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984243.27229999995</v>
      </c>
      <c r="F27" s="25">
        <f>VLOOKUP(C27,RA!B31:I61,8,0)</f>
        <v>-11131.2076</v>
      </c>
      <c r="G27" s="16">
        <f t="shared" si="0"/>
        <v>995374.47989999992</v>
      </c>
      <c r="H27" s="27">
        <f>RA!J31</f>
        <v>-1.1309406844090899</v>
      </c>
      <c r="I27" s="20">
        <f>VLOOKUP(B27,RMS!B:D,3,FALSE)</f>
        <v>984243.49213628296</v>
      </c>
      <c r="J27" s="21">
        <f>VLOOKUP(B27,RMS!B:E,4,FALSE)</f>
        <v>995374.40282212396</v>
      </c>
      <c r="K27" s="22">
        <f t="shared" si="1"/>
        <v>-0.21983628300949931</v>
      </c>
      <c r="L27" s="22">
        <f t="shared" si="2"/>
        <v>7.707787596154958E-2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103709.8281</v>
      </c>
      <c r="F28" s="25">
        <f>VLOOKUP(C28,RA!B32:I62,8,0)</f>
        <v>27613.1459</v>
      </c>
      <c r="G28" s="16">
        <f t="shared" si="0"/>
        <v>76096.682199999996</v>
      </c>
      <c r="H28" s="27">
        <f>RA!J32</f>
        <v>26.625389710775199</v>
      </c>
      <c r="I28" s="20">
        <f>VLOOKUP(B28,RMS!B:D,3,FALSE)</f>
        <v>103709.797671227</v>
      </c>
      <c r="J28" s="21">
        <f>VLOOKUP(B28,RMS!B:E,4,FALSE)</f>
        <v>76096.681431648598</v>
      </c>
      <c r="K28" s="22">
        <f t="shared" si="1"/>
        <v>3.0428772995946929E-2</v>
      </c>
      <c r="L28" s="22">
        <f t="shared" si="2"/>
        <v>7.68351397709921E-4</v>
      </c>
      <c r="M28" s="32"/>
    </row>
    <row r="29" spans="1:13">
      <c r="A29" s="63"/>
      <c r="B29" s="12">
        <v>40</v>
      </c>
      <c r="C29" s="60" t="s">
        <v>74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31</v>
      </c>
      <c r="D30" s="60"/>
      <c r="E30" s="15">
        <f>VLOOKUP(C30,RA!B34:D61,3,0)</f>
        <v>77751.209600000002</v>
      </c>
      <c r="F30" s="25">
        <f>VLOOKUP(C30,RA!B34:I65,8,0)</f>
        <v>12098.911</v>
      </c>
      <c r="G30" s="16">
        <f t="shared" si="0"/>
        <v>65652.298600000009</v>
      </c>
      <c r="H30" s="27">
        <f>RA!J34</f>
        <v>15.5610582295044</v>
      </c>
      <c r="I30" s="20">
        <f>VLOOKUP(B30,RMS!B:D,3,FALSE)</f>
        <v>77751.217300000004</v>
      </c>
      <c r="J30" s="21">
        <f>VLOOKUP(B30,RMS!B:E,4,FALSE)</f>
        <v>65652.304699999993</v>
      </c>
      <c r="K30" s="22">
        <f t="shared" si="1"/>
        <v>-7.7000000019324943E-3</v>
      </c>
      <c r="L30" s="22">
        <f t="shared" si="2"/>
        <v>-6.0999999841442332E-3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100996.6</v>
      </c>
      <c r="F31" s="25">
        <f>VLOOKUP(C31,RA!B35:I66,8,0)</f>
        <v>4424.7700000000004</v>
      </c>
      <c r="G31" s="16">
        <f t="shared" si="0"/>
        <v>96571.83</v>
      </c>
      <c r="H31" s="27">
        <f>RA!J35</f>
        <v>4.3811078788790896</v>
      </c>
      <c r="I31" s="20">
        <f>VLOOKUP(B31,RMS!B:D,3,FALSE)</f>
        <v>100996.6</v>
      </c>
      <c r="J31" s="21">
        <f>VLOOKUP(B31,RMS!B:E,4,FALSE)</f>
        <v>96571.83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35</v>
      </c>
      <c r="D32" s="60"/>
      <c r="E32" s="15">
        <f>VLOOKUP(C32,RA!B34:D62,3,0)</f>
        <v>114865.11</v>
      </c>
      <c r="F32" s="25">
        <f>VLOOKUP(C32,RA!B34:I66,8,0)</f>
        <v>-13642</v>
      </c>
      <c r="G32" s="16">
        <f t="shared" si="0"/>
        <v>128507.11</v>
      </c>
      <c r="H32" s="27">
        <f>RA!J35</f>
        <v>4.3811078788790896</v>
      </c>
      <c r="I32" s="20">
        <f>VLOOKUP(B32,RMS!B:D,3,FALSE)</f>
        <v>114865.11</v>
      </c>
      <c r="J32" s="21">
        <f>VLOOKUP(B32,RMS!B:E,4,FALSE)</f>
        <v>128507.11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36</v>
      </c>
      <c r="D33" s="60"/>
      <c r="E33" s="15">
        <f>VLOOKUP(C33,RA!B34:D63,3,0)</f>
        <v>17564.09</v>
      </c>
      <c r="F33" s="25">
        <f>VLOOKUP(C33,RA!B34:I67,8,0)</f>
        <v>458.11</v>
      </c>
      <c r="G33" s="16">
        <f t="shared" si="0"/>
        <v>17105.98</v>
      </c>
      <c r="H33" s="27">
        <f>RA!J34</f>
        <v>15.5610582295044</v>
      </c>
      <c r="I33" s="20">
        <f>VLOOKUP(B33,RMS!B:D,3,FALSE)</f>
        <v>17564.09</v>
      </c>
      <c r="J33" s="21">
        <f>VLOOKUP(B33,RMS!B:E,4,FALSE)</f>
        <v>17105.98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37</v>
      </c>
      <c r="D34" s="60"/>
      <c r="E34" s="15">
        <f>VLOOKUP(C34,RA!B35:D64,3,0)</f>
        <v>103523.15</v>
      </c>
      <c r="F34" s="25">
        <f>VLOOKUP(C34,RA!B35:I68,8,0)</f>
        <v>-16507.310000000001</v>
      </c>
      <c r="G34" s="16">
        <f t="shared" si="0"/>
        <v>120030.45999999999</v>
      </c>
      <c r="H34" s="27">
        <f>RA!J35</f>
        <v>4.3811078788790896</v>
      </c>
      <c r="I34" s="20">
        <f>VLOOKUP(B34,RMS!B:D,3,FALSE)</f>
        <v>103523.15</v>
      </c>
      <c r="J34" s="21">
        <f>VLOOKUP(B34,RMS!B:E,4,FALSE)</f>
        <v>120030.46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0" t="s">
        <v>69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-11.876539359950099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32</v>
      </c>
      <c r="D36" s="60"/>
      <c r="E36" s="15">
        <f>VLOOKUP(C36,RA!B8:D65,3,0)</f>
        <v>91732.478400000007</v>
      </c>
      <c r="F36" s="25">
        <f>VLOOKUP(C36,RA!B8:I69,8,0)</f>
        <v>7387.7258000000002</v>
      </c>
      <c r="G36" s="16">
        <f t="shared" si="0"/>
        <v>84344.752600000007</v>
      </c>
      <c r="H36" s="27">
        <f>RA!J36</f>
        <v>-11.876539359950099</v>
      </c>
      <c r="I36" s="20">
        <f>VLOOKUP(B36,RMS!B:D,3,FALSE)</f>
        <v>91732.4786145299</v>
      </c>
      <c r="J36" s="21">
        <f>VLOOKUP(B36,RMS!B:E,4,FALSE)</f>
        <v>84344.752735042697</v>
      </c>
      <c r="K36" s="22">
        <f t="shared" si="1"/>
        <v>-2.1452989312820137E-4</v>
      </c>
      <c r="L36" s="22">
        <f t="shared" si="2"/>
        <v>-1.3504269008990377E-4</v>
      </c>
      <c r="M36" s="32"/>
    </row>
    <row r="37" spans="1:13">
      <c r="A37" s="63"/>
      <c r="B37" s="12">
        <v>76</v>
      </c>
      <c r="C37" s="60" t="s">
        <v>33</v>
      </c>
      <c r="D37" s="60"/>
      <c r="E37" s="15">
        <f>VLOOKUP(C37,RA!B8:D66,3,0)</f>
        <v>393271.82059999998</v>
      </c>
      <c r="F37" s="25">
        <f>VLOOKUP(C37,RA!B8:I70,8,0)</f>
        <v>20071.186900000001</v>
      </c>
      <c r="G37" s="16">
        <f t="shared" si="0"/>
        <v>373200.63370000001</v>
      </c>
      <c r="H37" s="27">
        <f>RA!J37</f>
        <v>2.60821938398175</v>
      </c>
      <c r="I37" s="20">
        <f>VLOOKUP(B37,RMS!B:D,3,FALSE)</f>
        <v>393271.81072564097</v>
      </c>
      <c r="J37" s="21">
        <f>VLOOKUP(B37,RMS!B:E,4,FALSE)</f>
        <v>373200.63351453003</v>
      </c>
      <c r="K37" s="22">
        <f t="shared" si="1"/>
        <v>9.87435900606215E-3</v>
      </c>
      <c r="L37" s="22">
        <f t="shared" si="2"/>
        <v>1.8546998035162687E-4</v>
      </c>
      <c r="M37" s="32"/>
    </row>
    <row r="38" spans="1:13">
      <c r="A38" s="63"/>
      <c r="B38" s="12">
        <v>77</v>
      </c>
      <c r="C38" s="60" t="s">
        <v>38</v>
      </c>
      <c r="D38" s="60"/>
      <c r="E38" s="15">
        <f>VLOOKUP(C38,RA!B9:D67,3,0)</f>
        <v>107525.62</v>
      </c>
      <c r="F38" s="25">
        <f>VLOOKUP(C38,RA!B9:I71,8,0)</f>
        <v>-9318.85</v>
      </c>
      <c r="G38" s="16">
        <f t="shared" si="0"/>
        <v>116844.47</v>
      </c>
      <c r="H38" s="27">
        <f>RA!J38</f>
        <v>-15.9455252279321</v>
      </c>
      <c r="I38" s="20">
        <f>VLOOKUP(B38,RMS!B:D,3,FALSE)</f>
        <v>107525.62</v>
      </c>
      <c r="J38" s="21">
        <f>VLOOKUP(B38,RMS!B:E,4,FALSE)</f>
        <v>116844.47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39</v>
      </c>
      <c r="D39" s="60"/>
      <c r="E39" s="15">
        <f>VLOOKUP(C39,RA!B10:D68,3,0)</f>
        <v>22683.78</v>
      </c>
      <c r="F39" s="25">
        <f>VLOOKUP(C39,RA!B10:I72,8,0)</f>
        <v>3130.81</v>
      </c>
      <c r="G39" s="16">
        <f t="shared" si="0"/>
        <v>19552.969999999998</v>
      </c>
      <c r="H39" s="27">
        <f>RA!J39</f>
        <v>0</v>
      </c>
      <c r="I39" s="20">
        <f>VLOOKUP(B39,RMS!B:D,3,FALSE)</f>
        <v>22683.78</v>
      </c>
      <c r="J39" s="21">
        <f>VLOOKUP(B39,RMS!B:E,4,FALSE)</f>
        <v>19552.97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34</v>
      </c>
      <c r="D40" s="60"/>
      <c r="E40" s="15">
        <f>VLOOKUP(C40,RA!B8:D69,3,0)</f>
        <v>38886.678899999999</v>
      </c>
      <c r="F40" s="25">
        <f>VLOOKUP(C40,RA!B8:I73,8,0)</f>
        <v>6062.6706000000004</v>
      </c>
      <c r="G40" s="16">
        <f t="shared" si="0"/>
        <v>32824.008300000001</v>
      </c>
      <c r="H40" s="27">
        <f>RA!J40</f>
        <v>8.0535552171454299</v>
      </c>
      <c r="I40" s="20">
        <f>VLOOKUP(B40,RMS!B:D,3,FALSE)</f>
        <v>38886.678768625701</v>
      </c>
      <c r="J40" s="21">
        <f>VLOOKUP(B40,RMS!B:E,4,FALSE)</f>
        <v>32824.008214204703</v>
      </c>
      <c r="K40" s="22">
        <f t="shared" si="1"/>
        <v>1.3137429777998477E-4</v>
      </c>
      <c r="L40" s="22">
        <f t="shared" si="2"/>
        <v>8.5795298218727112E-5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22342009.973700002</v>
      </c>
      <c r="E7" s="48">
        <v>26244739</v>
      </c>
      <c r="F7" s="49">
        <v>85.1294805168381</v>
      </c>
      <c r="G7" s="48">
        <v>27205090.5777</v>
      </c>
      <c r="H7" s="49">
        <v>-17.8756273209627</v>
      </c>
      <c r="I7" s="48">
        <v>983001.70629999996</v>
      </c>
      <c r="J7" s="49">
        <v>4.3997908310718001</v>
      </c>
      <c r="K7" s="48">
        <v>3186520.5438999999</v>
      </c>
      <c r="L7" s="49">
        <v>11.712956936493301</v>
      </c>
      <c r="M7" s="49">
        <v>-0.69151251568681305</v>
      </c>
      <c r="N7" s="48">
        <v>892529454.86979997</v>
      </c>
      <c r="O7" s="48">
        <v>1739089389.0090001</v>
      </c>
      <c r="P7" s="48">
        <v>726044</v>
      </c>
      <c r="Q7" s="48">
        <v>954203</v>
      </c>
      <c r="R7" s="49">
        <v>-23.910949766454301</v>
      </c>
      <c r="S7" s="48">
        <v>30.772253436017699</v>
      </c>
      <c r="T7" s="48">
        <v>21.969689488400299</v>
      </c>
      <c r="U7" s="50">
        <v>28.6055227184447</v>
      </c>
    </row>
    <row r="8" spans="1:23" ht="12" thickBot="1">
      <c r="A8" s="74">
        <v>42429</v>
      </c>
      <c r="B8" s="64" t="s">
        <v>6</v>
      </c>
      <c r="C8" s="65"/>
      <c r="D8" s="51">
        <v>667363.72959999996</v>
      </c>
      <c r="E8" s="51">
        <v>1252721</v>
      </c>
      <c r="F8" s="52">
        <v>53.2731334111905</v>
      </c>
      <c r="G8" s="51">
        <v>1302739.9310000001</v>
      </c>
      <c r="H8" s="52">
        <v>-48.7722980067309</v>
      </c>
      <c r="I8" s="51">
        <v>165031.37409999999</v>
      </c>
      <c r="J8" s="52">
        <v>24.728849768164</v>
      </c>
      <c r="K8" s="51">
        <v>297419.31410000002</v>
      </c>
      <c r="L8" s="52">
        <v>22.830290760466401</v>
      </c>
      <c r="M8" s="52">
        <v>-0.44512220196798602</v>
      </c>
      <c r="N8" s="51">
        <v>36823771.251800001</v>
      </c>
      <c r="O8" s="51">
        <v>69287198.641900003</v>
      </c>
      <c r="P8" s="51">
        <v>25784</v>
      </c>
      <c r="Q8" s="51">
        <v>39889</v>
      </c>
      <c r="R8" s="52">
        <v>-35.360625736418598</v>
      </c>
      <c r="S8" s="51">
        <v>25.882862612472898</v>
      </c>
      <c r="T8" s="51">
        <v>25.670115838953102</v>
      </c>
      <c r="U8" s="53">
        <v>0.82195998450817498</v>
      </c>
    </row>
    <row r="9" spans="1:23" ht="12" thickBot="1">
      <c r="A9" s="75"/>
      <c r="B9" s="64" t="s">
        <v>7</v>
      </c>
      <c r="C9" s="65"/>
      <c r="D9" s="51">
        <v>76544.491699999999</v>
      </c>
      <c r="E9" s="51">
        <v>143200</v>
      </c>
      <c r="F9" s="52">
        <v>53.452857332402203</v>
      </c>
      <c r="G9" s="51">
        <v>592738.41469999996</v>
      </c>
      <c r="H9" s="52">
        <v>-87.086294763139094</v>
      </c>
      <c r="I9" s="51">
        <v>17664.942800000001</v>
      </c>
      <c r="J9" s="52">
        <v>23.078006539300102</v>
      </c>
      <c r="K9" s="51">
        <v>113127.303</v>
      </c>
      <c r="L9" s="52">
        <v>19.0855359116984</v>
      </c>
      <c r="M9" s="52">
        <v>-0.84384898842678202</v>
      </c>
      <c r="N9" s="51">
        <v>5861231.1420999998</v>
      </c>
      <c r="O9" s="51">
        <v>9252188.6559999995</v>
      </c>
      <c r="P9" s="51">
        <v>4665</v>
      </c>
      <c r="Q9" s="51">
        <v>8685</v>
      </c>
      <c r="R9" s="52">
        <v>-46.286701208981</v>
      </c>
      <c r="S9" s="51">
        <v>16.408251168274401</v>
      </c>
      <c r="T9" s="51">
        <v>16.484340460564201</v>
      </c>
      <c r="U9" s="53">
        <v>-0.46372578960107502</v>
      </c>
    </row>
    <row r="10" spans="1:23" ht="12" thickBot="1">
      <c r="A10" s="75"/>
      <c r="B10" s="64" t="s">
        <v>8</v>
      </c>
      <c r="C10" s="65"/>
      <c r="D10" s="51">
        <v>152736.5294</v>
      </c>
      <c r="E10" s="51">
        <v>296967</v>
      </c>
      <c r="F10" s="52">
        <v>51.4321555593719</v>
      </c>
      <c r="G10" s="51">
        <v>468139.837</v>
      </c>
      <c r="H10" s="52">
        <v>-67.373738073908001</v>
      </c>
      <c r="I10" s="51">
        <v>34511.270799999998</v>
      </c>
      <c r="J10" s="52">
        <v>22.5952959227054</v>
      </c>
      <c r="K10" s="51">
        <v>88951.680600000007</v>
      </c>
      <c r="L10" s="52">
        <v>19.001091889558602</v>
      </c>
      <c r="M10" s="52">
        <v>-0.612022273584789</v>
      </c>
      <c r="N10" s="51">
        <v>10900015.0163</v>
      </c>
      <c r="O10" s="51">
        <v>17021024.673999999</v>
      </c>
      <c r="P10" s="51">
        <v>77190</v>
      </c>
      <c r="Q10" s="51">
        <v>110111</v>
      </c>
      <c r="R10" s="52">
        <v>-29.898012006066601</v>
      </c>
      <c r="S10" s="51">
        <v>1.9787087627931099</v>
      </c>
      <c r="T10" s="51">
        <v>2.4660913278419101</v>
      </c>
      <c r="U10" s="53">
        <v>-24.6313441479289</v>
      </c>
    </row>
    <row r="11" spans="1:23" ht="12" thickBot="1">
      <c r="A11" s="75"/>
      <c r="B11" s="64" t="s">
        <v>9</v>
      </c>
      <c r="C11" s="65"/>
      <c r="D11" s="51">
        <v>50262.536599999999</v>
      </c>
      <c r="E11" s="51">
        <v>88331</v>
      </c>
      <c r="F11" s="52">
        <v>56.902487914775101</v>
      </c>
      <c r="G11" s="51">
        <v>102197.42419999999</v>
      </c>
      <c r="H11" s="52">
        <v>-50.818196257435602</v>
      </c>
      <c r="I11" s="51">
        <v>10661.0447</v>
      </c>
      <c r="J11" s="52">
        <v>21.210717606321499</v>
      </c>
      <c r="K11" s="51">
        <v>21623.602200000001</v>
      </c>
      <c r="L11" s="52">
        <v>21.158656756047701</v>
      </c>
      <c r="M11" s="52">
        <v>-0.50697184486681002</v>
      </c>
      <c r="N11" s="51">
        <v>2840517.0506000002</v>
      </c>
      <c r="O11" s="51">
        <v>5628588.4609000003</v>
      </c>
      <c r="P11" s="51">
        <v>2354</v>
      </c>
      <c r="Q11" s="51">
        <v>3479</v>
      </c>
      <c r="R11" s="52">
        <v>-32.336878413337203</v>
      </c>
      <c r="S11" s="51">
        <v>21.351969668649101</v>
      </c>
      <c r="T11" s="51">
        <v>21.220202213279698</v>
      </c>
      <c r="U11" s="53">
        <v>0.61712084371732401</v>
      </c>
    </row>
    <row r="12" spans="1:23" ht="12" thickBot="1">
      <c r="A12" s="75"/>
      <c r="B12" s="64" t="s">
        <v>10</v>
      </c>
      <c r="C12" s="65"/>
      <c r="D12" s="51">
        <v>147358.71179999999</v>
      </c>
      <c r="E12" s="51">
        <v>190985</v>
      </c>
      <c r="F12" s="52">
        <v>77.157217477812395</v>
      </c>
      <c r="G12" s="51">
        <v>212378.60329999999</v>
      </c>
      <c r="H12" s="52">
        <v>-30.615085742961998</v>
      </c>
      <c r="I12" s="51">
        <v>26498.6211</v>
      </c>
      <c r="J12" s="52">
        <v>17.982391930763299</v>
      </c>
      <c r="K12" s="51">
        <v>45126.008600000001</v>
      </c>
      <c r="L12" s="52">
        <v>21.247907227384999</v>
      </c>
      <c r="M12" s="52">
        <v>-0.412786064575629</v>
      </c>
      <c r="N12" s="51">
        <v>7447506.5499999998</v>
      </c>
      <c r="O12" s="51">
        <v>18316736.310800001</v>
      </c>
      <c r="P12" s="51">
        <v>1447</v>
      </c>
      <c r="Q12" s="51">
        <v>2984</v>
      </c>
      <c r="R12" s="52">
        <v>-51.508042895442401</v>
      </c>
      <c r="S12" s="51">
        <v>101.83739585348999</v>
      </c>
      <c r="T12" s="51">
        <v>132.32389406836501</v>
      </c>
      <c r="U12" s="53">
        <v>-29.9364471757846</v>
      </c>
    </row>
    <row r="13" spans="1:23" ht="12" thickBot="1">
      <c r="A13" s="75"/>
      <c r="B13" s="64" t="s">
        <v>11</v>
      </c>
      <c r="C13" s="65"/>
      <c r="D13" s="51">
        <v>279963.73820000002</v>
      </c>
      <c r="E13" s="51">
        <v>349348</v>
      </c>
      <c r="F13" s="52">
        <v>80.138926858032704</v>
      </c>
      <c r="G13" s="51">
        <v>606288.64439999999</v>
      </c>
      <c r="H13" s="52">
        <v>-53.823357770941001</v>
      </c>
      <c r="I13" s="51">
        <v>61025.672400000003</v>
      </c>
      <c r="J13" s="52">
        <v>21.797705943047699</v>
      </c>
      <c r="K13" s="51">
        <v>132235.52970000001</v>
      </c>
      <c r="L13" s="52">
        <v>21.8106558520264</v>
      </c>
      <c r="M13" s="52">
        <v>-0.538507747967224</v>
      </c>
      <c r="N13" s="51">
        <v>13468653.375700001</v>
      </c>
      <c r="O13" s="51">
        <v>25601931.226599999</v>
      </c>
      <c r="P13" s="51">
        <v>9831</v>
      </c>
      <c r="Q13" s="51">
        <v>14875</v>
      </c>
      <c r="R13" s="52">
        <v>-33.909243697478999</v>
      </c>
      <c r="S13" s="51">
        <v>28.477646038042899</v>
      </c>
      <c r="T13" s="51">
        <v>28.340748598319301</v>
      </c>
      <c r="U13" s="53">
        <v>0.48071894545187399</v>
      </c>
    </row>
    <row r="14" spans="1:23" ht="12" thickBot="1">
      <c r="A14" s="75"/>
      <c r="B14" s="64" t="s">
        <v>12</v>
      </c>
      <c r="C14" s="65"/>
      <c r="D14" s="51">
        <v>103615.08379999999</v>
      </c>
      <c r="E14" s="51">
        <v>211979</v>
      </c>
      <c r="F14" s="52">
        <v>48.879881403346602</v>
      </c>
      <c r="G14" s="51">
        <v>194983.3143</v>
      </c>
      <c r="H14" s="52">
        <v>-46.859512480858498</v>
      </c>
      <c r="I14" s="51">
        <v>20140.522799999999</v>
      </c>
      <c r="J14" s="52">
        <v>19.437828993002299</v>
      </c>
      <c r="K14" s="51">
        <v>30083.081900000001</v>
      </c>
      <c r="L14" s="52">
        <v>15.428541671886</v>
      </c>
      <c r="M14" s="52">
        <v>-0.33050334181352597</v>
      </c>
      <c r="N14" s="51">
        <v>5349647.4611999998</v>
      </c>
      <c r="O14" s="51">
        <v>12175218.362500001</v>
      </c>
      <c r="P14" s="51">
        <v>1766</v>
      </c>
      <c r="Q14" s="51">
        <v>2519</v>
      </c>
      <c r="R14" s="52">
        <v>-29.892814608971801</v>
      </c>
      <c r="S14" s="51">
        <v>58.672187882219703</v>
      </c>
      <c r="T14" s="51">
        <v>61.3599737594283</v>
      </c>
      <c r="U14" s="53">
        <v>-4.5810220723389001</v>
      </c>
    </row>
    <row r="15" spans="1:23" ht="12" thickBot="1">
      <c r="A15" s="75"/>
      <c r="B15" s="64" t="s">
        <v>13</v>
      </c>
      <c r="C15" s="65"/>
      <c r="D15" s="51">
        <v>124515.0129</v>
      </c>
      <c r="E15" s="51">
        <v>145452</v>
      </c>
      <c r="F15" s="52">
        <v>85.605569466215698</v>
      </c>
      <c r="G15" s="51">
        <v>164000.71890000001</v>
      </c>
      <c r="H15" s="52">
        <v>-24.076544459586501</v>
      </c>
      <c r="I15" s="51">
        <v>-14535.808000000001</v>
      </c>
      <c r="J15" s="52">
        <v>-11.6739400827705</v>
      </c>
      <c r="K15" s="51">
        <v>9636.2646000000004</v>
      </c>
      <c r="L15" s="52">
        <v>5.8757453410163096</v>
      </c>
      <c r="M15" s="52">
        <v>-2.5084484085254402</v>
      </c>
      <c r="N15" s="51">
        <v>4495314.2369999997</v>
      </c>
      <c r="O15" s="51">
        <v>9415994.7328999992</v>
      </c>
      <c r="P15" s="51">
        <v>5674</v>
      </c>
      <c r="Q15" s="51">
        <v>7309</v>
      </c>
      <c r="R15" s="52">
        <v>-22.369681214940499</v>
      </c>
      <c r="S15" s="51">
        <v>21.9448383679944</v>
      </c>
      <c r="T15" s="51">
        <v>22.986228923245299</v>
      </c>
      <c r="U15" s="53">
        <v>-4.7454920277279298</v>
      </c>
    </row>
    <row r="16" spans="1:23" ht="12" thickBot="1">
      <c r="A16" s="75"/>
      <c r="B16" s="64" t="s">
        <v>14</v>
      </c>
      <c r="C16" s="65"/>
      <c r="D16" s="51">
        <v>1424667.2635999999</v>
      </c>
      <c r="E16" s="51">
        <v>1323123</v>
      </c>
      <c r="F16" s="52">
        <v>107.674589860504</v>
      </c>
      <c r="G16" s="51">
        <v>1343855.4787999999</v>
      </c>
      <c r="H16" s="52">
        <v>6.0134282350183099</v>
      </c>
      <c r="I16" s="51">
        <v>-87386.354699999996</v>
      </c>
      <c r="J16" s="52">
        <v>-6.13380800785602</v>
      </c>
      <c r="K16" s="51">
        <v>82359.842699999994</v>
      </c>
      <c r="L16" s="52">
        <v>6.1286235015050501</v>
      </c>
      <c r="M16" s="52">
        <v>-2.0610311024792698</v>
      </c>
      <c r="N16" s="51">
        <v>57539577.457099997</v>
      </c>
      <c r="O16" s="51">
        <v>87178049.8257</v>
      </c>
      <c r="P16" s="51">
        <v>31707</v>
      </c>
      <c r="Q16" s="51">
        <v>50151</v>
      </c>
      <c r="R16" s="52">
        <v>-36.776933660345797</v>
      </c>
      <c r="S16" s="51">
        <v>44.932263020784099</v>
      </c>
      <c r="T16" s="51">
        <v>21.849454579170899</v>
      </c>
      <c r="U16" s="53">
        <v>51.372459096787203</v>
      </c>
    </row>
    <row r="17" spans="1:21" ht="12" thickBot="1">
      <c r="A17" s="75"/>
      <c r="B17" s="64" t="s">
        <v>15</v>
      </c>
      <c r="C17" s="65"/>
      <c r="D17" s="51">
        <v>5802512.4424000001</v>
      </c>
      <c r="E17" s="51">
        <v>801128</v>
      </c>
      <c r="F17" s="52">
        <v>724.29280244854795</v>
      </c>
      <c r="G17" s="51">
        <v>1202068.8008000001</v>
      </c>
      <c r="H17" s="52">
        <v>382.71051029178301</v>
      </c>
      <c r="I17" s="51">
        <v>-142012.67379999999</v>
      </c>
      <c r="J17" s="52">
        <v>-2.4474341969917699</v>
      </c>
      <c r="K17" s="51">
        <v>147614.89490000001</v>
      </c>
      <c r="L17" s="52">
        <v>12.2800703921239</v>
      </c>
      <c r="M17" s="52">
        <v>-1.96204840233911</v>
      </c>
      <c r="N17" s="51">
        <v>91052470.759800002</v>
      </c>
      <c r="O17" s="51">
        <v>126633959.67309999</v>
      </c>
      <c r="P17" s="51">
        <v>8060</v>
      </c>
      <c r="Q17" s="51">
        <v>9954</v>
      </c>
      <c r="R17" s="52">
        <v>-19.027526622463299</v>
      </c>
      <c r="S17" s="51">
        <v>719.91469508684895</v>
      </c>
      <c r="T17" s="51">
        <v>155.498045599759</v>
      </c>
      <c r="U17" s="53">
        <v>78.400490132931694</v>
      </c>
    </row>
    <row r="18" spans="1:21" ht="12" customHeight="1" thickBot="1">
      <c r="A18" s="75"/>
      <c r="B18" s="64" t="s">
        <v>16</v>
      </c>
      <c r="C18" s="65"/>
      <c r="D18" s="51">
        <v>2096311.6216</v>
      </c>
      <c r="E18" s="51">
        <v>2977817</v>
      </c>
      <c r="F18" s="52">
        <v>70.3975973540349</v>
      </c>
      <c r="G18" s="51">
        <v>2825462.8278000001</v>
      </c>
      <c r="H18" s="52">
        <v>-25.806434224715701</v>
      </c>
      <c r="I18" s="51">
        <v>171246.35130000001</v>
      </c>
      <c r="J18" s="52">
        <v>8.1689358364238291</v>
      </c>
      <c r="K18" s="51">
        <v>373617.74959999998</v>
      </c>
      <c r="L18" s="52">
        <v>13.2232406642883</v>
      </c>
      <c r="M18" s="52">
        <v>-0.54165359787285705</v>
      </c>
      <c r="N18" s="51">
        <v>133091890.1708</v>
      </c>
      <c r="O18" s="51">
        <v>231617917.97440001</v>
      </c>
      <c r="P18" s="51">
        <v>54378</v>
      </c>
      <c r="Q18" s="51">
        <v>82353</v>
      </c>
      <c r="R18" s="52">
        <v>-33.969618593129603</v>
      </c>
      <c r="S18" s="51">
        <v>38.550730471881998</v>
      </c>
      <c r="T18" s="51">
        <v>20.976640609328101</v>
      </c>
      <c r="U18" s="53">
        <v>45.586917932390399</v>
      </c>
    </row>
    <row r="19" spans="1:21" ht="12" customHeight="1" thickBot="1">
      <c r="A19" s="75"/>
      <c r="B19" s="64" t="s">
        <v>17</v>
      </c>
      <c r="C19" s="65"/>
      <c r="D19" s="51">
        <v>693111.70270000002</v>
      </c>
      <c r="E19" s="51">
        <v>801639</v>
      </c>
      <c r="F19" s="52">
        <v>86.461824175220997</v>
      </c>
      <c r="G19" s="51">
        <v>1041270.906</v>
      </c>
      <c r="H19" s="52">
        <v>-33.435986859312102</v>
      </c>
      <c r="I19" s="51">
        <v>33531.803699999997</v>
      </c>
      <c r="J19" s="52">
        <v>4.8378643109584898</v>
      </c>
      <c r="K19" s="51">
        <v>91227.790200000003</v>
      </c>
      <c r="L19" s="52">
        <v>8.7611965026899501</v>
      </c>
      <c r="M19" s="52">
        <v>-0.63243871602624901</v>
      </c>
      <c r="N19" s="51">
        <v>34114436.938900001</v>
      </c>
      <c r="O19" s="51">
        <v>59290907.928499997</v>
      </c>
      <c r="P19" s="51">
        <v>10595</v>
      </c>
      <c r="Q19" s="51">
        <v>14345</v>
      </c>
      <c r="R19" s="52">
        <v>-26.141512722202901</v>
      </c>
      <c r="S19" s="51">
        <v>65.418754384143497</v>
      </c>
      <c r="T19" s="51">
        <v>44.849421422098303</v>
      </c>
      <c r="U19" s="53">
        <v>31.442562848660501</v>
      </c>
    </row>
    <row r="20" spans="1:21" ht="12" thickBot="1">
      <c r="A20" s="75"/>
      <c r="B20" s="64" t="s">
        <v>18</v>
      </c>
      <c r="C20" s="65"/>
      <c r="D20" s="51">
        <v>1091336.7001</v>
      </c>
      <c r="E20" s="51">
        <v>1258357</v>
      </c>
      <c r="F20" s="52">
        <v>86.727113219857301</v>
      </c>
      <c r="G20" s="51">
        <v>1136410.2964000001</v>
      </c>
      <c r="H20" s="52">
        <v>-3.96631361426302</v>
      </c>
      <c r="I20" s="51">
        <v>837.2</v>
      </c>
      <c r="J20" s="52">
        <v>7.6713263644783994E-2</v>
      </c>
      <c r="K20" s="51">
        <v>117169.12059999999</v>
      </c>
      <c r="L20" s="52">
        <v>10.310459256764601</v>
      </c>
      <c r="M20" s="52">
        <v>-0.99285477269341205</v>
      </c>
      <c r="N20" s="51">
        <v>44568974.1175</v>
      </c>
      <c r="O20" s="51">
        <v>94205122.091900006</v>
      </c>
      <c r="P20" s="51">
        <v>34424</v>
      </c>
      <c r="Q20" s="51">
        <v>39269</v>
      </c>
      <c r="R20" s="52">
        <v>-12.337976520919799</v>
      </c>
      <c r="S20" s="51">
        <v>31.702785849988398</v>
      </c>
      <c r="T20" s="51">
        <v>24.211238406885801</v>
      </c>
      <c r="U20" s="53">
        <v>23.630565082044001</v>
      </c>
    </row>
    <row r="21" spans="1:21" ht="12" customHeight="1" thickBot="1">
      <c r="A21" s="75"/>
      <c r="B21" s="64" t="s">
        <v>19</v>
      </c>
      <c r="C21" s="65"/>
      <c r="D21" s="51">
        <v>316401.67479999998</v>
      </c>
      <c r="E21" s="51">
        <v>517824</v>
      </c>
      <c r="F21" s="52">
        <v>61.102164982696799</v>
      </c>
      <c r="G21" s="51">
        <v>646248.26450000005</v>
      </c>
      <c r="H21" s="52">
        <v>-51.040228317704099</v>
      </c>
      <c r="I21" s="51">
        <v>39190.607799999998</v>
      </c>
      <c r="J21" s="52">
        <v>12.3863465086816</v>
      </c>
      <c r="K21" s="51">
        <v>88071.397800000006</v>
      </c>
      <c r="L21" s="52">
        <v>13.6281058902557</v>
      </c>
      <c r="M21" s="52">
        <v>-0.55501321905895795</v>
      </c>
      <c r="N21" s="51">
        <v>21861301.806899998</v>
      </c>
      <c r="O21" s="51">
        <v>36700074.875600003</v>
      </c>
      <c r="P21" s="51">
        <v>26699</v>
      </c>
      <c r="Q21" s="51">
        <v>33148</v>
      </c>
      <c r="R21" s="52">
        <v>-19.455170749366498</v>
      </c>
      <c r="S21" s="51">
        <v>11.8506938387206</v>
      </c>
      <c r="T21" s="51">
        <v>12.2542902950404</v>
      </c>
      <c r="U21" s="53">
        <v>-3.40567785998467</v>
      </c>
    </row>
    <row r="22" spans="1:21" ht="12" customHeight="1" thickBot="1">
      <c r="A22" s="75"/>
      <c r="B22" s="64" t="s">
        <v>20</v>
      </c>
      <c r="C22" s="65"/>
      <c r="D22" s="51">
        <v>980102.93189999997</v>
      </c>
      <c r="E22" s="51">
        <v>1495043</v>
      </c>
      <c r="F22" s="52">
        <v>65.556838960484797</v>
      </c>
      <c r="G22" s="51">
        <v>2303527.7821</v>
      </c>
      <c r="H22" s="52">
        <v>-57.452089811285298</v>
      </c>
      <c r="I22" s="51">
        <v>60393.158600000002</v>
      </c>
      <c r="J22" s="52">
        <v>6.1619200019046501</v>
      </c>
      <c r="K22" s="51">
        <v>290559.16119999997</v>
      </c>
      <c r="L22" s="52">
        <v>12.6136599461854</v>
      </c>
      <c r="M22" s="52">
        <v>-0.79214849619410299</v>
      </c>
      <c r="N22" s="51">
        <v>64711569.092500001</v>
      </c>
      <c r="O22" s="51">
        <v>108718236.59739999</v>
      </c>
      <c r="P22" s="51">
        <v>59515</v>
      </c>
      <c r="Q22" s="51">
        <v>80061</v>
      </c>
      <c r="R22" s="52">
        <v>-25.662932014339098</v>
      </c>
      <c r="S22" s="51">
        <v>16.4681665445686</v>
      </c>
      <c r="T22" s="51">
        <v>16.350449968149299</v>
      </c>
      <c r="U22" s="53">
        <v>0.71481288521540298</v>
      </c>
    </row>
    <row r="23" spans="1:21" ht="12" thickBot="1">
      <c r="A23" s="75"/>
      <c r="B23" s="64" t="s">
        <v>21</v>
      </c>
      <c r="C23" s="65"/>
      <c r="D23" s="51">
        <v>3227146.5</v>
      </c>
      <c r="E23" s="51">
        <v>3277026</v>
      </c>
      <c r="F23" s="52">
        <v>98.477903440497599</v>
      </c>
      <c r="G23" s="51">
        <v>5511021.3497000001</v>
      </c>
      <c r="H23" s="52">
        <v>-41.441952494419702</v>
      </c>
      <c r="I23" s="51">
        <v>149401.90779999999</v>
      </c>
      <c r="J23" s="52">
        <v>4.6295359631178803</v>
      </c>
      <c r="K23" s="51">
        <v>569264.47340000002</v>
      </c>
      <c r="L23" s="52">
        <v>10.329563927945699</v>
      </c>
      <c r="M23" s="52">
        <v>-0.73755272851003795</v>
      </c>
      <c r="N23" s="51">
        <v>99071378.548899993</v>
      </c>
      <c r="O23" s="51">
        <v>200745203.65790001</v>
      </c>
      <c r="P23" s="51">
        <v>80694</v>
      </c>
      <c r="Q23" s="51">
        <v>115551</v>
      </c>
      <c r="R23" s="52">
        <v>-30.165900771088101</v>
      </c>
      <c r="S23" s="51">
        <v>39.992397204253102</v>
      </c>
      <c r="T23" s="51">
        <v>38.386521417382802</v>
      </c>
      <c r="U23" s="53">
        <v>4.0154526838404099</v>
      </c>
    </row>
    <row r="24" spans="1:21" ht="12" thickBot="1">
      <c r="A24" s="75"/>
      <c r="B24" s="64" t="s">
        <v>22</v>
      </c>
      <c r="C24" s="65"/>
      <c r="D24" s="51">
        <v>169724.50469999999</v>
      </c>
      <c r="E24" s="51">
        <v>326540</v>
      </c>
      <c r="F24" s="52">
        <v>51.976635236112003</v>
      </c>
      <c r="G24" s="51">
        <v>319291.70779999997</v>
      </c>
      <c r="H24" s="52">
        <v>-46.843434842249899</v>
      </c>
      <c r="I24" s="51">
        <v>27927.8547</v>
      </c>
      <c r="J24" s="52">
        <v>16.454815849581902</v>
      </c>
      <c r="K24" s="51">
        <v>51828.260300000002</v>
      </c>
      <c r="L24" s="52">
        <v>16.2322600411736</v>
      </c>
      <c r="M24" s="52">
        <v>-0.46114620598214501</v>
      </c>
      <c r="N24" s="51">
        <v>14351920.480599999</v>
      </c>
      <c r="O24" s="51">
        <v>26084091.448399998</v>
      </c>
      <c r="P24" s="51">
        <v>17624</v>
      </c>
      <c r="Q24" s="51">
        <v>21775</v>
      </c>
      <c r="R24" s="52">
        <v>-19.0631458094145</v>
      </c>
      <c r="S24" s="51">
        <v>9.6303055322287801</v>
      </c>
      <c r="T24" s="51">
        <v>10.013772257175701</v>
      </c>
      <c r="U24" s="53">
        <v>-3.9818749640244699</v>
      </c>
    </row>
    <row r="25" spans="1:21" ht="12" thickBot="1">
      <c r="A25" s="75"/>
      <c r="B25" s="64" t="s">
        <v>23</v>
      </c>
      <c r="C25" s="65"/>
      <c r="D25" s="51">
        <v>253492.47099999999</v>
      </c>
      <c r="E25" s="51">
        <v>426888</v>
      </c>
      <c r="F25" s="52">
        <v>59.381493740746997</v>
      </c>
      <c r="G25" s="51">
        <v>304428.53970000002</v>
      </c>
      <c r="H25" s="52">
        <v>-16.731699580530499</v>
      </c>
      <c r="I25" s="51">
        <v>21814.875199999999</v>
      </c>
      <c r="J25" s="52">
        <v>8.6057290435264999</v>
      </c>
      <c r="K25" s="51">
        <v>23161.922399999999</v>
      </c>
      <c r="L25" s="52">
        <v>7.6083281885545198</v>
      </c>
      <c r="M25" s="52">
        <v>-5.8157832356781999E-2</v>
      </c>
      <c r="N25" s="51">
        <v>16566140.0898</v>
      </c>
      <c r="O25" s="51">
        <v>36834764.820100002</v>
      </c>
      <c r="P25" s="51">
        <v>12534</v>
      </c>
      <c r="Q25" s="51">
        <v>15477</v>
      </c>
      <c r="R25" s="52">
        <v>-19.015313045163801</v>
      </c>
      <c r="S25" s="51">
        <v>20.2243873464177</v>
      </c>
      <c r="T25" s="51">
        <v>17.084320094333499</v>
      </c>
      <c r="U25" s="53">
        <v>15.526142761700999</v>
      </c>
    </row>
    <row r="26" spans="1:21" ht="12" thickBot="1">
      <c r="A26" s="75"/>
      <c r="B26" s="64" t="s">
        <v>24</v>
      </c>
      <c r="C26" s="65"/>
      <c r="D26" s="51">
        <v>457472.52789999999</v>
      </c>
      <c r="E26" s="51">
        <v>866504</v>
      </c>
      <c r="F26" s="52">
        <v>52.795200933867598</v>
      </c>
      <c r="G26" s="51">
        <v>599436.94689999998</v>
      </c>
      <c r="H26" s="52">
        <v>-23.682961107781502</v>
      </c>
      <c r="I26" s="51">
        <v>101382.89939999999</v>
      </c>
      <c r="J26" s="52">
        <v>22.161527352340102</v>
      </c>
      <c r="K26" s="51">
        <v>129273.3668</v>
      </c>
      <c r="L26" s="52">
        <v>21.565798949921199</v>
      </c>
      <c r="M26" s="52">
        <v>-0.21574797725466199</v>
      </c>
      <c r="N26" s="51">
        <v>28363330.473000001</v>
      </c>
      <c r="O26" s="51">
        <v>59116727.6906</v>
      </c>
      <c r="P26" s="51">
        <v>30984</v>
      </c>
      <c r="Q26" s="51">
        <v>35362</v>
      </c>
      <c r="R26" s="52">
        <v>-12.3805214637181</v>
      </c>
      <c r="S26" s="51">
        <v>14.7647988607023</v>
      </c>
      <c r="T26" s="51">
        <v>14.7697469515299</v>
      </c>
      <c r="U26" s="53">
        <v>-3.3512754723430002E-2</v>
      </c>
    </row>
    <row r="27" spans="1:21" ht="12" thickBot="1">
      <c r="A27" s="75"/>
      <c r="B27" s="64" t="s">
        <v>25</v>
      </c>
      <c r="C27" s="65"/>
      <c r="D27" s="51">
        <v>186756.84450000001</v>
      </c>
      <c r="E27" s="51">
        <v>354414</v>
      </c>
      <c r="F27" s="52">
        <v>52.694544938969699</v>
      </c>
      <c r="G27" s="51">
        <v>288204.34720000002</v>
      </c>
      <c r="H27" s="52">
        <v>-35.199851662751001</v>
      </c>
      <c r="I27" s="51">
        <v>51606.544300000001</v>
      </c>
      <c r="J27" s="52">
        <v>27.633013632333</v>
      </c>
      <c r="K27" s="51">
        <v>81203.205000000002</v>
      </c>
      <c r="L27" s="52">
        <v>28.175565632134202</v>
      </c>
      <c r="M27" s="52">
        <v>-0.36447650927078601</v>
      </c>
      <c r="N27" s="51">
        <v>8916883.2652000003</v>
      </c>
      <c r="O27" s="51">
        <v>17942733.2084</v>
      </c>
      <c r="P27" s="51">
        <v>23346</v>
      </c>
      <c r="Q27" s="51">
        <v>29257</v>
      </c>
      <c r="R27" s="52">
        <v>-20.203711932187201</v>
      </c>
      <c r="S27" s="51">
        <v>7.9995221665381697</v>
      </c>
      <c r="T27" s="51">
        <v>7.8634719178316299</v>
      </c>
      <c r="U27" s="53">
        <v>1.70072969202625</v>
      </c>
    </row>
    <row r="28" spans="1:21" ht="12" thickBot="1">
      <c r="A28" s="75"/>
      <c r="B28" s="64" t="s">
        <v>26</v>
      </c>
      <c r="C28" s="65"/>
      <c r="D28" s="51">
        <v>652329.06290000002</v>
      </c>
      <c r="E28" s="51">
        <v>1273453</v>
      </c>
      <c r="F28" s="52">
        <v>51.225217020180601</v>
      </c>
      <c r="G28" s="51">
        <v>651174.54689999996</v>
      </c>
      <c r="H28" s="52">
        <v>0.17729747047026101</v>
      </c>
      <c r="I28" s="51">
        <v>32257.848300000001</v>
      </c>
      <c r="J28" s="52">
        <v>4.9450270016476399</v>
      </c>
      <c r="K28" s="51">
        <v>41188.264000000003</v>
      </c>
      <c r="L28" s="52">
        <v>6.32522634615896</v>
      </c>
      <c r="M28" s="52">
        <v>-0.21681942458172099</v>
      </c>
      <c r="N28" s="51">
        <v>32357758.0713</v>
      </c>
      <c r="O28" s="51">
        <v>84421659.336999997</v>
      </c>
      <c r="P28" s="51">
        <v>27750</v>
      </c>
      <c r="Q28" s="51">
        <v>30842</v>
      </c>
      <c r="R28" s="52">
        <v>-10.0252901887037</v>
      </c>
      <c r="S28" s="51">
        <v>23.507353618018001</v>
      </c>
      <c r="T28" s="51">
        <v>24.676886985279801</v>
      </c>
      <c r="U28" s="53">
        <v>-4.97518089984134</v>
      </c>
    </row>
    <row r="29" spans="1:21" ht="12" thickBot="1">
      <c r="A29" s="75"/>
      <c r="B29" s="64" t="s">
        <v>27</v>
      </c>
      <c r="C29" s="65"/>
      <c r="D29" s="51">
        <v>573435.46340000001</v>
      </c>
      <c r="E29" s="51">
        <v>765064</v>
      </c>
      <c r="F29" s="52">
        <v>74.952613559127101</v>
      </c>
      <c r="G29" s="51">
        <v>686564.91099999996</v>
      </c>
      <c r="H29" s="52">
        <v>-16.477604052794401</v>
      </c>
      <c r="I29" s="51">
        <v>83520.080400000006</v>
      </c>
      <c r="J29" s="52">
        <v>14.5648613890733</v>
      </c>
      <c r="K29" s="51">
        <v>111504.0624</v>
      </c>
      <c r="L29" s="52">
        <v>16.2408623880285</v>
      </c>
      <c r="M29" s="52">
        <v>-0.25096827324203402</v>
      </c>
      <c r="N29" s="51">
        <v>26054801.593199998</v>
      </c>
      <c r="O29" s="51">
        <v>51091710.505900003</v>
      </c>
      <c r="P29" s="51">
        <v>72937</v>
      </c>
      <c r="Q29" s="51">
        <v>79101</v>
      </c>
      <c r="R29" s="52">
        <v>-7.7925689940708702</v>
      </c>
      <c r="S29" s="51">
        <v>7.8620653906796303</v>
      </c>
      <c r="T29" s="51">
        <v>8.3536706969570602</v>
      </c>
      <c r="U29" s="53">
        <v>-6.2528773528164798</v>
      </c>
    </row>
    <row r="30" spans="1:21" ht="12" thickBot="1">
      <c r="A30" s="75"/>
      <c r="B30" s="64" t="s">
        <v>28</v>
      </c>
      <c r="C30" s="65"/>
      <c r="D30" s="51">
        <v>658094.79029999999</v>
      </c>
      <c r="E30" s="51">
        <v>1681185</v>
      </c>
      <c r="F30" s="52">
        <v>39.144697954121597</v>
      </c>
      <c r="G30" s="51">
        <v>1104716.9968000001</v>
      </c>
      <c r="H30" s="52">
        <v>-40.428653473578898</v>
      </c>
      <c r="I30" s="51">
        <v>87644</v>
      </c>
      <c r="J30" s="52">
        <v>13.317838295004099</v>
      </c>
      <c r="K30" s="51">
        <v>162744.66880000001</v>
      </c>
      <c r="L30" s="52">
        <v>14.7317973083982</v>
      </c>
      <c r="M30" s="52">
        <v>-0.46146315792557602</v>
      </c>
      <c r="N30" s="51">
        <v>38487984.552100003</v>
      </c>
      <c r="O30" s="51">
        <v>71108136.834299996</v>
      </c>
      <c r="P30" s="51">
        <v>51226</v>
      </c>
      <c r="Q30" s="51">
        <v>64293</v>
      </c>
      <c r="R30" s="52">
        <v>-20.324141041792998</v>
      </c>
      <c r="S30" s="51">
        <v>12.8468900616874</v>
      </c>
      <c r="T30" s="51">
        <v>13.325998351298001</v>
      </c>
      <c r="U30" s="53">
        <v>-3.7293717569776401</v>
      </c>
    </row>
    <row r="31" spans="1:21" ht="12" thickBot="1">
      <c r="A31" s="75"/>
      <c r="B31" s="64" t="s">
        <v>29</v>
      </c>
      <c r="C31" s="65"/>
      <c r="D31" s="51">
        <v>984243.27229999995</v>
      </c>
      <c r="E31" s="51">
        <v>3870533</v>
      </c>
      <c r="F31" s="52">
        <v>25.4291404387974</v>
      </c>
      <c r="G31" s="51">
        <v>600223.41269999999</v>
      </c>
      <c r="H31" s="52">
        <v>63.979486883484597</v>
      </c>
      <c r="I31" s="51">
        <v>-11131.2076</v>
      </c>
      <c r="J31" s="52">
        <v>-1.1309406844090899</v>
      </c>
      <c r="K31" s="51">
        <v>36281.531300000002</v>
      </c>
      <c r="L31" s="52">
        <v>6.0446711228397199</v>
      </c>
      <c r="M31" s="52">
        <v>-1.3068009315251801</v>
      </c>
      <c r="N31" s="51">
        <v>27857889.511500001</v>
      </c>
      <c r="O31" s="51">
        <v>96383906.429399997</v>
      </c>
      <c r="P31" s="51">
        <v>28897</v>
      </c>
      <c r="Q31" s="51">
        <v>32713</v>
      </c>
      <c r="R31" s="52">
        <v>-11.665087274172301</v>
      </c>
      <c r="S31" s="51">
        <v>34.060396314496302</v>
      </c>
      <c r="T31" s="51">
        <v>35.817248931617399</v>
      </c>
      <c r="U31" s="53">
        <v>-5.1580510129688504</v>
      </c>
    </row>
    <row r="32" spans="1:21" ht="12" thickBot="1">
      <c r="A32" s="75"/>
      <c r="B32" s="64" t="s">
        <v>30</v>
      </c>
      <c r="C32" s="65"/>
      <c r="D32" s="51">
        <v>103709.8281</v>
      </c>
      <c r="E32" s="51">
        <v>127900</v>
      </c>
      <c r="F32" s="52">
        <v>81.086652150117303</v>
      </c>
      <c r="G32" s="51">
        <v>180242.90789999999</v>
      </c>
      <c r="H32" s="52">
        <v>-42.461076938717099</v>
      </c>
      <c r="I32" s="51">
        <v>27613.1459</v>
      </c>
      <c r="J32" s="52">
        <v>26.625389710775199</v>
      </c>
      <c r="K32" s="51">
        <v>48183.441599999998</v>
      </c>
      <c r="L32" s="52">
        <v>26.732503465119699</v>
      </c>
      <c r="M32" s="52">
        <v>-0.42691628113173202</v>
      </c>
      <c r="N32" s="51">
        <v>5225649.0993999997</v>
      </c>
      <c r="O32" s="51">
        <v>8948435.8909000009</v>
      </c>
      <c r="P32" s="51">
        <v>18571</v>
      </c>
      <c r="Q32" s="51">
        <v>21594</v>
      </c>
      <c r="R32" s="52">
        <v>-13.999259053440801</v>
      </c>
      <c r="S32" s="51">
        <v>5.5845042324053598</v>
      </c>
      <c r="T32" s="51">
        <v>5.4107413726034999</v>
      </c>
      <c r="U32" s="53">
        <v>3.1115180966927301</v>
      </c>
    </row>
    <row r="33" spans="1:21" ht="12" thickBot="1">
      <c r="A33" s="75"/>
      <c r="B33" s="64" t="s">
        <v>75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196.53389999999999</v>
      </c>
      <c r="O33" s="51">
        <v>225.96690000000001</v>
      </c>
      <c r="P33" s="54"/>
      <c r="Q33" s="51">
        <v>1</v>
      </c>
      <c r="R33" s="54"/>
      <c r="S33" s="54"/>
      <c r="T33" s="51">
        <v>4.1593</v>
      </c>
      <c r="U33" s="55"/>
    </row>
    <row r="34" spans="1:21" ht="12" thickBot="1">
      <c r="A34" s="75"/>
      <c r="B34" s="64" t="s">
        <v>31</v>
      </c>
      <c r="C34" s="65"/>
      <c r="D34" s="51">
        <v>77751.209600000002</v>
      </c>
      <c r="E34" s="51">
        <v>250165</v>
      </c>
      <c r="F34" s="52">
        <v>31.079971059100998</v>
      </c>
      <c r="G34" s="51">
        <v>132006.77540000001</v>
      </c>
      <c r="H34" s="52">
        <v>-41.100591720082299</v>
      </c>
      <c r="I34" s="51">
        <v>12098.911</v>
      </c>
      <c r="J34" s="52">
        <v>15.5610582295044</v>
      </c>
      <c r="K34" s="51">
        <v>17047.2156</v>
      </c>
      <c r="L34" s="52">
        <v>12.91389441818</v>
      </c>
      <c r="M34" s="52">
        <v>-0.29027054717369799</v>
      </c>
      <c r="N34" s="51">
        <v>7731369.3488999996</v>
      </c>
      <c r="O34" s="51">
        <v>18628699.002599999</v>
      </c>
      <c r="P34" s="51">
        <v>4874</v>
      </c>
      <c r="Q34" s="51">
        <v>6036</v>
      </c>
      <c r="R34" s="52">
        <v>-19.2511597084162</v>
      </c>
      <c r="S34" s="51">
        <v>15.9522383258104</v>
      </c>
      <c r="T34" s="51">
        <v>16.876087988734302</v>
      </c>
      <c r="U34" s="53">
        <v>-5.7913481735604897</v>
      </c>
    </row>
    <row r="35" spans="1:21" ht="12" customHeight="1" thickBot="1">
      <c r="A35" s="75"/>
      <c r="B35" s="64" t="s">
        <v>68</v>
      </c>
      <c r="C35" s="65"/>
      <c r="D35" s="51">
        <v>100996.6</v>
      </c>
      <c r="E35" s="54"/>
      <c r="F35" s="54"/>
      <c r="G35" s="51">
        <v>9605.1299999999992</v>
      </c>
      <c r="H35" s="52">
        <v>951.48602882001603</v>
      </c>
      <c r="I35" s="51">
        <v>4424.7700000000004</v>
      </c>
      <c r="J35" s="52">
        <v>4.3811078788790896</v>
      </c>
      <c r="K35" s="51">
        <v>309.41000000000003</v>
      </c>
      <c r="L35" s="52">
        <v>3.2212994514389699</v>
      </c>
      <c r="M35" s="52">
        <v>13.3006690152225</v>
      </c>
      <c r="N35" s="51">
        <v>4039859.71</v>
      </c>
      <c r="O35" s="51">
        <v>12151530.27</v>
      </c>
      <c r="P35" s="51">
        <v>69</v>
      </c>
      <c r="Q35" s="51">
        <v>81</v>
      </c>
      <c r="R35" s="52">
        <v>-14.814814814814801</v>
      </c>
      <c r="S35" s="51">
        <v>1463.7188405797101</v>
      </c>
      <c r="T35" s="51">
        <v>1638.17679012346</v>
      </c>
      <c r="U35" s="53">
        <v>-11.918815602226699</v>
      </c>
    </row>
    <row r="36" spans="1:21" ht="12" thickBot="1">
      <c r="A36" s="75"/>
      <c r="B36" s="64" t="s">
        <v>35</v>
      </c>
      <c r="C36" s="65"/>
      <c r="D36" s="51">
        <v>114865.11</v>
      </c>
      <c r="E36" s="54"/>
      <c r="F36" s="54"/>
      <c r="G36" s="51">
        <v>380739.44</v>
      </c>
      <c r="H36" s="52">
        <v>-69.831045084270798</v>
      </c>
      <c r="I36" s="51">
        <v>-13642</v>
      </c>
      <c r="J36" s="52">
        <v>-11.876539359950099</v>
      </c>
      <c r="K36" s="51">
        <v>-40366.15</v>
      </c>
      <c r="L36" s="52">
        <v>-10.6020405976329</v>
      </c>
      <c r="M36" s="52">
        <v>-0.66204356868316705</v>
      </c>
      <c r="N36" s="51">
        <v>9528740.7300000004</v>
      </c>
      <c r="O36" s="51">
        <v>38980972.82</v>
      </c>
      <c r="P36" s="51">
        <v>77</v>
      </c>
      <c r="Q36" s="51">
        <v>70</v>
      </c>
      <c r="R36" s="52">
        <v>10</v>
      </c>
      <c r="S36" s="51">
        <v>1491.75467532468</v>
      </c>
      <c r="T36" s="51">
        <v>2055.4454285714301</v>
      </c>
      <c r="U36" s="53">
        <v>-37.787094793188302</v>
      </c>
    </row>
    <row r="37" spans="1:21" ht="12" thickBot="1">
      <c r="A37" s="75"/>
      <c r="B37" s="64" t="s">
        <v>36</v>
      </c>
      <c r="C37" s="65"/>
      <c r="D37" s="51">
        <v>17564.09</v>
      </c>
      <c r="E37" s="54"/>
      <c r="F37" s="54"/>
      <c r="G37" s="51">
        <v>45362.41</v>
      </c>
      <c r="H37" s="52">
        <v>-61.280518385156398</v>
      </c>
      <c r="I37" s="51">
        <v>458.11</v>
      </c>
      <c r="J37" s="52">
        <v>2.60821938398175</v>
      </c>
      <c r="K37" s="51">
        <v>1033.3399999999999</v>
      </c>
      <c r="L37" s="52">
        <v>2.2779653902867998</v>
      </c>
      <c r="M37" s="52">
        <v>-0.55667060212514796</v>
      </c>
      <c r="N37" s="51">
        <v>1015647.9</v>
      </c>
      <c r="O37" s="51">
        <v>10971071.619999999</v>
      </c>
      <c r="P37" s="51">
        <v>9</v>
      </c>
      <c r="Q37" s="51">
        <v>9</v>
      </c>
      <c r="R37" s="52">
        <v>0</v>
      </c>
      <c r="S37" s="51">
        <v>1951.56555555556</v>
      </c>
      <c r="T37" s="51">
        <v>1832.2888888888899</v>
      </c>
      <c r="U37" s="53">
        <v>6.1118452478893097</v>
      </c>
    </row>
    <row r="38" spans="1:21" ht="12" thickBot="1">
      <c r="A38" s="75"/>
      <c r="B38" s="64" t="s">
        <v>37</v>
      </c>
      <c r="C38" s="65"/>
      <c r="D38" s="51">
        <v>103523.15</v>
      </c>
      <c r="E38" s="54"/>
      <c r="F38" s="54"/>
      <c r="G38" s="51">
        <v>432225.15</v>
      </c>
      <c r="H38" s="52">
        <v>-76.048790774900496</v>
      </c>
      <c r="I38" s="51">
        <v>-16507.310000000001</v>
      </c>
      <c r="J38" s="52">
        <v>-15.9455252279321</v>
      </c>
      <c r="K38" s="51">
        <v>-55646.83</v>
      </c>
      <c r="L38" s="52">
        <v>-12.874500708716299</v>
      </c>
      <c r="M38" s="52">
        <v>-0.70335578864061099</v>
      </c>
      <c r="N38" s="51">
        <v>6670109.4699999997</v>
      </c>
      <c r="O38" s="51">
        <v>20635734.010000002</v>
      </c>
      <c r="P38" s="51">
        <v>61</v>
      </c>
      <c r="Q38" s="51">
        <v>86</v>
      </c>
      <c r="R38" s="52">
        <v>-29.069767441860499</v>
      </c>
      <c r="S38" s="51">
        <v>1697.10081967213</v>
      </c>
      <c r="T38" s="51">
        <v>1783.4740697674399</v>
      </c>
      <c r="U38" s="53">
        <v>-5.0894589817001803</v>
      </c>
    </row>
    <row r="39" spans="1:21" ht="12" thickBot="1">
      <c r="A39" s="75"/>
      <c r="B39" s="64" t="s">
        <v>70</v>
      </c>
      <c r="C39" s="65"/>
      <c r="D39" s="54"/>
      <c r="E39" s="54"/>
      <c r="F39" s="54"/>
      <c r="G39" s="51">
        <v>5.72</v>
      </c>
      <c r="H39" s="54"/>
      <c r="I39" s="54"/>
      <c r="J39" s="54"/>
      <c r="K39" s="51">
        <v>-1.86</v>
      </c>
      <c r="L39" s="52">
        <v>-32.517482517482499</v>
      </c>
      <c r="M39" s="54"/>
      <c r="N39" s="51">
        <v>408.04</v>
      </c>
      <c r="O39" s="51">
        <v>875.31</v>
      </c>
      <c r="P39" s="54"/>
      <c r="Q39" s="54"/>
      <c r="R39" s="54"/>
      <c r="S39" s="54"/>
      <c r="T39" s="54"/>
      <c r="U39" s="55"/>
    </row>
    <row r="40" spans="1:21" ht="12" customHeight="1" thickBot="1">
      <c r="A40" s="75"/>
      <c r="B40" s="64" t="s">
        <v>32</v>
      </c>
      <c r="C40" s="65"/>
      <c r="D40" s="51">
        <v>91732.478400000007</v>
      </c>
      <c r="E40" s="54"/>
      <c r="F40" s="54"/>
      <c r="G40" s="51">
        <v>531641.36910000001</v>
      </c>
      <c r="H40" s="52">
        <v>-82.745421306229204</v>
      </c>
      <c r="I40" s="51">
        <v>7387.7258000000002</v>
      </c>
      <c r="J40" s="52">
        <v>8.0535552171454299</v>
      </c>
      <c r="K40" s="51">
        <v>36534.568800000001</v>
      </c>
      <c r="L40" s="52">
        <v>6.8720327129260603</v>
      </c>
      <c r="M40" s="52">
        <v>-0.79778806640794397</v>
      </c>
      <c r="N40" s="51">
        <v>4214800.4146999996</v>
      </c>
      <c r="O40" s="51">
        <v>7308742.9767000005</v>
      </c>
      <c r="P40" s="51">
        <v>140</v>
      </c>
      <c r="Q40" s="51">
        <v>206</v>
      </c>
      <c r="R40" s="52">
        <v>-32.038834951456302</v>
      </c>
      <c r="S40" s="51">
        <v>655.23198857142904</v>
      </c>
      <c r="T40" s="51">
        <v>774.70749077669905</v>
      </c>
      <c r="U40" s="53">
        <v>-18.234076523912901</v>
      </c>
    </row>
    <row r="41" spans="1:21" ht="12" thickBot="1">
      <c r="A41" s="75"/>
      <c r="B41" s="64" t="s">
        <v>33</v>
      </c>
      <c r="C41" s="65"/>
      <c r="D41" s="51">
        <v>393271.82059999998</v>
      </c>
      <c r="E41" s="51">
        <v>1171153</v>
      </c>
      <c r="F41" s="52">
        <v>33.579884148356399</v>
      </c>
      <c r="G41" s="51">
        <v>762143.87159999995</v>
      </c>
      <c r="H41" s="52">
        <v>-48.399267480247801</v>
      </c>
      <c r="I41" s="51">
        <v>20071.186900000001</v>
      </c>
      <c r="J41" s="52">
        <v>5.1036422770841199</v>
      </c>
      <c r="K41" s="51">
        <v>64622.535799999998</v>
      </c>
      <c r="L41" s="52">
        <v>8.4790468319761292</v>
      </c>
      <c r="M41" s="52">
        <v>-0.68940886253491795</v>
      </c>
      <c r="N41" s="51">
        <v>19880538.566300001</v>
      </c>
      <c r="O41" s="51">
        <v>41155638.6373</v>
      </c>
      <c r="P41" s="51">
        <v>2033</v>
      </c>
      <c r="Q41" s="51">
        <v>2436</v>
      </c>
      <c r="R41" s="52">
        <v>-16.543513957307098</v>
      </c>
      <c r="S41" s="51">
        <v>193.444082931628</v>
      </c>
      <c r="T41" s="51">
        <v>186.57123965517201</v>
      </c>
      <c r="U41" s="53">
        <v>3.55288369243367</v>
      </c>
    </row>
    <row r="42" spans="1:21" ht="12" thickBot="1">
      <c r="A42" s="75"/>
      <c r="B42" s="64" t="s">
        <v>38</v>
      </c>
      <c r="C42" s="65"/>
      <c r="D42" s="51">
        <v>107525.62</v>
      </c>
      <c r="E42" s="54"/>
      <c r="F42" s="54"/>
      <c r="G42" s="51">
        <v>351328.28</v>
      </c>
      <c r="H42" s="52">
        <v>-69.394544612235606</v>
      </c>
      <c r="I42" s="51">
        <v>-9318.85</v>
      </c>
      <c r="J42" s="52">
        <v>-8.6666321942621707</v>
      </c>
      <c r="K42" s="51">
        <v>-41438.449999999997</v>
      </c>
      <c r="L42" s="52">
        <v>-11.7947948852851</v>
      </c>
      <c r="M42" s="52">
        <v>-0.775115864613662</v>
      </c>
      <c r="N42" s="51">
        <v>5097009.2300000004</v>
      </c>
      <c r="O42" s="51">
        <v>16962620.199999999</v>
      </c>
      <c r="P42" s="51">
        <v>84</v>
      </c>
      <c r="Q42" s="51">
        <v>91</v>
      </c>
      <c r="R42" s="52">
        <v>-7.6923076923076898</v>
      </c>
      <c r="S42" s="51">
        <v>1280.0669047619001</v>
      </c>
      <c r="T42" s="51">
        <v>1505.8421978022</v>
      </c>
      <c r="U42" s="53">
        <v>-17.637772853934401</v>
      </c>
    </row>
    <row r="43" spans="1:21" ht="12" thickBot="1">
      <c r="A43" s="75"/>
      <c r="B43" s="64" t="s">
        <v>39</v>
      </c>
      <c r="C43" s="65"/>
      <c r="D43" s="51">
        <v>22683.78</v>
      </c>
      <c r="E43" s="54"/>
      <c r="F43" s="54"/>
      <c r="G43" s="51">
        <v>84293.27</v>
      </c>
      <c r="H43" s="52">
        <v>-73.089453048861401</v>
      </c>
      <c r="I43" s="51">
        <v>3130.81</v>
      </c>
      <c r="J43" s="52">
        <v>13.801976566515799</v>
      </c>
      <c r="K43" s="51">
        <v>11576.77</v>
      </c>
      <c r="L43" s="52">
        <v>13.7339196830304</v>
      </c>
      <c r="M43" s="52">
        <v>-0.72956100881333896</v>
      </c>
      <c r="N43" s="51">
        <v>1711028.7</v>
      </c>
      <c r="O43" s="51">
        <v>6118366.9100000001</v>
      </c>
      <c r="P43" s="51">
        <v>25</v>
      </c>
      <c r="Q43" s="51">
        <v>64</v>
      </c>
      <c r="R43" s="52">
        <v>-60.9375</v>
      </c>
      <c r="S43" s="51">
        <v>907.35119999999995</v>
      </c>
      <c r="T43" s="51">
        <v>953.44624999999996</v>
      </c>
      <c r="U43" s="53">
        <v>-5.0801773337600702</v>
      </c>
    </row>
    <row r="44" spans="1:21" ht="12" thickBot="1">
      <c r="A44" s="75"/>
      <c r="B44" s="64" t="s">
        <v>73</v>
      </c>
      <c r="C44" s="65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1">
        <v>-3233.3332999999998</v>
      </c>
      <c r="P44" s="54"/>
      <c r="Q44" s="54"/>
      <c r="R44" s="54"/>
      <c r="S44" s="54"/>
      <c r="T44" s="54"/>
      <c r="U44" s="55"/>
    </row>
    <row r="45" spans="1:21" ht="12" thickBot="1">
      <c r="A45" s="76"/>
      <c r="B45" s="64" t="s">
        <v>34</v>
      </c>
      <c r="C45" s="65"/>
      <c r="D45" s="56">
        <v>38886.678899999999</v>
      </c>
      <c r="E45" s="57"/>
      <c r="F45" s="57"/>
      <c r="G45" s="56">
        <v>88122.250799999994</v>
      </c>
      <c r="H45" s="58">
        <v>-55.871895523576399</v>
      </c>
      <c r="I45" s="56">
        <v>6062.6706000000004</v>
      </c>
      <c r="J45" s="58">
        <v>15.5906103876616</v>
      </c>
      <c r="K45" s="56">
        <v>9394.0560000000005</v>
      </c>
      <c r="L45" s="58">
        <v>10.660254265770501</v>
      </c>
      <c r="M45" s="58">
        <v>-0.35462694708228298</v>
      </c>
      <c r="N45" s="56">
        <v>1259134.1128</v>
      </c>
      <c r="O45" s="56">
        <v>2457624.7637</v>
      </c>
      <c r="P45" s="56">
        <v>20</v>
      </c>
      <c r="Q45" s="56">
        <v>26</v>
      </c>
      <c r="R45" s="58">
        <v>-23.076923076923102</v>
      </c>
      <c r="S45" s="56">
        <v>1944.3339450000001</v>
      </c>
      <c r="T45" s="56">
        <v>1292.0601461538499</v>
      </c>
      <c r="U45" s="59">
        <v>33.547416097091997</v>
      </c>
    </row>
  </sheetData>
  <mergeCells count="43"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9" workbookViewId="0">
      <selection activeCell="F35" sqref="F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86419</v>
      </c>
      <c r="D2" s="36">
        <v>667364.60097350401</v>
      </c>
      <c r="E2" s="36">
        <v>502332.369591453</v>
      </c>
      <c r="F2" s="36">
        <v>165032.23138205099</v>
      </c>
      <c r="G2" s="36">
        <v>502332.369591453</v>
      </c>
      <c r="H2" s="36">
        <v>0.24728945937694899</v>
      </c>
    </row>
    <row r="3" spans="1:8">
      <c r="A3" s="36">
        <v>2</v>
      </c>
      <c r="B3" s="36">
        <v>13</v>
      </c>
      <c r="C3" s="36">
        <v>8699</v>
      </c>
      <c r="D3" s="36">
        <v>76544.552271794906</v>
      </c>
      <c r="E3" s="36">
        <v>58879.5435461538</v>
      </c>
      <c r="F3" s="36">
        <v>17665.008725641001</v>
      </c>
      <c r="G3" s="36">
        <v>58879.5435461538</v>
      </c>
      <c r="H3" s="36">
        <v>0.230780744041927</v>
      </c>
    </row>
    <row r="4" spans="1:8">
      <c r="A4" s="36">
        <v>3</v>
      </c>
      <c r="B4" s="36">
        <v>14</v>
      </c>
      <c r="C4" s="36">
        <v>103107</v>
      </c>
      <c r="D4" s="36">
        <v>152738.26899290501</v>
      </c>
      <c r="E4" s="36">
        <v>118225.25700051599</v>
      </c>
      <c r="F4" s="36">
        <v>34513.011992389598</v>
      </c>
      <c r="G4" s="36">
        <v>118225.25700051599</v>
      </c>
      <c r="H4" s="36">
        <v>0.22596178560850899</v>
      </c>
    </row>
    <row r="5" spans="1:8">
      <c r="A5" s="36">
        <v>4</v>
      </c>
      <c r="B5" s="36">
        <v>15</v>
      </c>
      <c r="C5" s="36">
        <v>3029</v>
      </c>
      <c r="D5" s="36">
        <v>50262.569861863703</v>
      </c>
      <c r="E5" s="36">
        <v>39601.491944020898</v>
      </c>
      <c r="F5" s="36">
        <v>10661.0779178428</v>
      </c>
      <c r="G5" s="36">
        <v>39601.491944020898</v>
      </c>
      <c r="H5" s="36">
        <v>0.212107696585005</v>
      </c>
    </row>
    <row r="6" spans="1:8">
      <c r="A6" s="36">
        <v>5</v>
      </c>
      <c r="B6" s="36">
        <v>16</v>
      </c>
      <c r="C6" s="36">
        <v>2374</v>
      </c>
      <c r="D6" s="36">
        <v>147358.69570769201</v>
      </c>
      <c r="E6" s="36">
        <v>120860.092049573</v>
      </c>
      <c r="F6" s="36">
        <v>26498.6036581197</v>
      </c>
      <c r="G6" s="36">
        <v>120860.092049573</v>
      </c>
      <c r="H6" s="36">
        <v>0.17982382058187801</v>
      </c>
    </row>
    <row r="7" spans="1:8">
      <c r="A7" s="36">
        <v>6</v>
      </c>
      <c r="B7" s="36">
        <v>17</v>
      </c>
      <c r="C7" s="36">
        <v>16934</v>
      </c>
      <c r="D7" s="36">
        <v>279963.962032479</v>
      </c>
      <c r="E7" s="36">
        <v>218938.06389401699</v>
      </c>
      <c r="F7" s="36">
        <v>61025.898138461504</v>
      </c>
      <c r="G7" s="36">
        <v>218938.06389401699</v>
      </c>
      <c r="H7" s="36">
        <v>0.21797769146938201</v>
      </c>
    </row>
    <row r="8" spans="1:8">
      <c r="A8" s="36">
        <v>7</v>
      </c>
      <c r="B8" s="36">
        <v>18</v>
      </c>
      <c r="C8" s="36">
        <v>60382</v>
      </c>
      <c r="D8" s="36">
        <v>103615.100250427</v>
      </c>
      <c r="E8" s="36">
        <v>83474.561900854693</v>
      </c>
      <c r="F8" s="36">
        <v>20140.538349572598</v>
      </c>
      <c r="G8" s="36">
        <v>83474.561900854693</v>
      </c>
      <c r="H8" s="36">
        <v>0.194378409140125</v>
      </c>
    </row>
    <row r="9" spans="1:8">
      <c r="A9" s="36">
        <v>8</v>
      </c>
      <c r="B9" s="36">
        <v>19</v>
      </c>
      <c r="C9" s="36">
        <v>17324</v>
      </c>
      <c r="D9" s="36">
        <v>124515.127479487</v>
      </c>
      <c r="E9" s="36">
        <v>139050.82154786299</v>
      </c>
      <c r="F9" s="36">
        <v>-14535.6940683761</v>
      </c>
      <c r="G9" s="36">
        <v>139050.82154786299</v>
      </c>
      <c r="H9" s="36">
        <v>-0.11673837840121599</v>
      </c>
    </row>
    <row r="10" spans="1:8">
      <c r="A10" s="36">
        <v>9</v>
      </c>
      <c r="B10" s="36">
        <v>21</v>
      </c>
      <c r="C10" s="36">
        <v>472876</v>
      </c>
      <c r="D10" s="36">
        <v>1424666.7946734999</v>
      </c>
      <c r="E10" s="36">
        <v>1512053.6186760699</v>
      </c>
      <c r="F10" s="36">
        <v>-87386.824002564099</v>
      </c>
      <c r="G10" s="36">
        <v>1512053.6186760699</v>
      </c>
      <c r="H10" s="36">
        <v>-6.1338429680036798E-2</v>
      </c>
    </row>
    <row r="11" spans="1:8">
      <c r="A11" s="36">
        <v>10</v>
      </c>
      <c r="B11" s="36">
        <v>22</v>
      </c>
      <c r="C11" s="36">
        <v>379242</v>
      </c>
      <c r="D11" s="36">
        <v>5802512.4585341904</v>
      </c>
      <c r="E11" s="36">
        <v>5944525.1162717901</v>
      </c>
      <c r="F11" s="36">
        <v>-142012.65773760699</v>
      </c>
      <c r="G11" s="36">
        <v>5944525.1162717901</v>
      </c>
      <c r="H11" s="36">
        <v>-2.4474339133686501E-2</v>
      </c>
    </row>
    <row r="12" spans="1:8">
      <c r="A12" s="36">
        <v>11</v>
      </c>
      <c r="B12" s="36">
        <v>23</v>
      </c>
      <c r="C12" s="36">
        <v>160967.766</v>
      </c>
      <c r="D12" s="36">
        <v>2096311.67163162</v>
      </c>
      <c r="E12" s="36">
        <v>1925065.23712222</v>
      </c>
      <c r="F12" s="36">
        <v>171246.434509402</v>
      </c>
      <c r="G12" s="36">
        <v>1925065.23712222</v>
      </c>
      <c r="H12" s="36">
        <v>8.1689396107838902E-2</v>
      </c>
    </row>
    <row r="13" spans="1:8">
      <c r="A13" s="36">
        <v>12</v>
      </c>
      <c r="B13" s="36">
        <v>24</v>
      </c>
      <c r="C13" s="36">
        <v>23599</v>
      </c>
      <c r="D13" s="36">
        <v>693111.70636837604</v>
      </c>
      <c r="E13" s="36">
        <v>659579.90012478596</v>
      </c>
      <c r="F13" s="36">
        <v>33531.806243589701</v>
      </c>
      <c r="G13" s="36">
        <v>659579.90012478596</v>
      </c>
      <c r="H13" s="36">
        <v>4.83786465233473E-2</v>
      </c>
    </row>
    <row r="14" spans="1:8">
      <c r="A14" s="36">
        <v>13</v>
      </c>
      <c r="B14" s="36">
        <v>25</v>
      </c>
      <c r="C14" s="36">
        <v>77172</v>
      </c>
      <c r="D14" s="36">
        <v>1091336.7977</v>
      </c>
      <c r="E14" s="36">
        <v>1090499.5001000001</v>
      </c>
      <c r="F14" s="36">
        <v>837.29759999999999</v>
      </c>
      <c r="G14" s="36">
        <v>1090499.5001000001</v>
      </c>
      <c r="H14" s="36">
        <v>7.6722199944564398E-4</v>
      </c>
    </row>
    <row r="15" spans="1:8">
      <c r="A15" s="36">
        <v>14</v>
      </c>
      <c r="B15" s="36">
        <v>26</v>
      </c>
      <c r="C15" s="36">
        <v>55828</v>
      </c>
      <c r="D15" s="36">
        <v>316401.48179140798</v>
      </c>
      <c r="E15" s="36">
        <v>277211.06699355599</v>
      </c>
      <c r="F15" s="36">
        <v>39190.414797851903</v>
      </c>
      <c r="G15" s="36">
        <v>277211.06699355599</v>
      </c>
      <c r="H15" s="36">
        <v>0.12386293065368401</v>
      </c>
    </row>
    <row r="16" spans="1:8">
      <c r="A16" s="36">
        <v>15</v>
      </c>
      <c r="B16" s="36">
        <v>27</v>
      </c>
      <c r="C16" s="36">
        <v>126657.94899999999</v>
      </c>
      <c r="D16" s="36">
        <v>980103.97629999998</v>
      </c>
      <c r="E16" s="36">
        <v>919709.77529999998</v>
      </c>
      <c r="F16" s="36">
        <v>60394.201000000001</v>
      </c>
      <c r="G16" s="36">
        <v>919709.77529999998</v>
      </c>
      <c r="H16" s="36">
        <v>6.1620197918178798E-2</v>
      </c>
    </row>
    <row r="17" spans="1:8">
      <c r="A17" s="36">
        <v>16</v>
      </c>
      <c r="B17" s="36">
        <v>29</v>
      </c>
      <c r="C17" s="36">
        <v>234655</v>
      </c>
      <c r="D17" s="36">
        <v>3227148.35133162</v>
      </c>
      <c r="E17" s="36">
        <v>3077744.6234179498</v>
      </c>
      <c r="F17" s="36">
        <v>149403.72791367499</v>
      </c>
      <c r="G17" s="36">
        <v>3077744.6234179498</v>
      </c>
      <c r="H17" s="36">
        <v>4.6295897073348503E-2</v>
      </c>
    </row>
    <row r="18" spans="1:8">
      <c r="A18" s="36">
        <v>17</v>
      </c>
      <c r="B18" s="36">
        <v>31</v>
      </c>
      <c r="C18" s="36">
        <v>18883.393</v>
      </c>
      <c r="D18" s="36">
        <v>169724.47797145499</v>
      </c>
      <c r="E18" s="36">
        <v>141796.636512147</v>
      </c>
      <c r="F18" s="36">
        <v>27927.841459308002</v>
      </c>
      <c r="G18" s="36">
        <v>141796.636512147</v>
      </c>
      <c r="H18" s="36">
        <v>0.164548106396327</v>
      </c>
    </row>
    <row r="19" spans="1:8">
      <c r="A19" s="36">
        <v>18</v>
      </c>
      <c r="B19" s="36">
        <v>32</v>
      </c>
      <c r="C19" s="36">
        <v>14685.133</v>
      </c>
      <c r="D19" s="36">
        <v>253492.45148977399</v>
      </c>
      <c r="E19" s="36">
        <v>231677.69838132401</v>
      </c>
      <c r="F19" s="36">
        <v>21814.753108450001</v>
      </c>
      <c r="G19" s="36">
        <v>231677.69838132401</v>
      </c>
      <c r="H19" s="36">
        <v>8.6056815420912106E-2</v>
      </c>
    </row>
    <row r="20" spans="1:8">
      <c r="A20" s="36">
        <v>19</v>
      </c>
      <c r="B20" s="36">
        <v>33</v>
      </c>
      <c r="C20" s="36">
        <v>29227.588</v>
      </c>
      <c r="D20" s="36">
        <v>457472.50199800299</v>
      </c>
      <c r="E20" s="36">
        <v>356089.61742999603</v>
      </c>
      <c r="F20" s="36">
        <v>101382.884568008</v>
      </c>
      <c r="G20" s="36">
        <v>356089.61742999603</v>
      </c>
      <c r="H20" s="36">
        <v>0.22161525364960599</v>
      </c>
    </row>
    <row r="21" spans="1:8">
      <c r="A21" s="36">
        <v>20</v>
      </c>
      <c r="B21" s="36">
        <v>34</v>
      </c>
      <c r="C21" s="36">
        <v>32858.663</v>
      </c>
      <c r="D21" s="36">
        <v>186756.69505756799</v>
      </c>
      <c r="E21" s="36">
        <v>135150.31893031899</v>
      </c>
      <c r="F21" s="36">
        <v>51606.376127248899</v>
      </c>
      <c r="G21" s="36">
        <v>135150.31893031899</v>
      </c>
      <c r="H21" s="36">
        <v>0.27632945695114902</v>
      </c>
    </row>
    <row r="22" spans="1:8">
      <c r="A22" s="36">
        <v>21</v>
      </c>
      <c r="B22" s="36">
        <v>35</v>
      </c>
      <c r="C22" s="36">
        <v>21315.668000000001</v>
      </c>
      <c r="D22" s="36">
        <v>652329.06286460196</v>
      </c>
      <c r="E22" s="36">
        <v>620071.21060619503</v>
      </c>
      <c r="F22" s="36">
        <v>32257.8522584071</v>
      </c>
      <c r="G22" s="36">
        <v>620071.21060619503</v>
      </c>
      <c r="H22" s="36">
        <v>4.9450276087273697E-2</v>
      </c>
    </row>
    <row r="23" spans="1:8">
      <c r="A23" s="36">
        <v>22</v>
      </c>
      <c r="B23" s="36">
        <v>36</v>
      </c>
      <c r="C23" s="36">
        <v>93029.911999999997</v>
      </c>
      <c r="D23" s="36">
        <v>573435.49027522095</v>
      </c>
      <c r="E23" s="36">
        <v>489915.348434488</v>
      </c>
      <c r="F23" s="36">
        <v>83520.141840733704</v>
      </c>
      <c r="G23" s="36">
        <v>489915.348434488</v>
      </c>
      <c r="H23" s="36">
        <v>0.14564871420959299</v>
      </c>
    </row>
    <row r="24" spans="1:8">
      <c r="A24" s="36">
        <v>23</v>
      </c>
      <c r="B24" s="36">
        <v>37</v>
      </c>
      <c r="C24" s="36">
        <v>83729.289999999994</v>
      </c>
      <c r="D24" s="36">
        <v>658094.80456548696</v>
      </c>
      <c r="E24" s="36">
        <v>570450.76555054798</v>
      </c>
      <c r="F24" s="36">
        <v>87644.039014938899</v>
      </c>
      <c r="G24" s="36">
        <v>570450.76555054798</v>
      </c>
      <c r="H24" s="36">
        <v>0.13317843934781801</v>
      </c>
    </row>
    <row r="25" spans="1:8">
      <c r="A25" s="36">
        <v>24</v>
      </c>
      <c r="B25" s="36">
        <v>38</v>
      </c>
      <c r="C25" s="36">
        <v>222111.68299999999</v>
      </c>
      <c r="D25" s="36">
        <v>984243.49213628296</v>
      </c>
      <c r="E25" s="36">
        <v>995374.40282212396</v>
      </c>
      <c r="F25" s="36">
        <v>-11130.910685840699</v>
      </c>
      <c r="G25" s="36">
        <v>995374.40282212396</v>
      </c>
      <c r="H25" s="36">
        <v>-1.1309102650687901E-2</v>
      </c>
    </row>
    <row r="26" spans="1:8">
      <c r="A26" s="36">
        <v>25</v>
      </c>
      <c r="B26" s="36">
        <v>39</v>
      </c>
      <c r="C26" s="36">
        <v>56779.286</v>
      </c>
      <c r="D26" s="36">
        <v>103709.797671227</v>
      </c>
      <c r="E26" s="36">
        <v>76096.681431648598</v>
      </c>
      <c r="F26" s="36">
        <v>27613.116239579002</v>
      </c>
      <c r="G26" s="36">
        <v>76096.681431648598</v>
      </c>
      <c r="H26" s="36">
        <v>0.26625368923306397</v>
      </c>
    </row>
    <row r="27" spans="1:8">
      <c r="A27" s="36">
        <v>26</v>
      </c>
      <c r="B27" s="36">
        <v>42</v>
      </c>
      <c r="C27" s="36">
        <v>3806.0529999999999</v>
      </c>
      <c r="D27" s="36">
        <v>77751.217300000004</v>
      </c>
      <c r="E27" s="36">
        <v>65652.304699999993</v>
      </c>
      <c r="F27" s="36">
        <v>12098.9126</v>
      </c>
      <c r="G27" s="36">
        <v>65652.304699999993</v>
      </c>
      <c r="H27" s="36">
        <v>0.155610587462789</v>
      </c>
    </row>
    <row r="28" spans="1:8">
      <c r="A28" s="36">
        <v>27</v>
      </c>
      <c r="B28" s="36">
        <v>75</v>
      </c>
      <c r="C28" s="36">
        <v>144</v>
      </c>
      <c r="D28" s="36">
        <v>91732.4786145299</v>
      </c>
      <c r="E28" s="36">
        <v>84344.752735042697</v>
      </c>
      <c r="F28" s="36">
        <v>7387.7258794871796</v>
      </c>
      <c r="G28" s="36">
        <v>84344.752735042697</v>
      </c>
      <c r="H28" s="36">
        <v>8.0535552849620801E-2</v>
      </c>
    </row>
    <row r="29" spans="1:8">
      <c r="A29" s="36">
        <v>28</v>
      </c>
      <c r="B29" s="36">
        <v>76</v>
      </c>
      <c r="C29" s="36">
        <v>2070</v>
      </c>
      <c r="D29" s="36">
        <v>393271.81072564097</v>
      </c>
      <c r="E29" s="36">
        <v>373200.63351453003</v>
      </c>
      <c r="F29" s="36">
        <v>20071.177211111099</v>
      </c>
      <c r="G29" s="36">
        <v>373200.63351453003</v>
      </c>
      <c r="H29" s="36">
        <v>5.1036399415653501E-2</v>
      </c>
    </row>
    <row r="30" spans="1:8">
      <c r="A30" s="36">
        <v>29</v>
      </c>
      <c r="B30" s="36">
        <v>99</v>
      </c>
      <c r="C30" s="36">
        <v>20</v>
      </c>
      <c r="D30" s="36">
        <v>38886.678768625701</v>
      </c>
      <c r="E30" s="36">
        <v>32824.008214204703</v>
      </c>
      <c r="F30" s="36">
        <v>6062.6705544209999</v>
      </c>
      <c r="G30" s="36">
        <v>32824.008214204703</v>
      </c>
      <c r="H30" s="36">
        <v>0.155906103231229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103</v>
      </c>
      <c r="D32" s="33">
        <v>100996.6</v>
      </c>
      <c r="E32" s="33">
        <v>96571.83</v>
      </c>
      <c r="F32" s="30"/>
      <c r="G32" s="30"/>
      <c r="H32" s="3"/>
    </row>
    <row r="33" spans="1:8">
      <c r="A33" s="3"/>
      <c r="B33" s="33">
        <v>71</v>
      </c>
      <c r="C33" s="33">
        <v>73</v>
      </c>
      <c r="D33" s="33">
        <v>114865.11</v>
      </c>
      <c r="E33" s="33">
        <v>128507.11</v>
      </c>
      <c r="F33" s="30"/>
      <c r="G33" s="30"/>
      <c r="H33" s="3"/>
    </row>
    <row r="34" spans="1:8">
      <c r="A34" s="3"/>
      <c r="B34" s="33">
        <v>72</v>
      </c>
      <c r="C34" s="33">
        <v>5</v>
      </c>
      <c r="D34" s="33">
        <v>17564.09</v>
      </c>
      <c r="E34" s="33">
        <v>17105.98</v>
      </c>
      <c r="F34" s="30"/>
      <c r="G34" s="30"/>
      <c r="H34" s="3"/>
    </row>
    <row r="35" spans="1:8">
      <c r="A35" s="3"/>
      <c r="B35" s="33">
        <v>73</v>
      </c>
      <c r="C35" s="33">
        <v>57</v>
      </c>
      <c r="D35" s="33">
        <v>103523.15</v>
      </c>
      <c r="E35" s="33">
        <v>120030.46</v>
      </c>
      <c r="F35" s="30"/>
      <c r="G35" s="30"/>
      <c r="H35" s="3"/>
    </row>
    <row r="36" spans="1:8">
      <c r="A36" s="3"/>
      <c r="B36" s="33">
        <v>77</v>
      </c>
      <c r="C36" s="33">
        <v>74</v>
      </c>
      <c r="D36" s="33">
        <v>107525.62</v>
      </c>
      <c r="E36" s="33">
        <v>116844.47</v>
      </c>
      <c r="F36" s="30"/>
      <c r="G36" s="30"/>
      <c r="H36" s="3"/>
    </row>
    <row r="37" spans="1:8">
      <c r="A37" s="3"/>
      <c r="B37" s="33">
        <v>78</v>
      </c>
      <c r="C37" s="33">
        <v>21</v>
      </c>
      <c r="D37" s="33">
        <v>22683.78</v>
      </c>
      <c r="E37" s="33">
        <v>19552.97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2016-03-01T00:42:14Z</dcterms:modified>
</cp:coreProperties>
</file>