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945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I33" i="2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<sst xmlns="http://schemas.openxmlformats.org/spreadsheetml/2006/main" count="117" uniqueCount="76">
  <si>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</si>
  <si>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</si>
  <si>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</si>
  <si>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</si>
  <si>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</si>
  <si>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</si>
  <si>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</si>
  <si>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</si>
  <si>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</si>
  <si>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</si>
  <si>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</si>
  <si>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</si>
  <si>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</si>
  <si>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</si>
  <si>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</si>
  <si>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</si>
  <si>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</si>
  <si>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</si>
  <si>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</si>
  <si>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</si>
  <si>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</si>
  <si>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</si>
  <si>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</si>
  <si>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</si>
  <si>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</si>
  <si>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</si>
  <si>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</si>
  <si>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</si>
  <si>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</si>
  <si>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</si>
  <si>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</si>
  <si>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</si>
  <si>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</si>
  <si>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</si>
  <si>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</si>
  <si>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</si>
  <si>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</si>
  <si>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</si>
  <si>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</si>
  <si>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</si>
  <si>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6" type="noConversion"/>
  </si>
  <si>
    <t>COST</t>
    <phoneticPr fontId="26" type="noConversion"/>
  </si>
  <si>
    <t>成本</t>
    <phoneticPr fontId="26" type="noConversion"/>
  </si>
  <si>
    <t>销售金额差异</t>
    <phoneticPr fontId="26" type="noConversion"/>
  </si>
  <si>
    <t>销售成本差异</t>
    <phoneticPr fontId="2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</si>
  <si>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</si>
  <si>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</si>
  <si>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</si>
  <si>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</si>
  <si>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</si>
  <si>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</si>
  <si>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</si>
  <si>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</si>
  <si>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</si>
  <si>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</si>
  <si>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</si>
  <si>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</si>
  <si>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</si>
  <si>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</si>
  <si>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</si>
  <si>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</si>
  <si>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</si>
  <si>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</si>
  <si>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</si>
  <si>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</si>
  <si>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</si>
  <si>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</si>
  <si>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</si>
  <si>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</si>
  <si>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</si>
  <si>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</si>
  <si>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6" type="noConversion"/>
  </si>
  <si>
    <t xml:space="preserve">   </t>
  </si>
  <si>
    <t>910-市场部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</si>
  <si>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6" type="noConversion"/>
  </si>
  <si>
    <t>40-原材料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</si>
</sst>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62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6">
    <xf numFmtId="0" fontId="0" fillId="0" borderId="0"/>
    <xf numFmtId="0" fontId="41" fillId="0" borderId="0" applyNumberFormat="0" applyFill="0" applyBorder="0" applyAlignment="0" applyProtection="0"/>
    <xf numFmtId="0" fontId="42" fillId="0" borderId="1" applyNumberFormat="0" applyFill="0" applyAlignment="0" applyProtection="0"/>
    <xf numFmtId="0" fontId="43" fillId="0" borderId="2" applyNumberFormat="0" applyFill="0" applyAlignment="0" applyProtection="0"/>
    <xf numFmtId="0" fontId="44" fillId="0" borderId="3" applyNumberFormat="0" applyFill="0" applyAlignment="0" applyProtection="0"/>
    <xf numFmtId="0" fontId="44" fillId="0" borderId="0" applyNumberFormat="0" applyFill="0" applyBorder="0" applyAlignment="0" applyProtection="0"/>
    <xf numFmtId="0" fontId="47" fillId="2" borderId="0" applyNumberFormat="0" applyBorder="0" applyAlignment="0" applyProtection="0"/>
    <xf numFmtId="0" fontId="45" fillId="3" borderId="0" applyNumberFormat="0" applyBorder="0" applyAlignment="0" applyProtection="0"/>
    <xf numFmtId="0" fontId="54" fillId="4" borderId="0" applyNumberFormat="0" applyBorder="0" applyAlignment="0" applyProtection="0"/>
    <xf numFmtId="0" fontId="56" fillId="5" borderId="4" applyNumberFormat="0" applyAlignment="0" applyProtection="0"/>
    <xf numFmtId="0" fontId="55" fillId="6" borderId="5" applyNumberFormat="0" applyAlignment="0" applyProtection="0"/>
    <xf numFmtId="0" fontId="49" fillId="6" borderId="4" applyNumberFormat="0" applyAlignment="0" applyProtection="0"/>
    <xf numFmtId="0" fontId="53" fillId="0" borderId="6" applyNumberFormat="0" applyFill="0" applyAlignment="0" applyProtection="0"/>
    <xf numFmtId="0" fontId="50" fillId="7" borderId="7" applyNumberFormat="0" applyAlignment="0" applyProtection="0"/>
    <xf numFmtId="0" fontId="52" fillId="0" borderId="0" applyNumberFormat="0" applyFill="0" applyBorder="0" applyAlignment="0" applyProtection="0"/>
    <xf numFmtId="0" fontId="22" fillId="8" borderId="8" applyNumberFormat="0" applyFont="0" applyAlignment="0" applyProtection="0">
      <alignment vertical="center"/>
    </xf>
    <xf numFmtId="0" fontId="51" fillId="0" borderId="0" applyNumberFormat="0" applyFill="0" applyBorder="0" applyAlignment="0" applyProtection="0"/>
    <xf numFmtId="0" fontId="48" fillId="0" borderId="9" applyNumberFormat="0" applyFill="0" applyAlignment="0" applyProtection="0"/>
    <xf numFmtId="0" fontId="39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9" fillId="16" borderId="0" applyNumberFormat="0" applyBorder="0" applyAlignment="0" applyProtection="0"/>
    <xf numFmtId="0" fontId="39" fillId="17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9" fillId="20" borderId="0" applyNumberFormat="0" applyBorder="0" applyAlignment="0" applyProtection="0"/>
    <xf numFmtId="0" fontId="39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9" fillId="24" borderId="0" applyNumberFormat="0" applyBorder="0" applyAlignment="0" applyProtection="0"/>
    <xf numFmtId="0" fontId="39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9" fillId="32" borderId="0" applyNumberFormat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31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6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7" fillId="0" borderId="0"/>
    <xf numFmtId="43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1" applyNumberFormat="0" applyFill="0" applyAlignment="0" applyProtection="0"/>
    <xf numFmtId="0" fontId="43" fillId="0" borderId="2" applyNumberFormat="0" applyFill="0" applyAlignment="0" applyProtection="0"/>
    <xf numFmtId="0" fontId="44" fillId="0" borderId="3" applyNumberFormat="0" applyFill="0" applyAlignment="0" applyProtection="0"/>
    <xf numFmtId="0" fontId="44" fillId="0" borderId="0" applyNumberFormat="0" applyFill="0" applyBorder="0" applyAlignment="0" applyProtection="0"/>
    <xf numFmtId="0" fontId="47" fillId="2" borderId="0" applyNumberFormat="0" applyBorder="0" applyAlignment="0" applyProtection="0"/>
    <xf numFmtId="0" fontId="45" fillId="3" borderId="0" applyNumberFormat="0" applyBorder="0" applyAlignment="0" applyProtection="0"/>
    <xf numFmtId="0" fontId="54" fillId="4" borderId="0" applyNumberFormat="0" applyBorder="0" applyAlignment="0" applyProtection="0"/>
    <xf numFmtId="0" fontId="56" fillId="5" borderId="4" applyNumberFormat="0" applyAlignment="0" applyProtection="0"/>
    <xf numFmtId="0" fontId="55" fillId="6" borderId="5" applyNumberFormat="0" applyAlignment="0" applyProtection="0"/>
    <xf numFmtId="0" fontId="49" fillId="6" borderId="4" applyNumberFormat="0" applyAlignment="0" applyProtection="0"/>
    <xf numFmtId="0" fontId="53" fillId="0" borderId="6" applyNumberFormat="0" applyFill="0" applyAlignment="0" applyProtection="0"/>
    <xf numFmtId="0" fontId="50" fillId="7" borderId="7" applyNumberFormat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48" fillId="0" borderId="9" applyNumberFormat="0" applyFill="0" applyAlignment="0" applyProtection="0"/>
    <xf numFmtId="0" fontId="39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9" fillId="16" borderId="0" applyNumberFormat="0" applyBorder="0" applyAlignment="0" applyProtection="0"/>
    <xf numFmtId="0" fontId="39" fillId="17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9" fillId="20" borderId="0" applyNumberFormat="0" applyBorder="0" applyAlignment="0" applyProtection="0"/>
    <xf numFmtId="0" fontId="39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9" fillId="24" borderId="0" applyNumberFormat="0" applyBorder="0" applyAlignment="0" applyProtection="0"/>
    <xf numFmtId="0" fontId="39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9" fillId="32" borderId="0" applyNumberFormat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40" fillId="38" borderId="21">
      <alignment vertical="center"/>
    </xf>
    <xf numFmtId="0" fontId="59" fillId="0" borderId="0"/>
    <xf numFmtId="180" fontId="61" fillId="0" borderId="0" applyFont="0" applyFill="0" applyBorder="0" applyAlignment="0" applyProtection="0"/>
    <xf numFmtId="181" fontId="61" fillId="0" borderId="0" applyFont="0" applyFill="0" applyBorder="0" applyAlignment="0" applyProtection="0"/>
    <xf numFmtId="178" fontId="61" fillId="0" borderId="0" applyFont="0" applyFill="0" applyBorder="0" applyAlignment="0" applyProtection="0"/>
    <xf numFmtId="179" fontId="61" fillId="0" borderId="0" applyFont="0" applyFill="0" applyBorder="0" applyAlignment="0" applyProtection="0"/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77">
    <xf numFmtId="0" fontId="0" fillId="0" borderId="0" xfId="0"/>
    <xf numFmtId="0" fontId="23" fillId="0" borderId="0" xfId="0" applyFont="1"/>
    <xf numFmtId="177" fontId="23" fillId="0" borderId="0" xfId="0" applyNumberFormat="1" applyFont="1"/>
    <xf numFmtId="0" fontId="0" fillId="0" borderId="0" xfId="0" applyAlignment="1"/>
    <xf numFmtId="0" fontId="23" fillId="0" borderId="0" xfId="0" applyNumberFormat="1" applyFont="1"/>
    <xf numFmtId="0" fontId="24" fillId="0" borderId="18" xfId="0" applyFont="1" applyBorder="1" applyAlignment="1">
      <alignment wrapText="1"/>
    </xf>
    <xf numFmtId="0" fontId="24" fillId="0" borderId="18" xfId="0" applyNumberFormat="1" applyFont="1" applyBorder="1" applyAlignment="1">
      <alignment wrapText="1"/>
    </xf>
    <xf numFmtId="0" fontId="23" fillId="0" borderId="18" xfId="0" applyFont="1" applyBorder="1" applyAlignment="1">
      <alignment wrapText="1"/>
    </xf>
    <xf numFmtId="0" fontId="23" fillId="0" borderId="18" xfId="0" applyFont="1" applyBorder="1" applyAlignment="1">
      <alignment horizontal="right" vertical="center" wrapText="1"/>
    </xf>
    <xf numFmtId="49" fontId="24" fillId="36" borderId="18" xfId="0" applyNumberFormat="1" applyFont="1" applyFill="1" applyBorder="1" applyAlignment="1">
      <alignment vertical="center" wrapText="1"/>
    </xf>
    <xf numFmtId="49" fontId="27" fillId="37" borderId="18" xfId="0" applyNumberFormat="1" applyFont="1" applyFill="1" applyBorder="1" applyAlignment="1">
      <alignment horizontal="center" vertical="center" wrapText="1"/>
    </xf>
    <xf numFmtId="0" fontId="24" fillId="33" borderId="18" xfId="0" applyFont="1" applyFill="1" applyBorder="1" applyAlignment="1">
      <alignment vertical="center" wrapText="1"/>
    </xf>
    <xf numFmtId="0" fontId="24" fillId="33" borderId="18" xfId="0" applyNumberFormat="1" applyFont="1" applyFill="1" applyBorder="1" applyAlignment="1">
      <alignment vertical="center" wrapText="1"/>
    </xf>
    <xf numFmtId="0" fontId="24" fillId="36" borderId="18" xfId="0" applyFont="1" applyFill="1" applyBorder="1" applyAlignment="1">
      <alignment vertical="center" wrapText="1"/>
    </xf>
    <xf numFmtId="0" fontId="24" fillId="37" borderId="18" xfId="0" applyFont="1" applyFill="1" applyBorder="1" applyAlignment="1">
      <alignment vertical="center" wrapText="1"/>
    </xf>
    <xf numFmtId="4" fontId="24" fillId="36" borderId="18" xfId="0" applyNumberFormat="1" applyFont="1" applyFill="1" applyBorder="1" applyAlignment="1">
      <alignment horizontal="right" vertical="top" wrapText="1"/>
    </xf>
    <xf numFmtId="4" fontId="24" fillId="37" borderId="18" xfId="0" applyNumberFormat="1" applyFont="1" applyFill="1" applyBorder="1" applyAlignment="1">
      <alignment horizontal="right" vertical="top" wrapText="1"/>
    </xf>
    <xf numFmtId="177" fontId="23" fillId="36" borderId="18" xfId="0" applyNumberFormat="1" applyFont="1" applyFill="1" applyBorder="1" applyAlignment="1">
      <alignment horizontal="center" vertical="center"/>
    </xf>
    <xf numFmtId="177" fontId="23" fillId="37" borderId="18" xfId="0" applyNumberFormat="1" applyFont="1" applyFill="1" applyBorder="1" applyAlignment="1">
      <alignment horizontal="center" vertical="center"/>
    </xf>
    <xf numFmtId="177" fontId="28" fillId="0" borderId="18" xfId="0" applyNumberFormat="1" applyFont="1" applyBorder="1"/>
    <xf numFmtId="177" fontId="23" fillId="36" borderId="18" xfId="0" applyNumberFormat="1" applyFont="1" applyFill="1" applyBorder="1"/>
    <xf numFmtId="177" fontId="23" fillId="37" borderId="18" xfId="0" applyNumberFormat="1" applyFont="1" applyFill="1" applyBorder="1"/>
    <xf numFmtId="177" fontId="23" fillId="0" borderId="18" xfId="0" applyNumberFormat="1" applyFont="1" applyBorder="1"/>
    <xf numFmtId="49" fontId="24" fillId="0" borderId="18" xfId="0" applyNumberFormat="1" applyFont="1" applyFill="1" applyBorder="1" applyAlignment="1">
      <alignment vertical="center" wrapText="1"/>
    </xf>
    <xf numFmtId="0" fontId="24" fillId="0" borderId="18" xfId="0" applyFont="1" applyFill="1" applyBorder="1" applyAlignment="1">
      <alignment vertical="center" wrapText="1"/>
    </xf>
    <xf numFmtId="4" fontId="24" fillId="0" borderId="18" xfId="0" applyNumberFormat="1" applyFont="1" applyFill="1" applyBorder="1" applyAlignment="1">
      <alignment horizontal="right" vertical="top" wrapText="1"/>
    </xf>
    <xf numFmtId="0" fontId="23" fillId="0" borderId="0" xfId="0" applyFont="1" applyFill="1"/>
    <xf numFmtId="176" fontId="2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4" fillId="0" borderId="0" xfId="0" applyNumberFormat="1" applyFont="1" applyAlignment="1"/>
    <xf numFmtId="1" fontId="34" fillId="0" borderId="0" xfId="0" applyNumberFormat="1" applyFont="1" applyAlignment="1"/>
    <xf numFmtId="0" fontId="23" fillId="0" borderId="0" xfId="0" applyFont="1"/>
    <xf numFmtId="0" fontId="58" fillId="0" borderId="0" xfId="0" applyNumberFormat="1" applyFont="1" applyAlignment="1"/>
    <xf numFmtId="0" fontId="23" fillId="0" borderId="0" xfId="0" applyFont="1"/>
    <xf numFmtId="0" fontId="23" fillId="0" borderId="0" xfId="0" applyFont="1"/>
    <xf numFmtId="0" fontId="59" fillId="0" borderId="0" xfId="110"/>
    <xf numFmtId="0" fontId="60" fillId="0" borderId="0" xfId="110" applyNumberFormat="1" applyFont="1"/>
    <xf numFmtId="1" fontId="58" fillId="0" borderId="0" xfId="0" applyNumberFormat="1" applyFont="1" applyAlignment="1"/>
    <xf numFmtId="0" fontId="29" fillId="0" borderId="0" xfId="0" applyFont="1" applyAlignment="1">
      <alignment horizontal="left" wrapText="1"/>
    </xf>
    <xf numFmtId="0" fontId="35" fillId="0" borderId="19" xfId="0" applyFont="1" applyBorder="1" applyAlignment="1">
      <alignment horizontal="left" vertical="center" wrapText="1"/>
    </xf>
    <xf numFmtId="0" fontId="24" fillId="0" borderId="10" xfId="0" applyFont="1" applyBorder="1" applyAlignment="1">
      <alignment wrapText="1"/>
    </xf>
    <xf numFmtId="0" fontId="23" fillId="0" borderId="11" xfId="0" applyFont="1" applyBorder="1" applyAlignment="1">
      <alignment wrapText="1"/>
    </xf>
    <xf numFmtId="0" fontId="23" fillId="0" borderId="11" xfId="0" applyFont="1" applyBorder="1" applyAlignment="1">
      <alignment horizontal="right" vertical="center" wrapText="1"/>
    </xf>
    <xf numFmtId="49" fontId="24" fillId="33" borderId="10" xfId="0" applyNumberFormat="1" applyFont="1" applyFill="1" applyBorder="1" applyAlignment="1">
      <alignment vertical="center" wrapText="1"/>
    </xf>
    <xf numFmtId="49" fontId="24" fillId="33" borderId="12" xfId="0" applyNumberFormat="1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wrapText="1"/>
    </xf>
    <xf numFmtId="0" fontId="24" fillId="33" borderId="12" xfId="0" applyFont="1" applyFill="1" applyBorder="1" applyAlignment="1">
      <alignment vertical="center" wrapText="1"/>
    </xf>
    <xf numFmtId="4" fontId="25" fillId="34" borderId="10" xfId="0" applyNumberFormat="1" applyFont="1" applyFill="1" applyBorder="1" applyAlignment="1">
      <alignment horizontal="right" vertical="top" wrapText="1"/>
    </xf>
    <xf numFmtId="176" fontId="25" fillId="34" borderId="10" xfId="0" applyNumberFormat="1" applyFont="1" applyFill="1" applyBorder="1" applyAlignment="1">
      <alignment horizontal="right" vertical="top" wrapText="1"/>
    </xf>
    <xf numFmtId="176" fontId="25" fillId="34" borderId="12" xfId="0" applyNumberFormat="1" applyFont="1" applyFill="1" applyBorder="1" applyAlignment="1">
      <alignment horizontal="right" vertical="top" wrapText="1"/>
    </xf>
    <xf numFmtId="4" fontId="24" fillId="35" borderId="10" xfId="0" applyNumberFormat="1" applyFont="1" applyFill="1" applyBorder="1" applyAlignment="1">
      <alignment horizontal="right" vertical="top" wrapText="1"/>
    </xf>
    <xf numFmtId="176" fontId="24" fillId="35" borderId="10" xfId="0" applyNumberFormat="1" applyFont="1" applyFill="1" applyBorder="1" applyAlignment="1">
      <alignment horizontal="right" vertical="top" wrapText="1"/>
    </xf>
    <xf numFmtId="176" fontId="24" fillId="35" borderId="12" xfId="0" applyNumberFormat="1" applyFont="1" applyFill="1" applyBorder="1" applyAlignment="1">
      <alignment horizontal="right" vertical="top" wrapText="1"/>
    </xf>
    <xf numFmtId="0" fontId="24" fillId="35" borderId="10" xfId="0" applyFont="1" applyFill="1" applyBorder="1" applyAlignment="1">
      <alignment horizontal="right" vertical="top" wrapText="1"/>
    </xf>
    <xf numFmtId="0" fontId="24" fillId="35" borderId="12" xfId="0" applyFont="1" applyFill="1" applyBorder="1" applyAlignment="1">
      <alignment horizontal="right" vertical="top" wrapText="1"/>
    </xf>
    <xf numFmtId="4" fontId="24" fillId="35" borderId="13" xfId="0" applyNumberFormat="1" applyFont="1" applyFill="1" applyBorder="1" applyAlignment="1">
      <alignment horizontal="right" vertical="top" wrapText="1"/>
    </xf>
    <xf numFmtId="0" fontId="24" fillId="35" borderId="13" xfId="0" applyFont="1" applyFill="1" applyBorder="1" applyAlignment="1">
      <alignment horizontal="right" vertical="top" wrapText="1"/>
    </xf>
    <xf numFmtId="176" fontId="24" fillId="35" borderId="13" xfId="0" applyNumberFormat="1" applyFont="1" applyFill="1" applyBorder="1" applyAlignment="1">
      <alignment horizontal="right" vertical="top" wrapText="1"/>
    </xf>
    <xf numFmtId="176" fontId="24" fillId="35" borderId="20" xfId="0" applyNumberFormat="1" applyFont="1" applyFill="1" applyBorder="1" applyAlignment="1">
      <alignment horizontal="right" vertical="top" wrapText="1"/>
    </xf>
    <xf numFmtId="0" fontId="24" fillId="33" borderId="18" xfId="0" applyFont="1" applyFill="1" applyBorder="1" applyAlignment="1">
      <alignment vertical="center" wrapText="1"/>
    </xf>
    <xf numFmtId="49" fontId="24" fillId="33" borderId="18" xfId="0" applyNumberFormat="1" applyFont="1" applyFill="1" applyBorder="1" applyAlignment="1">
      <alignment horizontal="left" vertical="top" wrapText="1"/>
    </xf>
    <xf numFmtId="49" fontId="25" fillId="33" borderId="18" xfId="0" applyNumberFormat="1" applyFont="1" applyFill="1" applyBorder="1" applyAlignment="1">
      <alignment horizontal="left" vertical="top" wrapText="1"/>
    </xf>
    <xf numFmtId="14" fontId="24" fillId="33" borderId="18" xfId="0" applyNumberFormat="1" applyFont="1" applyFill="1" applyBorder="1" applyAlignment="1">
      <alignment vertical="center" wrapText="1"/>
    </xf>
    <xf numFmtId="49" fontId="24" fillId="33" borderId="13" xfId="0" applyNumberFormat="1" applyFont="1" applyFill="1" applyBorder="1" applyAlignment="1">
      <alignment horizontal="left" vertical="top" wrapText="1"/>
    </xf>
    <xf numFmtId="49" fontId="24" fillId="33" borderId="15" xfId="0" applyNumberFormat="1" applyFont="1" applyFill="1" applyBorder="1" applyAlignment="1">
      <alignment horizontal="left" vertical="top" wrapText="1"/>
    </xf>
    <xf numFmtId="0" fontId="23" fillId="0" borderId="0" xfId="0" applyFont="1" applyAlignment="1">
      <alignment wrapText="1"/>
    </xf>
    <xf numFmtId="0" fontId="23" fillId="0" borderId="19" xfId="0" applyFont="1" applyBorder="1" applyAlignment="1">
      <alignment wrapText="1"/>
    </xf>
    <xf numFmtId="0" fontId="23" fillId="0" borderId="0" xfId="0" applyFont="1" applyAlignment="1">
      <alignment horizontal="right" vertical="center" wrapText="1"/>
    </xf>
    <xf numFmtId="0" fontId="24" fillId="33" borderId="13" xfId="0" applyFont="1" applyFill="1" applyBorder="1" applyAlignment="1">
      <alignment vertical="center" wrapText="1"/>
    </xf>
    <xf numFmtId="0" fontId="24" fillId="33" borderId="15" xfId="0" applyFont="1" applyFill="1" applyBorder="1" applyAlignment="1">
      <alignment vertical="center" wrapText="1"/>
    </xf>
    <xf numFmtId="49" fontId="25" fillId="33" borderId="13" xfId="0" applyNumberFormat="1" applyFont="1" applyFill="1" applyBorder="1" applyAlignment="1">
      <alignment horizontal="left" vertical="top" wrapText="1"/>
    </xf>
    <xf numFmtId="49" fontId="25" fillId="33" borderId="14" xfId="0" applyNumberFormat="1" applyFont="1" applyFill="1" applyBorder="1" applyAlignment="1">
      <alignment horizontal="left" vertical="top" wrapText="1"/>
    </xf>
    <xf numFmtId="49" fontId="25" fillId="33" borderId="15" xfId="0" applyNumberFormat="1" applyFont="1" applyFill="1" applyBorder="1" applyAlignment="1">
      <alignment horizontal="left" vertical="top" wrapText="1"/>
    </xf>
    <xf numFmtId="14" fontId="24" fillId="33" borderId="12" xfId="0" applyNumberFormat="1" applyFont="1" applyFill="1" applyBorder="1" applyAlignment="1">
      <alignment vertical="center" wrapText="1"/>
    </xf>
    <xf numFmtId="14" fontId="24" fillId="33" borderId="16" xfId="0" applyNumberFormat="1" applyFont="1" applyFill="1" applyBorder="1" applyAlignment="1">
      <alignment vertical="center" wrapText="1"/>
    </xf>
    <xf numFmtId="14" fontId="24" fillId="33" borderId="17" xfId="0" applyNumberFormat="1" applyFont="1" applyFill="1" applyBorder="1" applyAlignment="1">
      <alignment vertical="center" wrapText="1"/>
    </xf>
  </cellXfs>
  <cellStyles count="136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31"/>
    <cellStyle name="注释 19" xfId="132"/>
    <cellStyle name="注释 2" xfId="115"/>
    <cellStyle name="注释 20" xfId="133"/>
    <cellStyle name="注释 21" xfId="134"/>
    <cellStyle name="注释 22" xfId="135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2555082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65fcb40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2a700a2e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b0393835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85a1363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d3d8d1ce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e8444a69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9a4ed59113" TargetMode="External"/><Relationship Id="rId642" Type="http://schemas.openxmlformats.org/officeDocument/2006/relationships/image" Target="cid:661a993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b6992ba12" TargetMode="External"/><Relationship Id="rId653" Type="http://schemas.openxmlformats.org/officeDocument/2006/relationships/hyperlink" Target="cid:2f9f8fb3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8ad4e2b0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d3dadbc4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ecad7ac4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9a51c2e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b8a788a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be8fdf672" TargetMode="External"/><Relationship Id="rId655" Type="http://schemas.openxmlformats.org/officeDocument/2006/relationships/hyperlink" Target="cid:34bf228d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9a4ed571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d3dca9f4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f1c66e7c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762712f813" TargetMode="External"/><Relationship Id="rId604" Type="http://schemas.openxmlformats.org/officeDocument/2006/relationships/image" Target="cid:a006730b13" TargetMode="External"/><Relationship Id="rId646" Type="http://schemas.openxmlformats.org/officeDocument/2006/relationships/image" Target="cid:10adffe8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e924812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7b49d2262" TargetMode="External"/><Relationship Id="rId605" Type="http://schemas.openxmlformats.org/officeDocument/2006/relationships/hyperlink" Target="cid:a49b57da2" TargetMode="External"/><Relationship Id="rId626" Type="http://schemas.openxmlformats.org/officeDocument/2006/relationships/image" Target="cid:d8a19f7a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647" Type="http://schemas.openxmlformats.org/officeDocument/2006/relationships/hyperlink" Target="cid:1764861d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e92483513" TargetMode="External"/><Relationship Id="rId637" Type="http://schemas.openxmlformats.org/officeDocument/2006/relationships/hyperlink" Target="cid:f71361a4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7b49d24813" TargetMode="External"/><Relationship Id="rId606" Type="http://schemas.openxmlformats.org/officeDocument/2006/relationships/image" Target="cid:a49b580113" TargetMode="External"/><Relationship Id="rId627" Type="http://schemas.openxmlformats.org/officeDocument/2006/relationships/hyperlink" Target="cid:dd25a2082" TargetMode="External"/><Relationship Id="rId648" Type="http://schemas.openxmlformats.org/officeDocument/2006/relationships/image" Target="cid:17648645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d3d3d6ae2" TargetMode="External"/><Relationship Id="rId638" Type="http://schemas.openxmlformats.org/officeDocument/2006/relationships/image" Target="cid:f71361e5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806a43192" TargetMode="External"/><Relationship Id="rId607" Type="http://schemas.openxmlformats.org/officeDocument/2006/relationships/hyperlink" Target="cid:a9bc1d962" TargetMode="External"/><Relationship Id="rId628" Type="http://schemas.openxmlformats.org/officeDocument/2006/relationships/image" Target="cid:dd25a23013" TargetMode="External"/><Relationship Id="rId649" Type="http://schemas.openxmlformats.org/officeDocument/2006/relationships/hyperlink" Target="cid:1afa43a8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d3d3d6d013" TargetMode="External"/><Relationship Id="rId639" Type="http://schemas.openxmlformats.org/officeDocument/2006/relationships/hyperlink" Target="cid:65fcb1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1afa43cf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806a434c13" TargetMode="External"/><Relationship Id="rId608" Type="http://schemas.openxmlformats.org/officeDocument/2006/relationships/image" Target="cid:a9bc1db9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d3d8d1ab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25550a6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661a966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b039385713" TargetMode="External"/><Relationship Id="rId652" Type="http://schemas.openxmlformats.org/officeDocument/2006/relationships/image" Target="cid:2a700a53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85a13664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d3dadb9d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e8444a9313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9a51c2c02" TargetMode="External"/><Relationship Id="rId643" Type="http://schemas.openxmlformats.org/officeDocument/2006/relationships/hyperlink" Target="cid:b8a7868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b6992bc2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2f9f8fda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8ad4e2d5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d3dca9cc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ecad7ae8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a00672ed2" TargetMode="External"/><Relationship Id="rId645" Type="http://schemas.openxmlformats.org/officeDocument/2006/relationships/hyperlink" Target="cid:10adffc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762712cc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be8fdf8513" TargetMode="External"/><Relationship Id="rId656" Type="http://schemas.openxmlformats.org/officeDocument/2006/relationships/image" Target="cid:34bf22ba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d8a19f2c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f1c66ea1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142875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142875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762712f8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7564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7b49d248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806a434c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85a13664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8ad4e2d5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9a4ed591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9a51c2e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7592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a006730b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a49b5801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a9bc1db9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b039385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b6992bc2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7545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be8fdf85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7602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e924835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d3d3d6d0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d3d8d1ce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d3dadbc4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d3dca9f4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d8a19f7a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dd25a230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25550a6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e8444a93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ecad7ae8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f1c66ea1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f71361e5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65fcb40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661a993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b8a788a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7621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0adffe8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17648645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1afa43cf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2a700a53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2f9f8fd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4bf22ba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740217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O17" sqref="O17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0" t="s">
        <v>4</v>
      </c>
      <c r="D2" s="60"/>
      <c r="E2" s="13"/>
      <c r="F2" s="24"/>
      <c r="G2" s="14"/>
      <c r="H2" s="24"/>
      <c r="I2" s="20"/>
      <c r="J2" s="21"/>
      <c r="K2" s="22"/>
      <c r="L2" s="22"/>
    </row>
    <row r="3" spans="1:13">
      <c r="A3" s="62" t="s">
        <v>5</v>
      </c>
      <c r="B3" s="62"/>
      <c r="C3" s="62"/>
      <c r="D3" s="62"/>
      <c r="E3" s="15">
        <f>SUM(E4:E40)</f>
        <v>12954324.5408</v>
      </c>
      <c r="F3" s="25">
        <f>RA!I7</f>
        <v>1402192.2439999999</v>
      </c>
      <c r="G3" s="16">
        <f>SUM(G4:G40)</f>
        <v>11552132.296799999</v>
      </c>
      <c r="H3" s="27">
        <f>RA!J7</f>
        <v>10.824124712822799</v>
      </c>
      <c r="I3" s="20">
        <f>SUM(I4:I40)</f>
        <v>12954329.116181085</v>
      </c>
      <c r="J3" s="21">
        <f>SUM(J4:J40)</f>
        <v>11552132.254519373</v>
      </c>
      <c r="K3" s="22">
        <f>E3-I3</f>
        <v>-4.5753810852766037</v>
      </c>
      <c r="L3" s="22">
        <f>G3-J3</f>
        <v>4.2280625551939011E-2</v>
      </c>
    </row>
    <row r="4" spans="1:13">
      <c r="A4" s="63">
        <f>RA!A8</f>
        <v>42430</v>
      </c>
      <c r="B4" s="12">
        <v>12</v>
      </c>
      <c r="C4" s="61" t="s">
        <v>6</v>
      </c>
      <c r="D4" s="61"/>
      <c r="E4" s="15">
        <f>VLOOKUP(C4,RA!B8:D36,3,0)</f>
        <v>565069.42409999995</v>
      </c>
      <c r="F4" s="25">
        <f>VLOOKUP(C4,RA!B8:I39,8,0)</f>
        <v>163488.06140000001</v>
      </c>
      <c r="G4" s="16">
        <f t="shared" ref="G4:G40" si="0">E4-F4</f>
        <v>401581.36269999994</v>
      </c>
      <c r="H4" s="27">
        <f>RA!J8</f>
        <v>28.9323850180695</v>
      </c>
      <c r="I4" s="20">
        <f>VLOOKUP(B4,RMS!B:D,3,FALSE)</f>
        <v>565070.17246239295</v>
      </c>
      <c r="J4" s="21">
        <f>VLOOKUP(B4,RMS!B:E,4,FALSE)</f>
        <v>401581.376029915</v>
      </c>
      <c r="K4" s="22">
        <f t="shared" ref="K4:K40" si="1">E4-I4</f>
        <v>-0.74836239300202578</v>
      </c>
      <c r="L4" s="22">
        <f t="shared" ref="L4:L40" si="2">G4-J4</f>
        <v>-1.3329915062058717E-2</v>
      </c>
    </row>
    <row r="5" spans="1:13">
      <c r="A5" s="63"/>
      <c r="B5" s="12">
        <v>13</v>
      </c>
      <c r="C5" s="61" t="s">
        <v>7</v>
      </c>
      <c r="D5" s="61"/>
      <c r="E5" s="15">
        <f>VLOOKUP(C5,RA!B8:D37,3,0)</f>
        <v>75834.314799999993</v>
      </c>
      <c r="F5" s="25">
        <f>VLOOKUP(C5,RA!B9:I40,8,0)</f>
        <v>17717.8887</v>
      </c>
      <c r="G5" s="16">
        <f t="shared" si="0"/>
        <v>58116.426099999997</v>
      </c>
      <c r="H5" s="27">
        <f>RA!J9</f>
        <v>23.363946449213501</v>
      </c>
      <c r="I5" s="20">
        <f>VLOOKUP(B5,RMS!B:D,3,FALSE)</f>
        <v>75834.3729641026</v>
      </c>
      <c r="J5" s="21">
        <f>VLOOKUP(B5,RMS!B:E,4,FALSE)</f>
        <v>58116.413070085502</v>
      </c>
      <c r="K5" s="22">
        <f t="shared" si="1"/>
        <v>-5.8164102607406676E-2</v>
      </c>
      <c r="L5" s="22">
        <f t="shared" si="2"/>
        <v>1.3029914494836703E-2</v>
      </c>
      <c r="M5" s="32"/>
    </row>
    <row r="6" spans="1:13">
      <c r="A6" s="63"/>
      <c r="B6" s="12">
        <v>14</v>
      </c>
      <c r="C6" s="61" t="s">
        <v>8</v>
      </c>
      <c r="D6" s="61"/>
      <c r="E6" s="15">
        <f>VLOOKUP(C6,RA!B10:D38,3,0)</f>
        <v>97326.281700000007</v>
      </c>
      <c r="F6" s="25">
        <f>VLOOKUP(C6,RA!B10:I41,8,0)</f>
        <v>26870.296300000002</v>
      </c>
      <c r="G6" s="16">
        <f t="shared" si="0"/>
        <v>70455.985400000005</v>
      </c>
      <c r="H6" s="27">
        <f>RA!J10</f>
        <v>27.608468987673199</v>
      </c>
      <c r="I6" s="20">
        <f>VLOOKUP(B6,RMS!B:D,3,FALSE)</f>
        <v>97328.004437909403</v>
      </c>
      <c r="J6" s="21">
        <f>VLOOKUP(B6,RMS!B:E,4,FALSE)</f>
        <v>70455.984125066694</v>
      </c>
      <c r="K6" s="22">
        <f>E6-I6</f>
        <v>-1.7227379093965283</v>
      </c>
      <c r="L6" s="22">
        <f t="shared" si="2"/>
        <v>1.2749333109240979E-3</v>
      </c>
      <c r="M6" s="32"/>
    </row>
    <row r="7" spans="1:13">
      <c r="A7" s="63"/>
      <c r="B7" s="12">
        <v>15</v>
      </c>
      <c r="C7" s="61" t="s">
        <v>9</v>
      </c>
      <c r="D7" s="61"/>
      <c r="E7" s="15">
        <f>VLOOKUP(C7,RA!B10:D39,3,0)</f>
        <v>45789.938800000004</v>
      </c>
      <c r="F7" s="25">
        <f>VLOOKUP(C7,RA!B11:I42,8,0)</f>
        <v>10346.1469</v>
      </c>
      <c r="G7" s="16">
        <f t="shared" si="0"/>
        <v>35443.791900000004</v>
      </c>
      <c r="H7" s="27">
        <f>RA!J11</f>
        <v>22.594803948504101</v>
      </c>
      <c r="I7" s="20">
        <f>VLOOKUP(B7,RMS!B:D,3,FALSE)</f>
        <v>45789.970519393399</v>
      </c>
      <c r="J7" s="21">
        <f>VLOOKUP(B7,RMS!B:E,4,FALSE)</f>
        <v>35443.791528848</v>
      </c>
      <c r="K7" s="22">
        <f t="shared" si="1"/>
        <v>-3.1719393395178486E-2</v>
      </c>
      <c r="L7" s="22">
        <f t="shared" si="2"/>
        <v>3.7115200393600389E-4</v>
      </c>
      <c r="M7" s="32"/>
    </row>
    <row r="8" spans="1:13">
      <c r="A8" s="63"/>
      <c r="B8" s="12">
        <v>16</v>
      </c>
      <c r="C8" s="61" t="s">
        <v>10</v>
      </c>
      <c r="D8" s="61"/>
      <c r="E8" s="15">
        <f>VLOOKUP(C8,RA!B12:D39,3,0)</f>
        <v>122481.1358</v>
      </c>
      <c r="F8" s="25">
        <f>VLOOKUP(C8,RA!B12:I43,8,0)</f>
        <v>24734.678400000001</v>
      </c>
      <c r="G8" s="16">
        <f t="shared" si="0"/>
        <v>97746.457399999999</v>
      </c>
      <c r="H8" s="27">
        <f>RA!J12</f>
        <v>20.194684053542201</v>
      </c>
      <c r="I8" s="20">
        <f>VLOOKUP(B8,RMS!B:D,3,FALSE)</f>
        <v>122481.12043076901</v>
      </c>
      <c r="J8" s="21">
        <f>VLOOKUP(B8,RMS!B:E,4,FALSE)</f>
        <v>97746.456426495701</v>
      </c>
      <c r="K8" s="22">
        <f t="shared" si="1"/>
        <v>1.5369230997748673E-2</v>
      </c>
      <c r="L8" s="22">
        <f t="shared" si="2"/>
        <v>9.7350429859943688E-4</v>
      </c>
      <c r="M8" s="32"/>
    </row>
    <row r="9" spans="1:13">
      <c r="A9" s="63"/>
      <c r="B9" s="12">
        <v>17</v>
      </c>
      <c r="C9" s="61" t="s">
        <v>11</v>
      </c>
      <c r="D9" s="61"/>
      <c r="E9" s="15">
        <f>VLOOKUP(C9,RA!B12:D40,3,0)</f>
        <v>254198.6012</v>
      </c>
      <c r="F9" s="25">
        <f>VLOOKUP(C9,RA!B13:I44,8,0)</f>
        <v>56250.653899999998</v>
      </c>
      <c r="G9" s="16">
        <f t="shared" si="0"/>
        <v>197947.9473</v>
      </c>
      <c r="H9" s="27">
        <f>RA!J13</f>
        <v>22.128624482769201</v>
      </c>
      <c r="I9" s="20">
        <f>VLOOKUP(B9,RMS!B:D,3,FALSE)</f>
        <v>254198.78941453001</v>
      </c>
      <c r="J9" s="21">
        <f>VLOOKUP(B9,RMS!B:E,4,FALSE)</f>
        <v>197947.94485555601</v>
      </c>
      <c r="K9" s="22">
        <f t="shared" si="1"/>
        <v>-0.18821453000418842</v>
      </c>
      <c r="L9" s="22">
        <f t="shared" si="2"/>
        <v>2.444443991407752E-3</v>
      </c>
      <c r="M9" s="32"/>
    </row>
    <row r="10" spans="1:13">
      <c r="A10" s="63"/>
      <c r="B10" s="12">
        <v>18</v>
      </c>
      <c r="C10" s="61" t="s">
        <v>12</v>
      </c>
      <c r="D10" s="61"/>
      <c r="E10" s="15">
        <f>VLOOKUP(C10,RA!B14:D41,3,0)</f>
        <v>103759.7319</v>
      </c>
      <c r="F10" s="25">
        <f>VLOOKUP(C10,RA!B14:I44,8,0)</f>
        <v>21435.6217</v>
      </c>
      <c r="G10" s="16">
        <f t="shared" si="0"/>
        <v>82324.110199999996</v>
      </c>
      <c r="H10" s="27">
        <f>RA!J14</f>
        <v>20.658902357861599</v>
      </c>
      <c r="I10" s="20">
        <f>VLOOKUP(B10,RMS!B:D,3,FALSE)</f>
        <v>103759.748117094</v>
      </c>
      <c r="J10" s="21">
        <f>VLOOKUP(B10,RMS!B:E,4,FALSE)</f>
        <v>82324.111399999994</v>
      </c>
      <c r="K10" s="22">
        <f t="shared" si="1"/>
        <v>-1.621709400205873E-2</v>
      </c>
      <c r="L10" s="22">
        <f t="shared" si="2"/>
        <v>-1.1999999987892807E-3</v>
      </c>
      <c r="M10" s="32"/>
    </row>
    <row r="11" spans="1:13">
      <c r="A11" s="63"/>
      <c r="B11" s="12">
        <v>19</v>
      </c>
      <c r="C11" s="61" t="s">
        <v>13</v>
      </c>
      <c r="D11" s="61"/>
      <c r="E11" s="15">
        <f>VLOOKUP(C11,RA!B14:D42,3,0)</f>
        <v>103718.83990000001</v>
      </c>
      <c r="F11" s="25">
        <f>VLOOKUP(C11,RA!B15:I45,8,0)</f>
        <v>-8713.2198000000008</v>
      </c>
      <c r="G11" s="16">
        <f t="shared" si="0"/>
        <v>112432.05970000001</v>
      </c>
      <c r="H11" s="27">
        <f>RA!J15</f>
        <v>-8.4008072288513898</v>
      </c>
      <c r="I11" s="20">
        <f>VLOOKUP(B11,RMS!B:D,3,FALSE)</f>
        <v>103718.92671282</v>
      </c>
      <c r="J11" s="21">
        <f>VLOOKUP(B11,RMS!B:E,4,FALSE)</f>
        <v>112432.059695726</v>
      </c>
      <c r="K11" s="22">
        <f t="shared" si="1"/>
        <v>-8.6812819994520396E-2</v>
      </c>
      <c r="L11" s="22">
        <f t="shared" si="2"/>
        <v>4.2740139178931713E-6</v>
      </c>
      <c r="M11" s="32"/>
    </row>
    <row r="12" spans="1:13">
      <c r="A12" s="63"/>
      <c r="B12" s="12">
        <v>21</v>
      </c>
      <c r="C12" s="61" t="s">
        <v>14</v>
      </c>
      <c r="D12" s="61"/>
      <c r="E12" s="15">
        <f>VLOOKUP(C12,RA!B16:D43,3,0)</f>
        <v>703199.38729999994</v>
      </c>
      <c r="F12" s="25">
        <f>VLOOKUP(C12,RA!B16:I46,8,0)</f>
        <v>-194.72919999999999</v>
      </c>
      <c r="G12" s="16">
        <f t="shared" si="0"/>
        <v>703394.11649999989</v>
      </c>
      <c r="H12" s="27">
        <f>RA!J16</f>
        <v>-2.7691889884558001E-2</v>
      </c>
      <c r="I12" s="20">
        <f>VLOOKUP(B12,RMS!B:D,3,FALSE)</f>
        <v>703198.93333247898</v>
      </c>
      <c r="J12" s="21">
        <f>VLOOKUP(B12,RMS!B:E,4,FALSE)</f>
        <v>703394.11671965802</v>
      </c>
      <c r="K12" s="22">
        <f t="shared" si="1"/>
        <v>0.45396752096712589</v>
      </c>
      <c r="L12" s="22">
        <f t="shared" si="2"/>
        <v>-2.1965813357383013E-4</v>
      </c>
      <c r="M12" s="32"/>
    </row>
    <row r="13" spans="1:13">
      <c r="A13" s="63"/>
      <c r="B13" s="12">
        <v>22</v>
      </c>
      <c r="C13" s="61" t="s">
        <v>15</v>
      </c>
      <c r="D13" s="61"/>
      <c r="E13" s="15">
        <f>VLOOKUP(C13,RA!B16:D44,3,0)</f>
        <v>411595.39</v>
      </c>
      <c r="F13" s="25">
        <f>VLOOKUP(C13,RA!B17:I47,8,0)</f>
        <v>61044.3995</v>
      </c>
      <c r="G13" s="16">
        <f t="shared" si="0"/>
        <v>350550.99050000001</v>
      </c>
      <c r="H13" s="27">
        <f>RA!J17</f>
        <v>14.8311669622928</v>
      </c>
      <c r="I13" s="20">
        <f>VLOOKUP(B13,RMS!B:D,3,FALSE)</f>
        <v>411595.40291282098</v>
      </c>
      <c r="J13" s="21">
        <f>VLOOKUP(B13,RMS!B:E,4,FALSE)</f>
        <v>350550.98977692297</v>
      </c>
      <c r="K13" s="22">
        <f t="shared" si="1"/>
        <v>-1.2912820966448635E-2</v>
      </c>
      <c r="L13" s="22">
        <f t="shared" si="2"/>
        <v>7.230770424939692E-4</v>
      </c>
      <c r="M13" s="32"/>
    </row>
    <row r="14" spans="1:13">
      <c r="A14" s="63"/>
      <c r="B14" s="12">
        <v>23</v>
      </c>
      <c r="C14" s="61" t="s">
        <v>16</v>
      </c>
      <c r="D14" s="61"/>
      <c r="E14" s="15">
        <f>VLOOKUP(C14,RA!B18:D44,3,0)</f>
        <v>1091425.9543000001</v>
      </c>
      <c r="F14" s="25">
        <f>VLOOKUP(C14,RA!B18:I48,8,0)</f>
        <v>137146.54490000001</v>
      </c>
      <c r="G14" s="16">
        <f t="shared" si="0"/>
        <v>954279.40940000012</v>
      </c>
      <c r="H14" s="27">
        <f>RA!J18</f>
        <v>12.565813041156799</v>
      </c>
      <c r="I14" s="20">
        <f>VLOOKUP(B14,RMS!B:D,3,FALSE)</f>
        <v>1091426.00906667</v>
      </c>
      <c r="J14" s="21">
        <f>VLOOKUP(B14,RMS!B:E,4,FALSE)</f>
        <v>954279.41141282103</v>
      </c>
      <c r="K14" s="22">
        <f t="shared" si="1"/>
        <v>-5.4766669869422913E-2</v>
      </c>
      <c r="L14" s="22">
        <f t="shared" si="2"/>
        <v>-2.0128209143877029E-3</v>
      </c>
      <c r="M14" s="32"/>
    </row>
    <row r="15" spans="1:13">
      <c r="A15" s="63"/>
      <c r="B15" s="12">
        <v>24</v>
      </c>
      <c r="C15" s="61" t="s">
        <v>17</v>
      </c>
      <c r="D15" s="61"/>
      <c r="E15" s="15">
        <f>VLOOKUP(C15,RA!B18:D45,3,0)</f>
        <v>431381.10940000002</v>
      </c>
      <c r="F15" s="25">
        <f>VLOOKUP(C15,RA!B19:I49,8,0)</f>
        <v>45664.311999999998</v>
      </c>
      <c r="G15" s="16">
        <f t="shared" si="0"/>
        <v>385716.79740000004</v>
      </c>
      <c r="H15" s="27">
        <f>RA!J19</f>
        <v>10.585607715533399</v>
      </c>
      <c r="I15" s="20">
        <f>VLOOKUP(B15,RMS!B:D,3,FALSE)</f>
        <v>431381.114006838</v>
      </c>
      <c r="J15" s="21">
        <f>VLOOKUP(B15,RMS!B:E,4,FALSE)</f>
        <v>385716.79458974302</v>
      </c>
      <c r="K15" s="22">
        <f t="shared" si="1"/>
        <v>-4.6068379888311028E-3</v>
      </c>
      <c r="L15" s="22">
        <f t="shared" si="2"/>
        <v>2.8102570213377476E-3</v>
      </c>
      <c r="M15" s="32"/>
    </row>
    <row r="16" spans="1:13">
      <c r="A16" s="63"/>
      <c r="B16" s="12">
        <v>25</v>
      </c>
      <c r="C16" s="61" t="s">
        <v>18</v>
      </c>
      <c r="D16" s="61"/>
      <c r="E16" s="15">
        <f>VLOOKUP(C16,RA!B20:D46,3,0)</f>
        <v>732693.00549999997</v>
      </c>
      <c r="F16" s="25">
        <f>VLOOKUP(C16,RA!B20:I50,8,0)</f>
        <v>76336.328599999993</v>
      </c>
      <c r="G16" s="16">
        <f t="shared" si="0"/>
        <v>656356.67689999996</v>
      </c>
      <c r="H16" s="27">
        <f>RA!J20</f>
        <v>10.418596605532899</v>
      </c>
      <c r="I16" s="20">
        <f>VLOOKUP(B16,RMS!B:D,3,FALSE)</f>
        <v>732692.9558</v>
      </c>
      <c r="J16" s="21">
        <f>VLOOKUP(B16,RMS!B:E,4,FALSE)</f>
        <v>656356.67689999996</v>
      </c>
      <c r="K16" s="22">
        <f t="shared" si="1"/>
        <v>4.9699999974109232E-2</v>
      </c>
      <c r="L16" s="22">
        <f t="shared" si="2"/>
        <v>0</v>
      </c>
      <c r="M16" s="32"/>
    </row>
    <row r="17" spans="1:13">
      <c r="A17" s="63"/>
      <c r="B17" s="12">
        <v>26</v>
      </c>
      <c r="C17" s="61" t="s">
        <v>19</v>
      </c>
      <c r="D17" s="61"/>
      <c r="E17" s="15">
        <f>VLOOKUP(C17,RA!B20:D47,3,0)</f>
        <v>289794.11219999997</v>
      </c>
      <c r="F17" s="25">
        <f>VLOOKUP(C17,RA!B21:I51,8,0)</f>
        <v>42386.927499999998</v>
      </c>
      <c r="G17" s="16">
        <f t="shared" si="0"/>
        <v>247407.18469999998</v>
      </c>
      <c r="H17" s="27">
        <f>RA!J21</f>
        <v>14.626566143188899</v>
      </c>
      <c r="I17" s="20">
        <f>VLOOKUP(B17,RMS!B:D,3,FALSE)</f>
        <v>289793.89574070799</v>
      </c>
      <c r="J17" s="21">
        <f>VLOOKUP(B17,RMS!B:E,4,FALSE)</f>
        <v>247407.18468053101</v>
      </c>
      <c r="K17" s="22">
        <f t="shared" si="1"/>
        <v>0.21645929198712111</v>
      </c>
      <c r="L17" s="22">
        <f t="shared" si="2"/>
        <v>1.9468978280201554E-5</v>
      </c>
      <c r="M17" s="32"/>
    </row>
    <row r="18" spans="1:13">
      <c r="A18" s="63"/>
      <c r="B18" s="12">
        <v>27</v>
      </c>
      <c r="C18" s="61" t="s">
        <v>20</v>
      </c>
      <c r="D18" s="61"/>
      <c r="E18" s="15">
        <f>VLOOKUP(C18,RA!B22:D48,3,0)</f>
        <v>913797.57680000004</v>
      </c>
      <c r="F18" s="25">
        <f>VLOOKUP(C18,RA!B22:I52,8,0)</f>
        <v>74462.134300000005</v>
      </c>
      <c r="G18" s="16">
        <f t="shared" si="0"/>
        <v>839335.4425</v>
      </c>
      <c r="H18" s="27">
        <f>RA!J22</f>
        <v>8.1486465044869902</v>
      </c>
      <c r="I18" s="20">
        <f>VLOOKUP(B18,RMS!B:D,3,FALSE)</f>
        <v>913798.4007</v>
      </c>
      <c r="J18" s="21">
        <f>VLOOKUP(B18,RMS!B:E,4,FALSE)</f>
        <v>839335.44279999996</v>
      </c>
      <c r="K18" s="22">
        <f t="shared" si="1"/>
        <v>-0.82389999995939434</v>
      </c>
      <c r="L18" s="22">
        <f t="shared" si="2"/>
        <v>-2.9999995604157448E-4</v>
      </c>
      <c r="M18" s="32"/>
    </row>
    <row r="19" spans="1:13">
      <c r="A19" s="63"/>
      <c r="B19" s="12">
        <v>29</v>
      </c>
      <c r="C19" s="61" t="s">
        <v>21</v>
      </c>
      <c r="D19" s="61"/>
      <c r="E19" s="15">
        <f>VLOOKUP(C19,RA!B22:D49,3,0)</f>
        <v>2332848.5973</v>
      </c>
      <c r="F19" s="25">
        <f>VLOOKUP(C19,RA!B23:I53,8,0)</f>
        <v>249620.14629999999</v>
      </c>
      <c r="G19" s="16">
        <f t="shared" si="0"/>
        <v>2083228.4510000001</v>
      </c>
      <c r="H19" s="27">
        <f>RA!J23</f>
        <v>10.700229178563299</v>
      </c>
      <c r="I19" s="20">
        <f>VLOOKUP(B19,RMS!B:D,3,FALSE)</f>
        <v>2332850.1521974402</v>
      </c>
      <c r="J19" s="21">
        <f>VLOOKUP(B19,RMS!B:E,4,FALSE)</f>
        <v>2083228.4823683801</v>
      </c>
      <c r="K19" s="22">
        <f t="shared" si="1"/>
        <v>-1.5548974401317537</v>
      </c>
      <c r="L19" s="22">
        <f t="shared" si="2"/>
        <v>-3.1368379946798086E-2</v>
      </c>
      <c r="M19" s="32"/>
    </row>
    <row r="20" spans="1:13">
      <c r="A20" s="63"/>
      <c r="B20" s="12">
        <v>31</v>
      </c>
      <c r="C20" s="61" t="s">
        <v>22</v>
      </c>
      <c r="D20" s="61"/>
      <c r="E20" s="15">
        <f>VLOOKUP(C20,RA!B24:D50,3,0)</f>
        <v>161261.58689999999</v>
      </c>
      <c r="F20" s="25">
        <f>VLOOKUP(C20,RA!B24:I54,8,0)</f>
        <v>26917.659800000001</v>
      </c>
      <c r="G20" s="16">
        <f t="shared" si="0"/>
        <v>134343.9271</v>
      </c>
      <c r="H20" s="27">
        <f>RA!J24</f>
        <v>16.691922929353201</v>
      </c>
      <c r="I20" s="20">
        <f>VLOOKUP(B20,RMS!B:D,3,FALSE)</f>
        <v>161261.568066946</v>
      </c>
      <c r="J20" s="21">
        <f>VLOOKUP(B20,RMS!B:E,4,FALSE)</f>
        <v>134343.928742132</v>
      </c>
      <c r="K20" s="22">
        <f t="shared" si="1"/>
        <v>1.8833053996786475E-2</v>
      </c>
      <c r="L20" s="22">
        <f t="shared" si="2"/>
        <v>-1.642132003325969E-3</v>
      </c>
      <c r="M20" s="32"/>
    </row>
    <row r="21" spans="1:13">
      <c r="A21" s="63"/>
      <c r="B21" s="12">
        <v>32</v>
      </c>
      <c r="C21" s="61" t="s">
        <v>23</v>
      </c>
      <c r="D21" s="61"/>
      <c r="E21" s="15">
        <f>VLOOKUP(C21,RA!B24:D51,3,0)</f>
        <v>180749.05249999999</v>
      </c>
      <c r="F21" s="25">
        <f>VLOOKUP(C21,RA!B25:I55,8,0)</f>
        <v>17959.317899999998</v>
      </c>
      <c r="G21" s="16">
        <f t="shared" si="0"/>
        <v>162789.7346</v>
      </c>
      <c r="H21" s="27">
        <f>RA!J25</f>
        <v>9.9360509234204706</v>
      </c>
      <c r="I21" s="20">
        <f>VLOOKUP(B21,RMS!B:D,3,FALSE)</f>
        <v>180749.035144694</v>
      </c>
      <c r="J21" s="21">
        <f>VLOOKUP(B21,RMS!B:E,4,FALSE)</f>
        <v>162789.73237034099</v>
      </c>
      <c r="K21" s="22">
        <f t="shared" si="1"/>
        <v>1.7355305986711755E-2</v>
      </c>
      <c r="L21" s="22">
        <f t="shared" si="2"/>
        <v>2.2296590032055974E-3</v>
      </c>
      <c r="M21" s="32"/>
    </row>
    <row r="22" spans="1:13">
      <c r="A22" s="63"/>
      <c r="B22" s="12">
        <v>33</v>
      </c>
      <c r="C22" s="61" t="s">
        <v>24</v>
      </c>
      <c r="D22" s="61"/>
      <c r="E22" s="15">
        <f>VLOOKUP(C22,RA!B26:D52,3,0)</f>
        <v>446287.43699999998</v>
      </c>
      <c r="F22" s="25">
        <f>VLOOKUP(C22,RA!B26:I56,8,0)</f>
        <v>101191.2258</v>
      </c>
      <c r="G22" s="16">
        <f t="shared" si="0"/>
        <v>345096.21119999996</v>
      </c>
      <c r="H22" s="27">
        <f>RA!J26</f>
        <v>22.6740027638286</v>
      </c>
      <c r="I22" s="20">
        <f>VLOOKUP(B22,RMS!B:D,3,FALSE)</f>
        <v>446287.41480745003</v>
      </c>
      <c r="J22" s="21">
        <f>VLOOKUP(B22,RMS!B:E,4,FALSE)</f>
        <v>345096.21364610997</v>
      </c>
      <c r="K22" s="22">
        <f t="shared" si="1"/>
        <v>2.2192549949977547E-2</v>
      </c>
      <c r="L22" s="22">
        <f t="shared" si="2"/>
        <v>-2.4461100110784173E-3</v>
      </c>
      <c r="M22" s="32"/>
    </row>
    <row r="23" spans="1:13">
      <c r="A23" s="63"/>
      <c r="B23" s="12">
        <v>34</v>
      </c>
      <c r="C23" s="61" t="s">
        <v>25</v>
      </c>
      <c r="D23" s="61"/>
      <c r="E23" s="15">
        <f>VLOOKUP(C23,RA!B26:D53,3,0)</f>
        <v>178118.5943</v>
      </c>
      <c r="F23" s="25">
        <f>VLOOKUP(C23,RA!B27:I57,8,0)</f>
        <v>49020.258000000002</v>
      </c>
      <c r="G23" s="16">
        <f t="shared" si="0"/>
        <v>129098.3363</v>
      </c>
      <c r="H23" s="27">
        <f>RA!J27</f>
        <v>27.5211345523178</v>
      </c>
      <c r="I23" s="20">
        <f>VLOOKUP(B23,RMS!B:D,3,FALSE)</f>
        <v>178118.447546888</v>
      </c>
      <c r="J23" s="21">
        <f>VLOOKUP(B23,RMS!B:E,4,FALSE)</f>
        <v>129098.350415708</v>
      </c>
      <c r="K23" s="22">
        <f t="shared" si="1"/>
        <v>0.14675311199971475</v>
      </c>
      <c r="L23" s="22">
        <f t="shared" si="2"/>
        <v>-1.4115708007011563E-2</v>
      </c>
      <c r="M23" s="32"/>
    </row>
    <row r="24" spans="1:13">
      <c r="A24" s="63"/>
      <c r="B24" s="12">
        <v>35</v>
      </c>
      <c r="C24" s="61" t="s">
        <v>26</v>
      </c>
      <c r="D24" s="61"/>
      <c r="E24" s="15">
        <f>VLOOKUP(C24,RA!B28:D54,3,0)</f>
        <v>592737.57940000005</v>
      </c>
      <c r="F24" s="25">
        <f>VLOOKUP(C24,RA!B28:I58,8,0)</f>
        <v>32011.533899999999</v>
      </c>
      <c r="G24" s="16">
        <f t="shared" si="0"/>
        <v>560726.04550000001</v>
      </c>
      <c r="H24" s="27">
        <f>RA!J28</f>
        <v>5.4006250004266203</v>
      </c>
      <c r="I24" s="20">
        <f>VLOOKUP(B24,RMS!B:D,3,FALSE)</f>
        <v>592737.57944336301</v>
      </c>
      <c r="J24" s="21">
        <f>VLOOKUP(B24,RMS!B:E,4,FALSE)</f>
        <v>560726.045169911</v>
      </c>
      <c r="K24" s="22">
        <f t="shared" si="1"/>
        <v>-4.3362961150705814E-5</v>
      </c>
      <c r="L24" s="22">
        <f t="shared" si="2"/>
        <v>3.3008900936692953E-4</v>
      </c>
      <c r="M24" s="32"/>
    </row>
    <row r="25" spans="1:13">
      <c r="A25" s="63"/>
      <c r="B25" s="12">
        <v>36</v>
      </c>
      <c r="C25" s="61" t="s">
        <v>27</v>
      </c>
      <c r="D25" s="61"/>
      <c r="E25" s="15">
        <f>VLOOKUP(C25,RA!B28:D55,3,0)</f>
        <v>555039.24780000001</v>
      </c>
      <c r="F25" s="25">
        <f>VLOOKUP(C25,RA!B29:I59,8,0)</f>
        <v>81261.489000000001</v>
      </c>
      <c r="G25" s="16">
        <f t="shared" si="0"/>
        <v>473777.75880000001</v>
      </c>
      <c r="H25" s="27">
        <f>RA!J29</f>
        <v>14.6406743887202</v>
      </c>
      <c r="I25" s="20">
        <f>VLOOKUP(B25,RMS!B:D,3,FALSE)</f>
        <v>555039.26365486695</v>
      </c>
      <c r="J25" s="21">
        <f>VLOOKUP(B25,RMS!B:E,4,FALSE)</f>
        <v>473777.72914846003</v>
      </c>
      <c r="K25" s="22">
        <f t="shared" si="1"/>
        <v>-1.58548669423908E-2</v>
      </c>
      <c r="L25" s="22">
        <f t="shared" si="2"/>
        <v>2.9651539982296526E-2</v>
      </c>
      <c r="M25" s="32"/>
    </row>
    <row r="26" spans="1:13">
      <c r="A26" s="63"/>
      <c r="B26" s="12">
        <v>37</v>
      </c>
      <c r="C26" s="61" t="s">
        <v>71</v>
      </c>
      <c r="D26" s="61"/>
      <c r="E26" s="15">
        <f>VLOOKUP(C26,RA!B30:D56,3,0)</f>
        <v>684205.90359999996</v>
      </c>
      <c r="F26" s="25">
        <f>VLOOKUP(C26,RA!B30:I60,8,0)</f>
        <v>91272.688800000004</v>
      </c>
      <c r="G26" s="16">
        <f t="shared" si="0"/>
        <v>592933.21479999996</v>
      </c>
      <c r="H26" s="27">
        <f>RA!J30</f>
        <v>13.3399446452832</v>
      </c>
      <c r="I26" s="20">
        <f>VLOOKUP(B26,RMS!B:D,3,FALSE)</f>
        <v>684205.92142920301</v>
      </c>
      <c r="J26" s="21">
        <f>VLOOKUP(B26,RMS!B:E,4,FALSE)</f>
        <v>592933.20523013605</v>
      </c>
      <c r="K26" s="22">
        <f t="shared" si="1"/>
        <v>-1.7829203046858311E-2</v>
      </c>
      <c r="L26" s="22">
        <f t="shared" si="2"/>
        <v>9.5698639051988721E-3</v>
      </c>
      <c r="M26" s="32"/>
    </row>
    <row r="27" spans="1:13">
      <c r="A27" s="63"/>
      <c r="B27" s="12">
        <v>38</v>
      </c>
      <c r="C27" s="61" t="s">
        <v>29</v>
      </c>
      <c r="D27" s="61"/>
      <c r="E27" s="15">
        <f>VLOOKUP(C27,RA!B30:D57,3,0)</f>
        <v>849508.58499999996</v>
      </c>
      <c r="F27" s="25">
        <f>VLOOKUP(C27,RA!B31:I61,8,0)</f>
        <v>-3266.1460000000002</v>
      </c>
      <c r="G27" s="16">
        <f t="shared" si="0"/>
        <v>852774.73099999991</v>
      </c>
      <c r="H27" s="27">
        <f>RA!J31</f>
        <v>-0.38447474901033502</v>
      </c>
      <c r="I27" s="20">
        <f>VLOOKUP(B27,RMS!B:D,3,FALSE)</f>
        <v>849508.79768584098</v>
      </c>
      <c r="J27" s="21">
        <f>VLOOKUP(B27,RMS!B:E,4,FALSE)</f>
        <v>852774.69148938102</v>
      </c>
      <c r="K27" s="22">
        <f t="shared" si="1"/>
        <v>-0.21268584101926535</v>
      </c>
      <c r="L27" s="22">
        <f t="shared" si="2"/>
        <v>3.9510618895292282E-2</v>
      </c>
      <c r="M27" s="32"/>
    </row>
    <row r="28" spans="1:13">
      <c r="A28" s="63"/>
      <c r="B28" s="12">
        <v>39</v>
      </c>
      <c r="C28" s="61" t="s">
        <v>30</v>
      </c>
      <c r="D28" s="61"/>
      <c r="E28" s="15">
        <f>VLOOKUP(C28,RA!B32:D58,3,0)</f>
        <v>90289.463499999998</v>
      </c>
      <c r="F28" s="25">
        <f>VLOOKUP(C28,RA!B32:I62,8,0)</f>
        <v>24687.869900000002</v>
      </c>
      <c r="G28" s="16">
        <f t="shared" si="0"/>
        <v>65601.593599999993</v>
      </c>
      <c r="H28" s="27">
        <f>RA!J32</f>
        <v>27.343024250000099</v>
      </c>
      <c r="I28" s="20">
        <f>VLOOKUP(B28,RMS!B:D,3,FALSE)</f>
        <v>90289.436769049207</v>
      </c>
      <c r="J28" s="21">
        <f>VLOOKUP(B28,RMS!B:E,4,FALSE)</f>
        <v>65601.587611282099</v>
      </c>
      <c r="K28" s="22">
        <f t="shared" si="1"/>
        <v>2.6730950790806673E-2</v>
      </c>
      <c r="L28" s="22">
        <f t="shared" si="2"/>
        <v>5.9887178940698504E-3</v>
      </c>
      <c r="M28" s="32"/>
    </row>
    <row r="29" spans="1:13">
      <c r="A29" s="63"/>
      <c r="B29" s="12">
        <v>40</v>
      </c>
      <c r="C29" s="61" t="s">
        <v>74</v>
      </c>
      <c r="D29" s="61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3"/>
      <c r="B30" s="12">
        <v>42</v>
      </c>
      <c r="C30" s="61" t="s">
        <v>31</v>
      </c>
      <c r="D30" s="61"/>
      <c r="E30" s="15">
        <f>VLOOKUP(C30,RA!B34:D61,3,0)</f>
        <v>74861.681899999996</v>
      </c>
      <c r="F30" s="25">
        <f>VLOOKUP(C30,RA!B34:I65,8,0)</f>
        <v>12088.9565</v>
      </c>
      <c r="G30" s="16">
        <f t="shared" si="0"/>
        <v>62772.725399999996</v>
      </c>
      <c r="H30" s="27">
        <f>RA!J34</f>
        <v>16.1483901953317</v>
      </c>
      <c r="I30" s="20">
        <f>VLOOKUP(B30,RMS!B:D,3,FALSE)</f>
        <v>74861.681299999997</v>
      </c>
      <c r="J30" s="21">
        <f>VLOOKUP(B30,RMS!B:E,4,FALSE)</f>
        <v>62772.7261</v>
      </c>
      <c r="K30" s="22">
        <f t="shared" si="1"/>
        <v>5.9999999939464033E-4</v>
      </c>
      <c r="L30" s="22">
        <f t="shared" si="2"/>
        <v>-7.0000000414438546E-4</v>
      </c>
      <c r="M30" s="32"/>
    </row>
    <row r="31" spans="1:13" s="34" customFormat="1" ht="12" thickBot="1">
      <c r="A31" s="63"/>
      <c r="B31" s="12">
        <v>70</v>
      </c>
      <c r="C31" s="64" t="s">
        <v>68</v>
      </c>
      <c r="D31" s="65"/>
      <c r="E31" s="15">
        <f>VLOOKUP(C31,RA!B35:D62,3,0)</f>
        <v>78834.179999999993</v>
      </c>
      <c r="F31" s="25">
        <f>VLOOKUP(C31,RA!B35:I66,8,0)</f>
        <v>1903.32</v>
      </c>
      <c r="G31" s="16">
        <f t="shared" si="0"/>
        <v>76930.859999999986</v>
      </c>
      <c r="H31" s="27">
        <f>RA!J35</f>
        <v>2.4143334781943602</v>
      </c>
      <c r="I31" s="20">
        <f>VLOOKUP(B31,RMS!B:D,3,FALSE)</f>
        <v>78834.179999999993</v>
      </c>
      <c r="J31" s="21">
        <f>VLOOKUP(B31,RMS!B:E,4,FALSE)</f>
        <v>76930.86</v>
      </c>
      <c r="K31" s="22">
        <f t="shared" si="1"/>
        <v>0</v>
      </c>
      <c r="L31" s="22">
        <f t="shared" si="2"/>
        <v>0</v>
      </c>
    </row>
    <row r="32" spans="1:13">
      <c r="A32" s="63"/>
      <c r="B32" s="12">
        <v>71</v>
      </c>
      <c r="C32" s="61" t="s">
        <v>35</v>
      </c>
      <c r="D32" s="61"/>
      <c r="E32" s="15">
        <f>VLOOKUP(C32,RA!B34:D62,3,0)</f>
        <v>149877.82999999999</v>
      </c>
      <c r="F32" s="25">
        <f>VLOOKUP(C32,RA!B34:I66,8,0)</f>
        <v>-25585.17</v>
      </c>
      <c r="G32" s="16">
        <f t="shared" si="0"/>
        <v>175463</v>
      </c>
      <c r="H32" s="27">
        <f>RA!J35</f>
        <v>2.4143334781943602</v>
      </c>
      <c r="I32" s="20">
        <f>VLOOKUP(B32,RMS!B:D,3,FALSE)</f>
        <v>149877.82999999999</v>
      </c>
      <c r="J32" s="21">
        <f>VLOOKUP(B32,RMS!B:E,4,FALSE)</f>
        <v>175463</v>
      </c>
      <c r="K32" s="22">
        <f t="shared" si="1"/>
        <v>0</v>
      </c>
      <c r="L32" s="22">
        <f t="shared" si="2"/>
        <v>0</v>
      </c>
      <c r="M32" s="32"/>
    </row>
    <row r="33" spans="1:13">
      <c r="A33" s="63"/>
      <c r="B33" s="12">
        <v>72</v>
      </c>
      <c r="C33" s="61" t="s">
        <v>36</v>
      </c>
      <c r="D33" s="61"/>
      <c r="E33" s="15">
        <f>VLOOKUP(C33,RA!B34:D63,3,0)</f>
        <v>6578.64</v>
      </c>
      <c r="F33" s="25">
        <f>VLOOKUP(C33,RA!B34:I67,8,0)</f>
        <v>123.05</v>
      </c>
      <c r="G33" s="16">
        <f t="shared" si="0"/>
        <v>6455.59</v>
      </c>
      <c r="H33" s="27">
        <f>RA!J34</f>
        <v>16.1483901953317</v>
      </c>
      <c r="I33" s="20">
        <f>VLOOKUP(B33,RMS!B:D,3,FALSE)</f>
        <v>6578.64</v>
      </c>
      <c r="J33" s="21">
        <f>VLOOKUP(B33,RMS!B:E,4,FALSE)</f>
        <v>6455.59</v>
      </c>
      <c r="K33" s="22">
        <f t="shared" si="1"/>
        <v>0</v>
      </c>
      <c r="L33" s="22">
        <f t="shared" si="2"/>
        <v>0</v>
      </c>
      <c r="M33" s="32"/>
    </row>
    <row r="34" spans="1:13">
      <c r="A34" s="63"/>
      <c r="B34" s="12">
        <v>73</v>
      </c>
      <c r="C34" s="61" t="s">
        <v>37</v>
      </c>
      <c r="D34" s="61"/>
      <c r="E34" s="15">
        <f>VLOOKUP(C34,RA!B35:D64,3,0)</f>
        <v>101985.59</v>
      </c>
      <c r="F34" s="25">
        <f>VLOOKUP(C34,RA!B35:I68,8,0)</f>
        <v>-19145.18</v>
      </c>
      <c r="G34" s="16">
        <f t="shared" si="0"/>
        <v>121130.76999999999</v>
      </c>
      <c r="H34" s="27">
        <f>RA!J35</f>
        <v>2.4143334781943602</v>
      </c>
      <c r="I34" s="20">
        <f>VLOOKUP(B34,RMS!B:D,3,FALSE)</f>
        <v>101985.59</v>
      </c>
      <c r="J34" s="21">
        <f>VLOOKUP(B34,RMS!B:E,4,FALSE)</f>
        <v>121130.77</v>
      </c>
      <c r="K34" s="22">
        <f t="shared" si="1"/>
        <v>0</v>
      </c>
      <c r="L34" s="22">
        <f t="shared" si="2"/>
        <v>0</v>
      </c>
      <c r="M34" s="32"/>
    </row>
    <row r="35" spans="1:13" s="34" customFormat="1">
      <c r="A35" s="63"/>
      <c r="B35" s="12">
        <v>74</v>
      </c>
      <c r="C35" s="61" t="s">
        <v>69</v>
      </c>
      <c r="D35" s="61"/>
      <c r="E35" s="15">
        <f>VLOOKUP(C35,RA!B36:D65,3,0)</f>
        <v>0</v>
      </c>
      <c r="F35" s="25">
        <f>VLOOKUP(C35,RA!B36:I69,8,0)</f>
        <v>0</v>
      </c>
      <c r="G35" s="16">
        <f t="shared" si="0"/>
        <v>0</v>
      </c>
      <c r="H35" s="27">
        <f>RA!J36</f>
        <v>-17.070683502690201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63"/>
      <c r="B36" s="12">
        <v>75</v>
      </c>
      <c r="C36" s="61" t="s">
        <v>32</v>
      </c>
      <c r="D36" s="61"/>
      <c r="E36" s="15">
        <f>VLOOKUP(C36,RA!B8:D65,3,0)</f>
        <v>74326.495500000005</v>
      </c>
      <c r="F36" s="25">
        <f>VLOOKUP(C36,RA!B8:I69,8,0)</f>
        <v>4855.5174999999999</v>
      </c>
      <c r="G36" s="16">
        <f t="shared" si="0"/>
        <v>69470.978000000003</v>
      </c>
      <c r="H36" s="27">
        <f>RA!J36</f>
        <v>-17.070683502690201</v>
      </c>
      <c r="I36" s="20">
        <f>VLOOKUP(B36,RMS!B:D,3,FALSE)</f>
        <v>74326.495726495705</v>
      </c>
      <c r="J36" s="21">
        <f>VLOOKUP(B36,RMS!B:E,4,FALSE)</f>
        <v>69470.978632478596</v>
      </c>
      <c r="K36" s="22">
        <f t="shared" si="1"/>
        <v>-2.2649570018984377E-4</v>
      </c>
      <c r="L36" s="22">
        <f t="shared" si="2"/>
        <v>-6.3247859361581504E-4</v>
      </c>
      <c r="M36" s="32"/>
    </row>
    <row r="37" spans="1:13">
      <c r="A37" s="63"/>
      <c r="B37" s="12">
        <v>76</v>
      </c>
      <c r="C37" s="61" t="s">
        <v>33</v>
      </c>
      <c r="D37" s="61"/>
      <c r="E37" s="15">
        <f>VLOOKUP(C37,RA!B8:D66,3,0)</f>
        <v>332539.25189999997</v>
      </c>
      <c r="F37" s="25">
        <f>VLOOKUP(C37,RA!B8:I70,8,0)</f>
        <v>18773.7546</v>
      </c>
      <c r="G37" s="16">
        <f t="shared" si="0"/>
        <v>313765.49729999999</v>
      </c>
      <c r="H37" s="27">
        <f>RA!J37</f>
        <v>1.87044738730194</v>
      </c>
      <c r="I37" s="20">
        <f>VLOOKUP(B37,RMS!B:D,3,FALSE)</f>
        <v>332539.24532136798</v>
      </c>
      <c r="J37" s="21">
        <f>VLOOKUP(B37,RMS!B:E,4,FALSE)</f>
        <v>313765.49567777797</v>
      </c>
      <c r="K37" s="22">
        <f t="shared" si="1"/>
        <v>6.5786319901235402E-3</v>
      </c>
      <c r="L37" s="22">
        <f t="shared" si="2"/>
        <v>1.6222220147028565E-3</v>
      </c>
      <c r="M37" s="32"/>
    </row>
    <row r="38" spans="1:13">
      <c r="A38" s="63"/>
      <c r="B38" s="12">
        <v>77</v>
      </c>
      <c r="C38" s="61" t="s">
        <v>38</v>
      </c>
      <c r="D38" s="61"/>
      <c r="E38" s="15">
        <f>VLOOKUP(C38,RA!B9:D67,3,0)</f>
        <v>90876.12</v>
      </c>
      <c r="F38" s="25">
        <f>VLOOKUP(C38,RA!B9:I71,8,0)</f>
        <v>-14600.54</v>
      </c>
      <c r="G38" s="16">
        <f t="shared" si="0"/>
        <v>105476.66</v>
      </c>
      <c r="H38" s="27">
        <f>RA!J38</f>
        <v>-18.772436380473</v>
      </c>
      <c r="I38" s="20">
        <f>VLOOKUP(B38,RMS!B:D,3,FALSE)</f>
        <v>90876.12</v>
      </c>
      <c r="J38" s="21">
        <f>VLOOKUP(B38,RMS!B:E,4,FALSE)</f>
        <v>105476.66</v>
      </c>
      <c r="K38" s="22">
        <f t="shared" si="1"/>
        <v>0</v>
      </c>
      <c r="L38" s="22">
        <f t="shared" si="2"/>
        <v>0</v>
      </c>
      <c r="M38" s="32"/>
    </row>
    <row r="39" spans="1:13">
      <c r="A39" s="63"/>
      <c r="B39" s="12">
        <v>78</v>
      </c>
      <c r="C39" s="61" t="s">
        <v>39</v>
      </c>
      <c r="D39" s="61"/>
      <c r="E39" s="15">
        <f>VLOOKUP(C39,RA!B10:D68,3,0)</f>
        <v>20176.099999999999</v>
      </c>
      <c r="F39" s="25">
        <f>VLOOKUP(C39,RA!B10:I72,8,0)</f>
        <v>2723.81</v>
      </c>
      <c r="G39" s="16">
        <f t="shared" si="0"/>
        <v>17452.289999999997</v>
      </c>
      <c r="H39" s="27">
        <f>RA!J39</f>
        <v>0</v>
      </c>
      <c r="I39" s="20">
        <f>VLOOKUP(B39,RMS!B:D,3,FALSE)</f>
        <v>20176.099999999999</v>
      </c>
      <c r="J39" s="21">
        <f>VLOOKUP(B39,RMS!B:E,4,FALSE)</f>
        <v>17452.29</v>
      </c>
      <c r="K39" s="22">
        <f t="shared" si="1"/>
        <v>0</v>
      </c>
      <c r="L39" s="22">
        <f t="shared" si="2"/>
        <v>0</v>
      </c>
      <c r="M39" s="32"/>
    </row>
    <row r="40" spans="1:13">
      <c r="A40" s="63"/>
      <c r="B40" s="12">
        <v>99</v>
      </c>
      <c r="C40" s="61" t="s">
        <v>34</v>
      </c>
      <c r="D40" s="61"/>
      <c r="E40" s="15">
        <f>VLOOKUP(C40,RA!B8:D69,3,0)</f>
        <v>11157.800499999999</v>
      </c>
      <c r="F40" s="25">
        <f>VLOOKUP(C40,RA!B8:I73,8,0)</f>
        <v>1402.6369</v>
      </c>
      <c r="G40" s="16">
        <f t="shared" si="0"/>
        <v>9755.1635999999999</v>
      </c>
      <c r="H40" s="27">
        <f>RA!J40</f>
        <v>6.5326872568611796</v>
      </c>
      <c r="I40" s="20">
        <f>VLOOKUP(B40,RMS!B:D,3,FALSE)</f>
        <v>11157.8004689509</v>
      </c>
      <c r="J40" s="21">
        <f>VLOOKUP(B40,RMS!B:E,4,FALSE)</f>
        <v>9755.1639059072695</v>
      </c>
      <c r="K40" s="22">
        <f t="shared" si="1"/>
        <v>3.1049099561641924E-5</v>
      </c>
      <c r="L40" s="22">
        <f t="shared" si="2"/>
        <v>-3.0590726964874193E-4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7.140625" style="35" customWidth="1"/>
    <col min="2" max="3" width="9.140625" style="35"/>
    <col min="4" max="5" width="11.5703125" style="35" customWidth="1"/>
    <col min="6" max="7" width="12.28515625" style="35" customWidth="1"/>
    <col min="8" max="8" width="9.140625" style="35"/>
    <col min="9" max="9" width="12.28515625" style="35" customWidth="1"/>
    <col min="10" max="10" width="9.140625" style="35"/>
    <col min="11" max="11" width="12.28515625" style="35" customWidth="1"/>
    <col min="12" max="12" width="10.5703125" style="35" customWidth="1"/>
    <col min="13" max="13" width="12.28515625" style="35" customWidth="1"/>
    <col min="14" max="15" width="14" style="35" customWidth="1"/>
    <col min="16" max="17" width="9.28515625" style="35" customWidth="1"/>
    <col min="18" max="18" width="10.5703125" style="35" customWidth="1"/>
    <col min="19" max="20" width="9.140625" style="35"/>
    <col min="21" max="21" width="10.5703125" style="35" customWidth="1"/>
    <col min="22" max="22" width="36.140625" style="35" customWidth="1"/>
    <col min="23" max="16384" width="9.140625" style="35"/>
  </cols>
  <sheetData>
    <row r="1" spans="1:23" ht="12.7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39" t="s">
        <v>45</v>
      </c>
      <c r="W1" s="68"/>
    </row>
    <row r="2" spans="1:23" ht="12.7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39"/>
      <c r="W2" s="68"/>
    </row>
    <row r="3" spans="1:23" ht="23.25" thickBo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40" t="s">
        <v>46</v>
      </c>
      <c r="W3" s="68"/>
    </row>
    <row r="4" spans="1:23" ht="12.75" thickTop="1" thickBot="1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W4" s="68"/>
    </row>
    <row r="5" spans="1:23" ht="22.5" thickTop="1" thickBot="1">
      <c r="A5" s="41"/>
      <c r="B5" s="42"/>
      <c r="C5" s="43"/>
      <c r="D5" s="44" t="s">
        <v>0</v>
      </c>
      <c r="E5" s="44" t="s">
        <v>58</v>
      </c>
      <c r="F5" s="44" t="s">
        <v>59</v>
      </c>
      <c r="G5" s="44" t="s">
        <v>47</v>
      </c>
      <c r="H5" s="44" t="s">
        <v>48</v>
      </c>
      <c r="I5" s="44" t="s">
        <v>1</v>
      </c>
      <c r="J5" s="44" t="s">
        <v>2</v>
      </c>
      <c r="K5" s="44" t="s">
        <v>49</v>
      </c>
      <c r="L5" s="44" t="s">
        <v>50</v>
      </c>
      <c r="M5" s="44" t="s">
        <v>51</v>
      </c>
      <c r="N5" s="44" t="s">
        <v>52</v>
      </c>
      <c r="O5" s="44" t="s">
        <v>53</v>
      </c>
      <c r="P5" s="44" t="s">
        <v>60</v>
      </c>
      <c r="Q5" s="44" t="s">
        <v>61</v>
      </c>
      <c r="R5" s="44" t="s">
        <v>54</v>
      </c>
      <c r="S5" s="44" t="s">
        <v>55</v>
      </c>
      <c r="T5" s="44" t="s">
        <v>56</v>
      </c>
      <c r="U5" s="45" t="s">
        <v>57</v>
      </c>
    </row>
    <row r="6" spans="1:23" ht="12" thickBot="1">
      <c r="A6" s="46" t="s">
        <v>3</v>
      </c>
      <c r="B6" s="69" t="s">
        <v>4</v>
      </c>
      <c r="C6" s="70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</row>
    <row r="7" spans="1:23" ht="12" thickBot="1">
      <c r="A7" s="71" t="s">
        <v>5</v>
      </c>
      <c r="B7" s="72"/>
      <c r="C7" s="73"/>
      <c r="D7" s="48">
        <v>12954324.5408</v>
      </c>
      <c r="E7" s="48">
        <v>15455077.4583</v>
      </c>
      <c r="F7" s="49">
        <v>83.819214596320293</v>
      </c>
      <c r="G7" s="48">
        <v>20300612.8554</v>
      </c>
      <c r="H7" s="49">
        <v>-36.187519888818898</v>
      </c>
      <c r="I7" s="48">
        <v>1402192.2439999999</v>
      </c>
      <c r="J7" s="49">
        <v>10.824124712822799</v>
      </c>
      <c r="K7" s="48">
        <v>2404170.7148000002</v>
      </c>
      <c r="L7" s="49">
        <v>11.842847956979201</v>
      </c>
      <c r="M7" s="49">
        <v>-0.41676677310469301</v>
      </c>
      <c r="N7" s="48">
        <v>12954324.5408</v>
      </c>
      <c r="O7" s="48">
        <v>1752043713.5497999</v>
      </c>
      <c r="P7" s="48">
        <v>679186</v>
      </c>
      <c r="Q7" s="48">
        <v>726044</v>
      </c>
      <c r="R7" s="49">
        <v>-6.4538788282803798</v>
      </c>
      <c r="S7" s="48">
        <v>19.073309138881001</v>
      </c>
      <c r="T7" s="48">
        <v>30.772253436017699</v>
      </c>
      <c r="U7" s="50">
        <v>-61.336730883726901</v>
      </c>
    </row>
    <row r="8" spans="1:23" ht="12" thickBot="1">
      <c r="A8" s="74">
        <v>42430</v>
      </c>
      <c r="B8" s="64" t="s">
        <v>6</v>
      </c>
      <c r="C8" s="65"/>
      <c r="D8" s="51">
        <v>565069.42409999995</v>
      </c>
      <c r="E8" s="51">
        <v>650249.39069999999</v>
      </c>
      <c r="F8" s="52">
        <v>86.900415776122003</v>
      </c>
      <c r="G8" s="51">
        <v>987891.46680000005</v>
      </c>
      <c r="H8" s="52">
        <v>-42.800455000346801</v>
      </c>
      <c r="I8" s="51">
        <v>163488.06140000001</v>
      </c>
      <c r="J8" s="52">
        <v>28.9323850180695</v>
      </c>
      <c r="K8" s="51">
        <v>226840.12450000001</v>
      </c>
      <c r="L8" s="52">
        <v>22.962049184895299</v>
      </c>
      <c r="M8" s="52">
        <v>-0.27928067505535198</v>
      </c>
      <c r="N8" s="51">
        <v>565069.42409999995</v>
      </c>
      <c r="O8" s="51">
        <v>69852268.066</v>
      </c>
      <c r="P8" s="51">
        <v>22412</v>
      </c>
      <c r="Q8" s="51">
        <v>25784</v>
      </c>
      <c r="R8" s="52">
        <v>-13.0778777536457</v>
      </c>
      <c r="S8" s="51">
        <v>25.212806715152599</v>
      </c>
      <c r="T8" s="51">
        <v>25.882862612472898</v>
      </c>
      <c r="U8" s="53">
        <v>-2.6576013725498999</v>
      </c>
    </row>
    <row r="9" spans="1:23" ht="12" thickBot="1">
      <c r="A9" s="75"/>
      <c r="B9" s="64" t="s">
        <v>7</v>
      </c>
      <c r="C9" s="65"/>
      <c r="D9" s="51">
        <v>75834.314799999993</v>
      </c>
      <c r="E9" s="51">
        <v>154357.26730000001</v>
      </c>
      <c r="F9" s="52">
        <v>49.129086130174102</v>
      </c>
      <c r="G9" s="51">
        <v>327906.3921</v>
      </c>
      <c r="H9" s="52">
        <v>-76.873181911966796</v>
      </c>
      <c r="I9" s="51">
        <v>17717.8887</v>
      </c>
      <c r="J9" s="52">
        <v>23.363946449213501</v>
      </c>
      <c r="K9" s="51">
        <v>62707.5357</v>
      </c>
      <c r="L9" s="52">
        <v>19.123608813602001</v>
      </c>
      <c r="M9" s="52">
        <v>-0.71745200154628297</v>
      </c>
      <c r="N9" s="51">
        <v>75834.314799999993</v>
      </c>
      <c r="O9" s="51">
        <v>9328022.9707999993</v>
      </c>
      <c r="P9" s="51">
        <v>4125</v>
      </c>
      <c r="Q9" s="51">
        <v>4665</v>
      </c>
      <c r="R9" s="52">
        <v>-11.5755627009646</v>
      </c>
      <c r="S9" s="51">
        <v>18.3840763151515</v>
      </c>
      <c r="T9" s="51">
        <v>16.408251168274401</v>
      </c>
      <c r="U9" s="53">
        <v>10.7474812060518</v>
      </c>
    </row>
    <row r="10" spans="1:23" ht="12" thickBot="1">
      <c r="A10" s="75"/>
      <c r="B10" s="64" t="s">
        <v>8</v>
      </c>
      <c r="C10" s="65"/>
      <c r="D10" s="51">
        <v>97326.281700000007</v>
      </c>
      <c r="E10" s="51">
        <v>155199.83499999999</v>
      </c>
      <c r="F10" s="52">
        <v>62.710299724223297</v>
      </c>
      <c r="G10" s="51">
        <v>294165.147</v>
      </c>
      <c r="H10" s="52">
        <v>-66.914407538565399</v>
      </c>
      <c r="I10" s="51">
        <v>26870.296300000002</v>
      </c>
      <c r="J10" s="52">
        <v>27.608468987673199</v>
      </c>
      <c r="K10" s="51">
        <v>59218.308299999997</v>
      </c>
      <c r="L10" s="52">
        <v>20.130973673777898</v>
      </c>
      <c r="M10" s="52">
        <v>-0.54625018729216201</v>
      </c>
      <c r="N10" s="51">
        <v>97326.281700000007</v>
      </c>
      <c r="O10" s="51">
        <v>17118350.955699999</v>
      </c>
      <c r="P10" s="51">
        <v>74300</v>
      </c>
      <c r="Q10" s="51">
        <v>77190</v>
      </c>
      <c r="R10" s="52">
        <v>-3.7440082912294401</v>
      </c>
      <c r="S10" s="51">
        <v>1.30990957873486</v>
      </c>
      <c r="T10" s="51">
        <v>1.9787087627931099</v>
      </c>
      <c r="U10" s="53">
        <v>-51.056896973315602</v>
      </c>
    </row>
    <row r="11" spans="1:23" ht="12" thickBot="1">
      <c r="A11" s="75"/>
      <c r="B11" s="64" t="s">
        <v>9</v>
      </c>
      <c r="C11" s="65"/>
      <c r="D11" s="51">
        <v>45789.938800000004</v>
      </c>
      <c r="E11" s="51">
        <v>57142.230900000002</v>
      </c>
      <c r="F11" s="52">
        <v>80.133271100551298</v>
      </c>
      <c r="G11" s="51">
        <v>80912.779699999999</v>
      </c>
      <c r="H11" s="52">
        <v>-43.408273736515802</v>
      </c>
      <c r="I11" s="51">
        <v>10346.1469</v>
      </c>
      <c r="J11" s="52">
        <v>22.594803948504101</v>
      </c>
      <c r="K11" s="51">
        <v>17882.2801</v>
      </c>
      <c r="L11" s="52">
        <v>22.100686895570799</v>
      </c>
      <c r="M11" s="52">
        <v>-0.421430217950786</v>
      </c>
      <c r="N11" s="51">
        <v>45789.938800000004</v>
      </c>
      <c r="O11" s="51">
        <v>5674378.3997</v>
      </c>
      <c r="P11" s="51">
        <v>2171</v>
      </c>
      <c r="Q11" s="51">
        <v>2354</v>
      </c>
      <c r="R11" s="52">
        <v>-7.77400169923534</v>
      </c>
      <c r="S11" s="51">
        <v>21.091634638415499</v>
      </c>
      <c r="T11" s="51">
        <v>21.351969668649101</v>
      </c>
      <c r="U11" s="53">
        <v>-1.2343046648431599</v>
      </c>
    </row>
    <row r="12" spans="1:23" ht="12" thickBot="1">
      <c r="A12" s="75"/>
      <c r="B12" s="64" t="s">
        <v>10</v>
      </c>
      <c r="C12" s="65"/>
      <c r="D12" s="51">
        <v>122481.1358</v>
      </c>
      <c r="E12" s="51">
        <v>195013.1152</v>
      </c>
      <c r="F12" s="52">
        <v>62.806614659935398</v>
      </c>
      <c r="G12" s="51">
        <v>197737.34789999999</v>
      </c>
      <c r="H12" s="52">
        <v>-38.058673740308599</v>
      </c>
      <c r="I12" s="51">
        <v>24734.678400000001</v>
      </c>
      <c r="J12" s="52">
        <v>20.194684053542201</v>
      </c>
      <c r="K12" s="51">
        <v>30859.548999999999</v>
      </c>
      <c r="L12" s="52">
        <v>15.606333010800901</v>
      </c>
      <c r="M12" s="52">
        <v>-0.19847570034157</v>
      </c>
      <c r="N12" s="51">
        <v>122481.1358</v>
      </c>
      <c r="O12" s="51">
        <v>18439217.446600001</v>
      </c>
      <c r="P12" s="51">
        <v>1188</v>
      </c>
      <c r="Q12" s="51">
        <v>1447</v>
      </c>
      <c r="R12" s="52">
        <v>-17.899101589495501</v>
      </c>
      <c r="S12" s="51">
        <v>103.098599158249</v>
      </c>
      <c r="T12" s="51">
        <v>101.83739585348999</v>
      </c>
      <c r="U12" s="53">
        <v>1.2232981971203301</v>
      </c>
    </row>
    <row r="13" spans="1:23" ht="12" thickBot="1">
      <c r="A13" s="75"/>
      <c r="B13" s="64" t="s">
        <v>11</v>
      </c>
      <c r="C13" s="65"/>
      <c r="D13" s="51">
        <v>254198.6012</v>
      </c>
      <c r="E13" s="51">
        <v>296222.28499999997</v>
      </c>
      <c r="F13" s="52">
        <v>85.813463089044802</v>
      </c>
      <c r="G13" s="51">
        <v>424392.94660000002</v>
      </c>
      <c r="H13" s="52">
        <v>-40.103009902379902</v>
      </c>
      <c r="I13" s="51">
        <v>56250.653899999998</v>
      </c>
      <c r="J13" s="52">
        <v>22.128624482769201</v>
      </c>
      <c r="K13" s="51">
        <v>88214.106499999994</v>
      </c>
      <c r="L13" s="52">
        <v>20.785950192321099</v>
      </c>
      <c r="M13" s="52">
        <v>-0.36233947004836498</v>
      </c>
      <c r="N13" s="51">
        <v>254198.6012</v>
      </c>
      <c r="O13" s="51">
        <v>25856129.827799998</v>
      </c>
      <c r="P13" s="51">
        <v>8583</v>
      </c>
      <c r="Q13" s="51">
        <v>9831</v>
      </c>
      <c r="R13" s="52">
        <v>-12.6945376869088</v>
      </c>
      <c r="S13" s="51">
        <v>29.616521169754201</v>
      </c>
      <c r="T13" s="51">
        <v>28.477646038042899</v>
      </c>
      <c r="U13" s="53">
        <v>3.8454048170732098</v>
      </c>
    </row>
    <row r="14" spans="1:23" ht="12" thickBot="1">
      <c r="A14" s="75"/>
      <c r="B14" s="64" t="s">
        <v>12</v>
      </c>
      <c r="C14" s="65"/>
      <c r="D14" s="51">
        <v>103759.7319</v>
      </c>
      <c r="E14" s="51">
        <v>110090.56510000001</v>
      </c>
      <c r="F14" s="52">
        <v>94.249431643620497</v>
      </c>
      <c r="G14" s="51">
        <v>160539.73560000001</v>
      </c>
      <c r="H14" s="52">
        <v>-35.368193106703998</v>
      </c>
      <c r="I14" s="51">
        <v>21435.6217</v>
      </c>
      <c r="J14" s="52">
        <v>20.658902357861599</v>
      </c>
      <c r="K14" s="51">
        <v>26791.687399999999</v>
      </c>
      <c r="L14" s="52">
        <v>16.688508486617899</v>
      </c>
      <c r="M14" s="52">
        <v>-0.19991520578879299</v>
      </c>
      <c r="N14" s="51">
        <v>103759.7319</v>
      </c>
      <c r="O14" s="51">
        <v>12278978.0944</v>
      </c>
      <c r="P14" s="51">
        <v>1624</v>
      </c>
      <c r="Q14" s="51">
        <v>1766</v>
      </c>
      <c r="R14" s="52">
        <v>-8.0407701019252507</v>
      </c>
      <c r="S14" s="51">
        <v>63.891460529556603</v>
      </c>
      <c r="T14" s="51">
        <v>58.672187882219703</v>
      </c>
      <c r="U14" s="53">
        <v>8.1689675021945405</v>
      </c>
    </row>
    <row r="15" spans="1:23" ht="12" thickBot="1">
      <c r="A15" s="75"/>
      <c r="B15" s="64" t="s">
        <v>13</v>
      </c>
      <c r="C15" s="65"/>
      <c r="D15" s="51">
        <v>103718.83990000001</v>
      </c>
      <c r="E15" s="51">
        <v>112348.68520000001</v>
      </c>
      <c r="F15" s="52">
        <v>92.318694887583803</v>
      </c>
      <c r="G15" s="51">
        <v>124859.7386</v>
      </c>
      <c r="H15" s="52">
        <v>-16.9317178916471</v>
      </c>
      <c r="I15" s="51">
        <v>-8713.2198000000008</v>
      </c>
      <c r="J15" s="52">
        <v>-8.4008072288513898</v>
      </c>
      <c r="K15" s="51">
        <v>6830.7957999999999</v>
      </c>
      <c r="L15" s="52">
        <v>5.4707753488761499</v>
      </c>
      <c r="M15" s="52">
        <v>-2.2755790181870199</v>
      </c>
      <c r="N15" s="51">
        <v>103718.83990000001</v>
      </c>
      <c r="O15" s="51">
        <v>9519713.5727999993</v>
      </c>
      <c r="P15" s="51">
        <v>4694</v>
      </c>
      <c r="Q15" s="51">
        <v>5674</v>
      </c>
      <c r="R15" s="52">
        <v>-17.271765949947099</v>
      </c>
      <c r="S15" s="51">
        <v>22.096045994887099</v>
      </c>
      <c r="T15" s="51">
        <v>21.9448383679944</v>
      </c>
      <c r="U15" s="53">
        <v>0.68431984133141299</v>
      </c>
    </row>
    <row r="16" spans="1:23" ht="12" thickBot="1">
      <c r="A16" s="75"/>
      <c r="B16" s="64" t="s">
        <v>14</v>
      </c>
      <c r="C16" s="65"/>
      <c r="D16" s="51">
        <v>703199.38729999994</v>
      </c>
      <c r="E16" s="51">
        <v>608583.27009999997</v>
      </c>
      <c r="F16" s="52">
        <v>115.54694679406001</v>
      </c>
      <c r="G16" s="51">
        <v>940716.07140000002</v>
      </c>
      <c r="H16" s="52">
        <v>-25.248498598149901</v>
      </c>
      <c r="I16" s="51">
        <v>-194.72919999999999</v>
      </c>
      <c r="J16" s="52">
        <v>-2.7691889884558001E-2</v>
      </c>
      <c r="K16" s="51">
        <v>49476.863599999997</v>
      </c>
      <c r="L16" s="52">
        <v>5.2594895637710497</v>
      </c>
      <c r="M16" s="52">
        <v>-1.0039357628158101</v>
      </c>
      <c r="N16" s="51">
        <v>703199.38729999994</v>
      </c>
      <c r="O16" s="51">
        <v>87881249.213</v>
      </c>
      <c r="P16" s="51">
        <v>29019</v>
      </c>
      <c r="Q16" s="51">
        <v>31707</v>
      </c>
      <c r="R16" s="52">
        <v>-8.4776232377708407</v>
      </c>
      <c r="S16" s="51">
        <v>24.232378348668099</v>
      </c>
      <c r="T16" s="51">
        <v>44.932263020784099</v>
      </c>
      <c r="U16" s="53">
        <v>-85.422422736535296</v>
      </c>
    </row>
    <row r="17" spans="1:21" ht="12" thickBot="1">
      <c r="A17" s="75"/>
      <c r="B17" s="64" t="s">
        <v>15</v>
      </c>
      <c r="C17" s="65"/>
      <c r="D17" s="51">
        <v>411595.39</v>
      </c>
      <c r="E17" s="51">
        <v>523785.07400000002</v>
      </c>
      <c r="F17" s="52">
        <v>78.580969644049105</v>
      </c>
      <c r="G17" s="51">
        <v>1131350.0708000001</v>
      </c>
      <c r="H17" s="52">
        <v>-63.619095395561096</v>
      </c>
      <c r="I17" s="51">
        <v>61044.3995</v>
      </c>
      <c r="J17" s="52">
        <v>14.8311669622928</v>
      </c>
      <c r="K17" s="51">
        <v>101637.1183</v>
      </c>
      <c r="L17" s="52">
        <v>8.9837019436548395</v>
      </c>
      <c r="M17" s="52">
        <v>-0.39938872214168197</v>
      </c>
      <c r="N17" s="51">
        <v>411595.39</v>
      </c>
      <c r="O17" s="51">
        <v>127045555.0631</v>
      </c>
      <c r="P17" s="51">
        <v>7460</v>
      </c>
      <c r="Q17" s="51">
        <v>8060</v>
      </c>
      <c r="R17" s="52">
        <v>-7.4441687344913197</v>
      </c>
      <c r="S17" s="51">
        <v>55.173644772118003</v>
      </c>
      <c r="T17" s="51">
        <v>719.91469508684895</v>
      </c>
      <c r="U17" s="53">
        <v>-1204.81627244365</v>
      </c>
    </row>
    <row r="18" spans="1:21" ht="12" customHeight="1" thickBot="1">
      <c r="A18" s="75"/>
      <c r="B18" s="64" t="s">
        <v>16</v>
      </c>
      <c r="C18" s="65"/>
      <c r="D18" s="51">
        <v>1091425.9543000001</v>
      </c>
      <c r="E18" s="51">
        <v>1478798.1527</v>
      </c>
      <c r="F18" s="52">
        <v>73.804930869521797</v>
      </c>
      <c r="G18" s="51">
        <v>2086161.9942000001</v>
      </c>
      <c r="H18" s="52">
        <v>-47.682588536536997</v>
      </c>
      <c r="I18" s="51">
        <v>137146.54490000001</v>
      </c>
      <c r="J18" s="52">
        <v>12.565813041156799</v>
      </c>
      <c r="K18" s="51">
        <v>274515.84419999999</v>
      </c>
      <c r="L18" s="52">
        <v>13.158893938400601</v>
      </c>
      <c r="M18" s="52">
        <v>-0.50040572230111002</v>
      </c>
      <c r="N18" s="51">
        <v>1091425.9543000001</v>
      </c>
      <c r="O18" s="51">
        <v>232709343.9287</v>
      </c>
      <c r="P18" s="51">
        <v>49826</v>
      </c>
      <c r="Q18" s="51">
        <v>54378</v>
      </c>
      <c r="R18" s="52">
        <v>-8.3710324028099592</v>
      </c>
      <c r="S18" s="51">
        <v>21.9047476076747</v>
      </c>
      <c r="T18" s="51">
        <v>38.550730471881998</v>
      </c>
      <c r="U18" s="53">
        <v>-75.992580066866793</v>
      </c>
    </row>
    <row r="19" spans="1:21" ht="12" customHeight="1" thickBot="1">
      <c r="A19" s="75"/>
      <c r="B19" s="64" t="s">
        <v>17</v>
      </c>
      <c r="C19" s="65"/>
      <c r="D19" s="51">
        <v>431381.10940000002</v>
      </c>
      <c r="E19" s="51">
        <v>569349.55359999998</v>
      </c>
      <c r="F19" s="52">
        <v>75.767357095895704</v>
      </c>
      <c r="G19" s="51">
        <v>806973.13890000002</v>
      </c>
      <c r="H19" s="52">
        <v>-46.543312459194901</v>
      </c>
      <c r="I19" s="51">
        <v>45664.311999999998</v>
      </c>
      <c r="J19" s="52">
        <v>10.585607715533399</v>
      </c>
      <c r="K19" s="51">
        <v>77079.896099999998</v>
      </c>
      <c r="L19" s="52">
        <v>9.5517300867125599</v>
      </c>
      <c r="M19" s="52">
        <v>-0.407571697544102</v>
      </c>
      <c r="N19" s="51">
        <v>431381.10940000002</v>
      </c>
      <c r="O19" s="51">
        <v>59722289.037900001</v>
      </c>
      <c r="P19" s="51">
        <v>9050</v>
      </c>
      <c r="Q19" s="51">
        <v>10595</v>
      </c>
      <c r="R19" s="52">
        <v>-14.582350165172301</v>
      </c>
      <c r="S19" s="51">
        <v>47.666420928176798</v>
      </c>
      <c r="T19" s="51">
        <v>65.418754384143497</v>
      </c>
      <c r="U19" s="53">
        <v>-37.242849599964003</v>
      </c>
    </row>
    <row r="20" spans="1:21" ht="12" thickBot="1">
      <c r="A20" s="75"/>
      <c r="B20" s="64" t="s">
        <v>18</v>
      </c>
      <c r="C20" s="65"/>
      <c r="D20" s="51">
        <v>732693.00549999997</v>
      </c>
      <c r="E20" s="51">
        <v>833567.02170000004</v>
      </c>
      <c r="F20" s="52">
        <v>87.898511628462103</v>
      </c>
      <c r="G20" s="51">
        <v>909532.9902</v>
      </c>
      <c r="H20" s="52">
        <v>-19.442943423208199</v>
      </c>
      <c r="I20" s="51">
        <v>76336.328599999993</v>
      </c>
      <c r="J20" s="52">
        <v>10.418596605532899</v>
      </c>
      <c r="K20" s="51">
        <v>92563.082299999995</v>
      </c>
      <c r="L20" s="52">
        <v>10.176990092425999</v>
      </c>
      <c r="M20" s="52">
        <v>-0.17530481155984601</v>
      </c>
      <c r="N20" s="51">
        <v>732693.00549999997</v>
      </c>
      <c r="O20" s="51">
        <v>94937815.097399995</v>
      </c>
      <c r="P20" s="51">
        <v>30237</v>
      </c>
      <c r="Q20" s="51">
        <v>34424</v>
      </c>
      <c r="R20" s="52">
        <v>-12.163025795956299</v>
      </c>
      <c r="S20" s="51">
        <v>24.231669990409099</v>
      </c>
      <c r="T20" s="51">
        <v>31.702785849988398</v>
      </c>
      <c r="U20" s="53">
        <v>-30.832030407051398</v>
      </c>
    </row>
    <row r="21" spans="1:21" ht="12" customHeight="1" thickBot="1">
      <c r="A21" s="75"/>
      <c r="B21" s="64" t="s">
        <v>19</v>
      </c>
      <c r="C21" s="65"/>
      <c r="D21" s="51">
        <v>289794.11219999997</v>
      </c>
      <c r="E21" s="51">
        <v>404793.90149999998</v>
      </c>
      <c r="F21" s="52">
        <v>71.590533139491995</v>
      </c>
      <c r="G21" s="51">
        <v>496855.02</v>
      </c>
      <c r="H21" s="52">
        <v>-41.674311311174897</v>
      </c>
      <c r="I21" s="51">
        <v>42386.927499999998</v>
      </c>
      <c r="J21" s="52">
        <v>14.626566143188899</v>
      </c>
      <c r="K21" s="51">
        <v>65334.5242</v>
      </c>
      <c r="L21" s="52">
        <v>13.149615394849</v>
      </c>
      <c r="M21" s="52">
        <v>-0.35123232289491402</v>
      </c>
      <c r="N21" s="51">
        <v>289794.11219999997</v>
      </c>
      <c r="O21" s="51">
        <v>36989868.987800002</v>
      </c>
      <c r="P21" s="51">
        <v>23999</v>
      </c>
      <c r="Q21" s="51">
        <v>26699</v>
      </c>
      <c r="R21" s="52">
        <v>-10.112738304805401</v>
      </c>
      <c r="S21" s="51">
        <v>12.0752578107421</v>
      </c>
      <c r="T21" s="51">
        <v>11.8506938387206</v>
      </c>
      <c r="U21" s="53">
        <v>1.85970333338797</v>
      </c>
    </row>
    <row r="22" spans="1:21" ht="12" customHeight="1" thickBot="1">
      <c r="A22" s="75"/>
      <c r="B22" s="64" t="s">
        <v>20</v>
      </c>
      <c r="C22" s="65"/>
      <c r="D22" s="51">
        <v>913797.57680000004</v>
      </c>
      <c r="E22" s="51">
        <v>1245768.7760999999</v>
      </c>
      <c r="F22" s="52">
        <v>73.352101475904107</v>
      </c>
      <c r="G22" s="51">
        <v>1958924.2311</v>
      </c>
      <c r="H22" s="52">
        <v>-53.352071392425799</v>
      </c>
      <c r="I22" s="51">
        <v>74462.134300000005</v>
      </c>
      <c r="J22" s="52">
        <v>8.1486465044869902</v>
      </c>
      <c r="K22" s="51">
        <v>231216.77970000001</v>
      </c>
      <c r="L22" s="52">
        <v>11.803252827709599</v>
      </c>
      <c r="M22" s="52">
        <v>-0.67795531796345698</v>
      </c>
      <c r="N22" s="51">
        <v>913797.57680000004</v>
      </c>
      <c r="O22" s="51">
        <v>109632034.1742</v>
      </c>
      <c r="P22" s="51">
        <v>55070</v>
      </c>
      <c r="Q22" s="51">
        <v>59515</v>
      </c>
      <c r="R22" s="52">
        <v>-7.4687053683945201</v>
      </c>
      <c r="S22" s="51">
        <v>16.593382545850702</v>
      </c>
      <c r="T22" s="51">
        <v>16.4681665445686</v>
      </c>
      <c r="U22" s="53">
        <v>0.75461408146376696</v>
      </c>
    </row>
    <row r="23" spans="1:21" ht="12" thickBot="1">
      <c r="A23" s="75"/>
      <c r="B23" s="64" t="s">
        <v>21</v>
      </c>
      <c r="C23" s="65"/>
      <c r="D23" s="51">
        <v>2332848.5973</v>
      </c>
      <c r="E23" s="51">
        <v>3190335.8528</v>
      </c>
      <c r="F23" s="52">
        <v>73.122351530876401</v>
      </c>
      <c r="G23" s="51">
        <v>3671363.0356999999</v>
      </c>
      <c r="H23" s="52">
        <v>-36.458242494256403</v>
      </c>
      <c r="I23" s="51">
        <v>249620.14629999999</v>
      </c>
      <c r="J23" s="52">
        <v>10.700229178563299</v>
      </c>
      <c r="K23" s="51">
        <v>415469.09889999998</v>
      </c>
      <c r="L23" s="52">
        <v>11.3164809597966</v>
      </c>
      <c r="M23" s="52">
        <v>-0.39918480830247899</v>
      </c>
      <c r="N23" s="51">
        <v>2332848.5973</v>
      </c>
      <c r="O23" s="51">
        <v>203078052.2552</v>
      </c>
      <c r="P23" s="51">
        <v>71858</v>
      </c>
      <c r="Q23" s="51">
        <v>80694</v>
      </c>
      <c r="R23" s="52">
        <v>-10.9500086747466</v>
      </c>
      <c r="S23" s="51">
        <v>32.4647025703471</v>
      </c>
      <c r="T23" s="51">
        <v>39.992397204253102</v>
      </c>
      <c r="U23" s="53">
        <v>-23.187320498607502</v>
      </c>
    </row>
    <row r="24" spans="1:21" ht="12" thickBot="1">
      <c r="A24" s="75"/>
      <c r="B24" s="64" t="s">
        <v>22</v>
      </c>
      <c r="C24" s="65"/>
      <c r="D24" s="51">
        <v>161261.58689999999</v>
      </c>
      <c r="E24" s="51">
        <v>191627.8676</v>
      </c>
      <c r="F24" s="52">
        <v>84.153515310525805</v>
      </c>
      <c r="G24" s="51">
        <v>253138.83069999999</v>
      </c>
      <c r="H24" s="52">
        <v>-36.295199573267197</v>
      </c>
      <c r="I24" s="51">
        <v>26917.659800000001</v>
      </c>
      <c r="J24" s="52">
        <v>16.691922929353201</v>
      </c>
      <c r="K24" s="51">
        <v>40108.273399999998</v>
      </c>
      <c r="L24" s="52">
        <v>15.844378078657201</v>
      </c>
      <c r="M24" s="52">
        <v>-0.32887512928940998</v>
      </c>
      <c r="N24" s="51">
        <v>161261.58689999999</v>
      </c>
      <c r="O24" s="51">
        <v>26245353.035300002</v>
      </c>
      <c r="P24" s="51">
        <v>17104</v>
      </c>
      <c r="Q24" s="51">
        <v>17624</v>
      </c>
      <c r="R24" s="52">
        <v>-2.9505220154335001</v>
      </c>
      <c r="S24" s="51">
        <v>9.4282967083723097</v>
      </c>
      <c r="T24" s="51">
        <v>9.6303055322287801</v>
      </c>
      <c r="U24" s="53">
        <v>-2.1425802571219998</v>
      </c>
    </row>
    <row r="25" spans="1:21" ht="12" thickBot="1">
      <c r="A25" s="75"/>
      <c r="B25" s="64" t="s">
        <v>23</v>
      </c>
      <c r="C25" s="65"/>
      <c r="D25" s="51">
        <v>180749.05249999999</v>
      </c>
      <c r="E25" s="51">
        <v>179527.30869999999</v>
      </c>
      <c r="F25" s="52">
        <v>100.68053367972099</v>
      </c>
      <c r="G25" s="51">
        <v>234013.1678</v>
      </c>
      <c r="H25" s="52">
        <v>-22.761161605026601</v>
      </c>
      <c r="I25" s="51">
        <v>17959.317899999998</v>
      </c>
      <c r="J25" s="52">
        <v>9.9360509234204706</v>
      </c>
      <c r="K25" s="51">
        <v>19707.569299999999</v>
      </c>
      <c r="L25" s="52">
        <v>8.4215642586587798</v>
      </c>
      <c r="M25" s="52">
        <v>-8.8709641122509994E-2</v>
      </c>
      <c r="N25" s="51">
        <v>180749.05249999999</v>
      </c>
      <c r="O25" s="51">
        <v>37015513.872599997</v>
      </c>
      <c r="P25" s="51">
        <v>12485</v>
      </c>
      <c r="Q25" s="51">
        <v>12534</v>
      </c>
      <c r="R25" s="52">
        <v>-0.39093665230572899</v>
      </c>
      <c r="S25" s="51">
        <v>14.477296956347599</v>
      </c>
      <c r="T25" s="51">
        <v>20.2243873464177</v>
      </c>
      <c r="U25" s="53">
        <v>-39.697261218022398</v>
      </c>
    </row>
    <row r="26" spans="1:21" ht="12" thickBot="1">
      <c r="A26" s="75"/>
      <c r="B26" s="64" t="s">
        <v>24</v>
      </c>
      <c r="C26" s="65"/>
      <c r="D26" s="51">
        <v>446287.43699999998</v>
      </c>
      <c r="E26" s="51">
        <v>465005.44900000002</v>
      </c>
      <c r="F26" s="52">
        <v>95.974668245231697</v>
      </c>
      <c r="G26" s="51">
        <v>496202.31689999998</v>
      </c>
      <c r="H26" s="52">
        <v>-10.059380659856799</v>
      </c>
      <c r="I26" s="51">
        <v>101191.2258</v>
      </c>
      <c r="J26" s="52">
        <v>22.6740027638286</v>
      </c>
      <c r="K26" s="51">
        <v>105262.9664</v>
      </c>
      <c r="L26" s="52">
        <v>21.2137192461384</v>
      </c>
      <c r="M26" s="52">
        <v>-3.8681606069578003E-2</v>
      </c>
      <c r="N26" s="51">
        <v>446287.43699999998</v>
      </c>
      <c r="O26" s="51">
        <v>59563015.127599999</v>
      </c>
      <c r="P26" s="51">
        <v>30153</v>
      </c>
      <c r="Q26" s="51">
        <v>30984</v>
      </c>
      <c r="R26" s="52">
        <v>-2.6820294345468598</v>
      </c>
      <c r="S26" s="51">
        <v>14.800764003581699</v>
      </c>
      <c r="T26" s="51">
        <v>14.7647988607023</v>
      </c>
      <c r="U26" s="53">
        <v>0.24299517829440301</v>
      </c>
    </row>
    <row r="27" spans="1:21" ht="12" thickBot="1">
      <c r="A27" s="75"/>
      <c r="B27" s="64" t="s">
        <v>25</v>
      </c>
      <c r="C27" s="65"/>
      <c r="D27" s="51">
        <v>178118.5943</v>
      </c>
      <c r="E27" s="51">
        <v>217774.3511</v>
      </c>
      <c r="F27" s="52">
        <v>81.790437395545098</v>
      </c>
      <c r="G27" s="51">
        <v>239334.45199999999</v>
      </c>
      <c r="H27" s="52">
        <v>-25.577536868783099</v>
      </c>
      <c r="I27" s="51">
        <v>49020.258000000002</v>
      </c>
      <c r="J27" s="52">
        <v>27.5211345523178</v>
      </c>
      <c r="K27" s="51">
        <v>66173.022400000002</v>
      </c>
      <c r="L27" s="52">
        <v>27.648765920252899</v>
      </c>
      <c r="M27" s="52">
        <v>-0.25921083513936599</v>
      </c>
      <c r="N27" s="51">
        <v>178118.5943</v>
      </c>
      <c r="O27" s="51">
        <v>18120851.802700002</v>
      </c>
      <c r="P27" s="51">
        <v>22842</v>
      </c>
      <c r="Q27" s="51">
        <v>23346</v>
      </c>
      <c r="R27" s="52">
        <v>-2.1588280647648399</v>
      </c>
      <c r="S27" s="51">
        <v>7.7978545792837801</v>
      </c>
      <c r="T27" s="51">
        <v>7.9995221665381697</v>
      </c>
      <c r="U27" s="53">
        <v>-2.5861932305092101</v>
      </c>
    </row>
    <row r="28" spans="1:21" ht="12" thickBot="1">
      <c r="A28" s="75"/>
      <c r="B28" s="64" t="s">
        <v>26</v>
      </c>
      <c r="C28" s="65"/>
      <c r="D28" s="51">
        <v>592737.57940000005</v>
      </c>
      <c r="E28" s="51">
        <v>483123.22110000002</v>
      </c>
      <c r="F28" s="52">
        <v>122.68869586736599</v>
      </c>
      <c r="G28" s="51">
        <v>545418.50529999996</v>
      </c>
      <c r="H28" s="52">
        <v>8.6757368223091103</v>
      </c>
      <c r="I28" s="51">
        <v>32011.533899999999</v>
      </c>
      <c r="J28" s="52">
        <v>5.4006250004266203</v>
      </c>
      <c r="K28" s="51">
        <v>35232.530500000001</v>
      </c>
      <c r="L28" s="52">
        <v>6.4597240756656804</v>
      </c>
      <c r="M28" s="52">
        <v>-9.1421097329355994E-2</v>
      </c>
      <c r="N28" s="51">
        <v>592737.57940000005</v>
      </c>
      <c r="O28" s="51">
        <v>85014396.9164</v>
      </c>
      <c r="P28" s="51">
        <v>27846</v>
      </c>
      <c r="Q28" s="51">
        <v>27750</v>
      </c>
      <c r="R28" s="52">
        <v>0.34594594594594702</v>
      </c>
      <c r="S28" s="51">
        <v>21.286273770020799</v>
      </c>
      <c r="T28" s="51">
        <v>23.507353618018001</v>
      </c>
      <c r="U28" s="53">
        <v>-10.434329051641299</v>
      </c>
    </row>
    <row r="29" spans="1:21" ht="12" thickBot="1">
      <c r="A29" s="75"/>
      <c r="B29" s="64" t="s">
        <v>27</v>
      </c>
      <c r="C29" s="65"/>
      <c r="D29" s="51">
        <v>555039.24780000001</v>
      </c>
      <c r="E29" s="51">
        <v>613760.81640000001</v>
      </c>
      <c r="F29" s="52">
        <v>90.432499594153001</v>
      </c>
      <c r="G29" s="51">
        <v>591984.21840000001</v>
      </c>
      <c r="H29" s="52">
        <v>-6.2408708630533898</v>
      </c>
      <c r="I29" s="51">
        <v>81261.489000000001</v>
      </c>
      <c r="J29" s="52">
        <v>14.6406743887202</v>
      </c>
      <c r="K29" s="51">
        <v>95420.229900000006</v>
      </c>
      <c r="L29" s="52">
        <v>16.118711772063701</v>
      </c>
      <c r="M29" s="52">
        <v>-0.14838300971228299</v>
      </c>
      <c r="N29" s="51">
        <v>555039.24780000001</v>
      </c>
      <c r="O29" s="51">
        <v>51646749.753700003</v>
      </c>
      <c r="P29" s="51">
        <v>72924</v>
      </c>
      <c r="Q29" s="51">
        <v>72937</v>
      </c>
      <c r="R29" s="52">
        <v>-1.7823601190069999E-2</v>
      </c>
      <c r="S29" s="51">
        <v>7.61120135757775</v>
      </c>
      <c r="T29" s="51">
        <v>7.8620653906796303</v>
      </c>
      <c r="U29" s="53">
        <v>-3.2959847114294698</v>
      </c>
    </row>
    <row r="30" spans="1:21" ht="12" thickBot="1">
      <c r="A30" s="75"/>
      <c r="B30" s="64" t="s">
        <v>28</v>
      </c>
      <c r="C30" s="65"/>
      <c r="D30" s="51">
        <v>684205.90359999996</v>
      </c>
      <c r="E30" s="51">
        <v>794927.74670000002</v>
      </c>
      <c r="F30" s="52">
        <v>86.071458247665703</v>
      </c>
      <c r="G30" s="51">
        <v>900484.97089999996</v>
      </c>
      <c r="H30" s="52">
        <v>-24.0180651859006</v>
      </c>
      <c r="I30" s="51">
        <v>91272.688800000004</v>
      </c>
      <c r="J30" s="52">
        <v>13.3399446452832</v>
      </c>
      <c r="K30" s="51">
        <v>130316.06879999999</v>
      </c>
      <c r="L30" s="52">
        <v>14.4717649945622</v>
      </c>
      <c r="M30" s="52">
        <v>-0.299605262493922</v>
      </c>
      <c r="N30" s="51">
        <v>684205.90359999996</v>
      </c>
      <c r="O30" s="51">
        <v>71792342.737900004</v>
      </c>
      <c r="P30" s="51">
        <v>51058</v>
      </c>
      <c r="Q30" s="51">
        <v>51226</v>
      </c>
      <c r="R30" s="52">
        <v>-0.32795845859524603</v>
      </c>
      <c r="S30" s="51">
        <v>13.400562176348499</v>
      </c>
      <c r="T30" s="51">
        <v>12.8468900616874</v>
      </c>
      <c r="U30" s="53">
        <v>4.1317081132480604</v>
      </c>
    </row>
    <row r="31" spans="1:21" ht="12" thickBot="1">
      <c r="A31" s="75"/>
      <c r="B31" s="64" t="s">
        <v>29</v>
      </c>
      <c r="C31" s="65"/>
      <c r="D31" s="51">
        <v>849508.58499999996</v>
      </c>
      <c r="E31" s="51">
        <v>767360.05700000003</v>
      </c>
      <c r="F31" s="52">
        <v>110.705343241497</v>
      </c>
      <c r="G31" s="51">
        <v>545862.39969999995</v>
      </c>
      <c r="H31" s="52">
        <v>55.626873268223001</v>
      </c>
      <c r="I31" s="51">
        <v>-3266.1460000000002</v>
      </c>
      <c r="J31" s="52">
        <v>-0.38447474901033502</v>
      </c>
      <c r="K31" s="51">
        <v>26503.713400000001</v>
      </c>
      <c r="L31" s="52">
        <v>4.85538359384456</v>
      </c>
      <c r="M31" s="52">
        <v>-1.1232335239483799</v>
      </c>
      <c r="N31" s="51">
        <v>849508.58499999996</v>
      </c>
      <c r="O31" s="51">
        <v>97233415.014400005</v>
      </c>
      <c r="P31" s="51">
        <v>24057</v>
      </c>
      <c r="Q31" s="51">
        <v>28897</v>
      </c>
      <c r="R31" s="52">
        <v>-16.749143509706901</v>
      </c>
      <c r="S31" s="51">
        <v>35.312324271521803</v>
      </c>
      <c r="T31" s="51">
        <v>34.060396314496302</v>
      </c>
      <c r="U31" s="53">
        <v>3.5453003529284102</v>
      </c>
    </row>
    <row r="32" spans="1:21" ht="12" thickBot="1">
      <c r="A32" s="75"/>
      <c r="B32" s="64" t="s">
        <v>30</v>
      </c>
      <c r="C32" s="65"/>
      <c r="D32" s="51">
        <v>90289.463499999998</v>
      </c>
      <c r="E32" s="51">
        <v>146704.62770000001</v>
      </c>
      <c r="F32" s="52">
        <v>61.545068424586603</v>
      </c>
      <c r="G32" s="51">
        <v>175005.4307</v>
      </c>
      <c r="H32" s="52">
        <v>-48.407621901301397</v>
      </c>
      <c r="I32" s="51">
        <v>24687.869900000002</v>
      </c>
      <c r="J32" s="52">
        <v>27.343024250000099</v>
      </c>
      <c r="K32" s="51">
        <v>46057.076500000003</v>
      </c>
      <c r="L32" s="52">
        <v>26.317512728477901</v>
      </c>
      <c r="M32" s="52">
        <v>-0.463972275791322</v>
      </c>
      <c r="N32" s="51">
        <v>90289.463499999998</v>
      </c>
      <c r="O32" s="51">
        <v>9038725.3543999996</v>
      </c>
      <c r="P32" s="51">
        <v>18088</v>
      </c>
      <c r="Q32" s="51">
        <v>18571</v>
      </c>
      <c r="R32" s="52">
        <v>-2.6008292499057699</v>
      </c>
      <c r="S32" s="51">
        <v>4.9916775486510403</v>
      </c>
      <c r="T32" s="51">
        <v>5.5845042324053598</v>
      </c>
      <c r="U32" s="53">
        <v>-11.8763016636468</v>
      </c>
    </row>
    <row r="33" spans="1:21" ht="12" thickBot="1">
      <c r="A33" s="75"/>
      <c r="B33" s="64" t="s">
        <v>75</v>
      </c>
      <c r="C33" s="65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1">
        <v>225.96690000000001</v>
      </c>
      <c r="P33" s="54"/>
      <c r="Q33" s="54"/>
      <c r="R33" s="54"/>
      <c r="S33" s="54"/>
      <c r="T33" s="54"/>
      <c r="U33" s="55"/>
    </row>
    <row r="34" spans="1:21" ht="12" thickBot="1">
      <c r="A34" s="75"/>
      <c r="B34" s="64" t="s">
        <v>31</v>
      </c>
      <c r="C34" s="65"/>
      <c r="D34" s="51">
        <v>74861.681899999996</v>
      </c>
      <c r="E34" s="51">
        <v>93110.320999999996</v>
      </c>
      <c r="F34" s="52">
        <v>80.401056613262</v>
      </c>
      <c r="G34" s="51">
        <v>106954.26330000001</v>
      </c>
      <c r="H34" s="52">
        <v>-30.005892621580099</v>
      </c>
      <c r="I34" s="51">
        <v>12088.9565</v>
      </c>
      <c r="J34" s="52">
        <v>16.1483901953317</v>
      </c>
      <c r="K34" s="51">
        <v>13505.430899999999</v>
      </c>
      <c r="L34" s="52">
        <v>12.627295521748501</v>
      </c>
      <c r="M34" s="52">
        <v>-0.104881836832026</v>
      </c>
      <c r="N34" s="51">
        <v>74861.681899999996</v>
      </c>
      <c r="O34" s="51">
        <v>18703560.684500001</v>
      </c>
      <c r="P34" s="51">
        <v>4801</v>
      </c>
      <c r="Q34" s="51">
        <v>4874</v>
      </c>
      <c r="R34" s="52">
        <v>-1.4977431267952399</v>
      </c>
      <c r="S34" s="51">
        <v>15.592935200999801</v>
      </c>
      <c r="T34" s="51">
        <v>15.9522383258104</v>
      </c>
      <c r="U34" s="53">
        <v>-2.3042686971955999</v>
      </c>
    </row>
    <row r="35" spans="1:21" ht="12" customHeight="1" thickBot="1">
      <c r="A35" s="75"/>
      <c r="B35" s="64" t="s">
        <v>68</v>
      </c>
      <c r="C35" s="65"/>
      <c r="D35" s="51">
        <v>78834.179999999993</v>
      </c>
      <c r="E35" s="54"/>
      <c r="F35" s="54"/>
      <c r="G35" s="51">
        <v>12381.2</v>
      </c>
      <c r="H35" s="52">
        <v>536.72487319484401</v>
      </c>
      <c r="I35" s="51">
        <v>1903.32</v>
      </c>
      <c r="J35" s="52">
        <v>2.4143334781943602</v>
      </c>
      <c r="K35" s="51">
        <v>-342.7</v>
      </c>
      <c r="L35" s="52">
        <v>-2.7679061803379299</v>
      </c>
      <c r="M35" s="52">
        <v>-6.5538955354537496</v>
      </c>
      <c r="N35" s="51">
        <v>78834.179999999993</v>
      </c>
      <c r="O35" s="51">
        <v>12230364.449999999</v>
      </c>
      <c r="P35" s="51">
        <v>51</v>
      </c>
      <c r="Q35" s="51">
        <v>69</v>
      </c>
      <c r="R35" s="52">
        <v>-26.086956521739101</v>
      </c>
      <c r="S35" s="51">
        <v>1545.7682352941199</v>
      </c>
      <c r="T35" s="51">
        <v>1463.7188405797101</v>
      </c>
      <c r="U35" s="53">
        <v>5.3080010858675299</v>
      </c>
    </row>
    <row r="36" spans="1:21" ht="12" thickBot="1">
      <c r="A36" s="75"/>
      <c r="B36" s="64" t="s">
        <v>35</v>
      </c>
      <c r="C36" s="65"/>
      <c r="D36" s="51">
        <v>149877.82999999999</v>
      </c>
      <c r="E36" s="54"/>
      <c r="F36" s="54"/>
      <c r="G36" s="51">
        <v>164029.96</v>
      </c>
      <c r="H36" s="52">
        <v>-8.6277714144416109</v>
      </c>
      <c r="I36" s="51">
        <v>-25585.17</v>
      </c>
      <c r="J36" s="52">
        <v>-17.070683502690201</v>
      </c>
      <c r="K36" s="51">
        <v>-22380.35</v>
      </c>
      <c r="L36" s="52">
        <v>-13.644062340806499</v>
      </c>
      <c r="M36" s="52">
        <v>0.14319793926368399</v>
      </c>
      <c r="N36" s="51">
        <v>149877.82999999999</v>
      </c>
      <c r="O36" s="51">
        <v>39130850.649999999</v>
      </c>
      <c r="P36" s="51">
        <v>65</v>
      </c>
      <c r="Q36" s="51">
        <v>77</v>
      </c>
      <c r="R36" s="52">
        <v>-15.5844155844156</v>
      </c>
      <c r="S36" s="51">
        <v>2305.8127692307698</v>
      </c>
      <c r="T36" s="51">
        <v>1491.75467532468</v>
      </c>
      <c r="U36" s="53">
        <v>35.304605160013402</v>
      </c>
    </row>
    <row r="37" spans="1:21" ht="12" thickBot="1">
      <c r="A37" s="75"/>
      <c r="B37" s="64" t="s">
        <v>36</v>
      </c>
      <c r="C37" s="65"/>
      <c r="D37" s="51">
        <v>6578.64</v>
      </c>
      <c r="E37" s="54"/>
      <c r="F37" s="54"/>
      <c r="G37" s="51">
        <v>44810.25</v>
      </c>
      <c r="H37" s="52">
        <v>-85.318894672535905</v>
      </c>
      <c r="I37" s="51">
        <v>123.05</v>
      </c>
      <c r="J37" s="52">
        <v>1.87044738730194</v>
      </c>
      <c r="K37" s="51">
        <v>2017.48</v>
      </c>
      <c r="L37" s="52">
        <v>4.5022734753767297</v>
      </c>
      <c r="M37" s="52">
        <v>-0.93900806947280802</v>
      </c>
      <c r="N37" s="51">
        <v>6578.64</v>
      </c>
      <c r="O37" s="51">
        <v>10977650.26</v>
      </c>
      <c r="P37" s="51">
        <v>3</v>
      </c>
      <c r="Q37" s="51">
        <v>9</v>
      </c>
      <c r="R37" s="52">
        <v>-66.6666666666667</v>
      </c>
      <c r="S37" s="51">
        <v>2192.88</v>
      </c>
      <c r="T37" s="51">
        <v>1951.56555555556</v>
      </c>
      <c r="U37" s="53">
        <v>11.0044527947012</v>
      </c>
    </row>
    <row r="38" spans="1:21" ht="12" thickBot="1">
      <c r="A38" s="75"/>
      <c r="B38" s="64" t="s">
        <v>37</v>
      </c>
      <c r="C38" s="65"/>
      <c r="D38" s="51">
        <v>101985.59</v>
      </c>
      <c r="E38" s="54"/>
      <c r="F38" s="54"/>
      <c r="G38" s="51">
        <v>236206.18</v>
      </c>
      <c r="H38" s="52">
        <v>-56.823487852858001</v>
      </c>
      <c r="I38" s="51">
        <v>-19145.18</v>
      </c>
      <c r="J38" s="52">
        <v>-18.772436380473</v>
      </c>
      <c r="K38" s="51">
        <v>-36931.82</v>
      </c>
      <c r="L38" s="52">
        <v>-15.6354164823291</v>
      </c>
      <c r="M38" s="52">
        <v>-0.48160745936701699</v>
      </c>
      <c r="N38" s="51">
        <v>101985.59</v>
      </c>
      <c r="O38" s="51">
        <v>20737719.600000001</v>
      </c>
      <c r="P38" s="51">
        <v>67</v>
      </c>
      <c r="Q38" s="51">
        <v>61</v>
      </c>
      <c r="R38" s="52">
        <v>9.8360655737704992</v>
      </c>
      <c r="S38" s="51">
        <v>1522.1729850746301</v>
      </c>
      <c r="T38" s="51">
        <v>1697.10081967213</v>
      </c>
      <c r="U38" s="53">
        <v>-11.4919812868002</v>
      </c>
    </row>
    <row r="39" spans="1:21" ht="12" thickBot="1">
      <c r="A39" s="75"/>
      <c r="B39" s="64" t="s">
        <v>70</v>
      </c>
      <c r="C39" s="65"/>
      <c r="D39" s="54"/>
      <c r="E39" s="54"/>
      <c r="F39" s="54"/>
      <c r="G39" s="51">
        <v>111.92</v>
      </c>
      <c r="H39" s="54"/>
      <c r="I39" s="54"/>
      <c r="J39" s="54"/>
      <c r="K39" s="51">
        <v>-2468.7600000000002</v>
      </c>
      <c r="L39" s="52">
        <v>-2205.8255897069298</v>
      </c>
      <c r="M39" s="54"/>
      <c r="N39" s="54"/>
      <c r="O39" s="51">
        <v>875.31</v>
      </c>
      <c r="P39" s="54"/>
      <c r="Q39" s="54"/>
      <c r="R39" s="54"/>
      <c r="S39" s="54"/>
      <c r="T39" s="54"/>
      <c r="U39" s="55"/>
    </row>
    <row r="40" spans="1:21" ht="12" customHeight="1" thickBot="1">
      <c r="A40" s="75"/>
      <c r="B40" s="64" t="s">
        <v>32</v>
      </c>
      <c r="C40" s="65"/>
      <c r="D40" s="51">
        <v>74326.495500000005</v>
      </c>
      <c r="E40" s="54"/>
      <c r="F40" s="54"/>
      <c r="G40" s="51">
        <v>302643.59029999998</v>
      </c>
      <c r="H40" s="52">
        <v>-75.440915359772603</v>
      </c>
      <c r="I40" s="51">
        <v>4855.5174999999999</v>
      </c>
      <c r="J40" s="52">
        <v>6.5326872568611796</v>
      </c>
      <c r="K40" s="51">
        <v>20458.482</v>
      </c>
      <c r="L40" s="52">
        <v>6.7599257528369296</v>
      </c>
      <c r="M40" s="52">
        <v>-0.76266482039087802</v>
      </c>
      <c r="N40" s="51">
        <v>74326.495500000005</v>
      </c>
      <c r="O40" s="51">
        <v>7383069.4721999997</v>
      </c>
      <c r="P40" s="51">
        <v>141</v>
      </c>
      <c r="Q40" s="51">
        <v>140</v>
      </c>
      <c r="R40" s="52">
        <v>0.71428571428571197</v>
      </c>
      <c r="S40" s="51">
        <v>527.13826595744695</v>
      </c>
      <c r="T40" s="51">
        <v>655.23198857142904</v>
      </c>
      <c r="U40" s="53">
        <v>-24.299833817096101</v>
      </c>
    </row>
    <row r="41" spans="1:21" ht="12" thickBot="1">
      <c r="A41" s="75"/>
      <c r="B41" s="64" t="s">
        <v>33</v>
      </c>
      <c r="C41" s="65"/>
      <c r="D41" s="51">
        <v>332539.25189999997</v>
      </c>
      <c r="E41" s="51">
        <v>916550.71510000003</v>
      </c>
      <c r="F41" s="52">
        <v>36.281598652587199</v>
      </c>
      <c r="G41" s="51">
        <v>572197.71059999999</v>
      </c>
      <c r="H41" s="52">
        <v>-41.883854873990501</v>
      </c>
      <c r="I41" s="51">
        <v>18773.7546</v>
      </c>
      <c r="J41" s="52">
        <v>5.6455755201029802</v>
      </c>
      <c r="K41" s="51">
        <v>43511.863899999997</v>
      </c>
      <c r="L41" s="52">
        <v>7.6043407888462102</v>
      </c>
      <c r="M41" s="52">
        <v>-0.56853710879528596</v>
      </c>
      <c r="N41" s="51">
        <v>332539.25189999997</v>
      </c>
      <c r="O41" s="51">
        <v>41488177.889200002</v>
      </c>
      <c r="P41" s="51">
        <v>1772</v>
      </c>
      <c r="Q41" s="51">
        <v>2033</v>
      </c>
      <c r="R41" s="52">
        <v>-12.838170191834701</v>
      </c>
      <c r="S41" s="51">
        <v>187.66323470654601</v>
      </c>
      <c r="T41" s="51">
        <v>193.444082931628</v>
      </c>
      <c r="U41" s="53">
        <v>-3.0804372705828502</v>
      </c>
    </row>
    <row r="42" spans="1:21" ht="12" thickBot="1">
      <c r="A42" s="75"/>
      <c r="B42" s="64" t="s">
        <v>38</v>
      </c>
      <c r="C42" s="65"/>
      <c r="D42" s="51">
        <v>90876.12</v>
      </c>
      <c r="E42" s="54"/>
      <c r="F42" s="54"/>
      <c r="G42" s="51">
        <v>180805.15</v>
      </c>
      <c r="H42" s="52">
        <v>-49.738090978050103</v>
      </c>
      <c r="I42" s="51">
        <v>-14600.54</v>
      </c>
      <c r="J42" s="52">
        <v>-16.0664209695572</v>
      </c>
      <c r="K42" s="51">
        <v>-17643.79</v>
      </c>
      <c r="L42" s="52">
        <v>-9.7584554422260705</v>
      </c>
      <c r="M42" s="52">
        <v>-0.172482782894151</v>
      </c>
      <c r="N42" s="51">
        <v>90876.12</v>
      </c>
      <c r="O42" s="51">
        <v>17053496.32</v>
      </c>
      <c r="P42" s="51">
        <v>61</v>
      </c>
      <c r="Q42" s="51">
        <v>84</v>
      </c>
      <c r="R42" s="52">
        <v>-27.380952380952401</v>
      </c>
      <c r="S42" s="51">
        <v>1489.77245901639</v>
      </c>
      <c r="T42" s="51">
        <v>1280.0669047619001</v>
      </c>
      <c r="U42" s="53">
        <v>14.076347900332699</v>
      </c>
    </row>
    <row r="43" spans="1:21" ht="12" thickBot="1">
      <c r="A43" s="75"/>
      <c r="B43" s="64" t="s">
        <v>39</v>
      </c>
      <c r="C43" s="65"/>
      <c r="D43" s="51">
        <v>20176.099999999999</v>
      </c>
      <c r="E43" s="54"/>
      <c r="F43" s="54"/>
      <c r="G43" s="51">
        <v>56229.11</v>
      </c>
      <c r="H43" s="52">
        <v>-64.118052019674494</v>
      </c>
      <c r="I43" s="51">
        <v>2723.81</v>
      </c>
      <c r="J43" s="52">
        <v>13.500180907112901</v>
      </c>
      <c r="K43" s="51">
        <v>6420.05</v>
      </c>
      <c r="L43" s="52">
        <v>11.4176624883446</v>
      </c>
      <c r="M43" s="52">
        <v>-0.57573383384864596</v>
      </c>
      <c r="N43" s="51">
        <v>20176.099999999999</v>
      </c>
      <c r="O43" s="51">
        <v>6138543.0099999998</v>
      </c>
      <c r="P43" s="51">
        <v>29</v>
      </c>
      <c r="Q43" s="51">
        <v>25</v>
      </c>
      <c r="R43" s="52">
        <v>16</v>
      </c>
      <c r="S43" s="51">
        <v>695.72758620689694</v>
      </c>
      <c r="T43" s="51">
        <v>907.35119999999995</v>
      </c>
      <c r="U43" s="53">
        <v>-30.417597057905098</v>
      </c>
    </row>
    <row r="44" spans="1:21" ht="12" thickBot="1">
      <c r="A44" s="75"/>
      <c r="B44" s="64" t="s">
        <v>73</v>
      </c>
      <c r="C44" s="65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1">
        <v>-3233.3332999999998</v>
      </c>
      <c r="P44" s="54"/>
      <c r="Q44" s="54"/>
      <c r="R44" s="54"/>
      <c r="S44" s="54"/>
      <c r="T44" s="54"/>
      <c r="U44" s="55"/>
    </row>
    <row r="45" spans="1:21" ht="12" thickBot="1">
      <c r="A45" s="76"/>
      <c r="B45" s="64" t="s">
        <v>34</v>
      </c>
      <c r="C45" s="65"/>
      <c r="D45" s="56">
        <v>11157.800499999999</v>
      </c>
      <c r="E45" s="57"/>
      <c r="F45" s="57"/>
      <c r="G45" s="56">
        <v>42517.122199999998</v>
      </c>
      <c r="H45" s="58">
        <v>-73.756924451486</v>
      </c>
      <c r="I45" s="56">
        <v>1402.6369</v>
      </c>
      <c r="J45" s="58">
        <v>12.570908576470799</v>
      </c>
      <c r="K45" s="56">
        <v>6605.7828</v>
      </c>
      <c r="L45" s="58">
        <v>15.536758976598801</v>
      </c>
      <c r="M45" s="58">
        <v>-0.78766530137805901</v>
      </c>
      <c r="N45" s="56">
        <v>11157.800499999999</v>
      </c>
      <c r="O45" s="56">
        <v>2468782.5641999999</v>
      </c>
      <c r="P45" s="56">
        <v>23</v>
      </c>
      <c r="Q45" s="56">
        <v>20</v>
      </c>
      <c r="R45" s="58">
        <v>15</v>
      </c>
      <c r="S45" s="56">
        <v>485.12176086956498</v>
      </c>
      <c r="T45" s="56">
        <v>1944.3339450000001</v>
      </c>
      <c r="U45" s="59">
        <v>-300.79297649209599</v>
      </c>
    </row>
  </sheetData>
  <mergeCells count="43">
    <mergeCell ref="B32:C32"/>
    <mergeCell ref="B33:C33"/>
    <mergeCell ref="B34:C34"/>
    <mergeCell ref="B35:C35"/>
    <mergeCell ref="B29:C29"/>
    <mergeCell ref="B30:C30"/>
    <mergeCell ref="B23:C23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6:C36"/>
    <mergeCell ref="B25:C25"/>
    <mergeCell ref="B26:C26"/>
    <mergeCell ref="B27:C27"/>
    <mergeCell ref="B28:C28"/>
    <mergeCell ref="B31:C31"/>
    <mergeCell ref="B16:C16"/>
    <mergeCell ref="B19:C19"/>
    <mergeCell ref="B20:C20"/>
    <mergeCell ref="B21:C21"/>
    <mergeCell ref="B22:C22"/>
    <mergeCell ref="B17:C17"/>
    <mergeCell ref="B24:C24"/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</mergeCells>
  <phoneticPr fontId="2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1"/>
  <sheetViews>
    <sheetView topLeftCell="A13" workbookViewId="0">
      <selection activeCell="D42" sqref="D42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7" t="s">
        <v>72</v>
      </c>
      <c r="B1" s="37" t="s">
        <v>62</v>
      </c>
      <c r="C1" s="37" t="s">
        <v>63</v>
      </c>
      <c r="D1" s="37" t="s">
        <v>64</v>
      </c>
      <c r="E1" s="37" t="s">
        <v>65</v>
      </c>
      <c r="F1" s="37" t="s">
        <v>66</v>
      </c>
      <c r="G1" s="37" t="s">
        <v>65</v>
      </c>
      <c r="H1" s="37" t="s">
        <v>67</v>
      </c>
    </row>
    <row r="2" spans="1:8">
      <c r="A2" s="36">
        <v>1</v>
      </c>
      <c r="B2" s="36">
        <v>12</v>
      </c>
      <c r="C2" s="36">
        <v>57456</v>
      </c>
      <c r="D2" s="36">
        <v>565070.17246239295</v>
      </c>
      <c r="E2" s="36">
        <v>401581.376029915</v>
      </c>
      <c r="F2" s="36">
        <v>163488.79643247899</v>
      </c>
      <c r="G2" s="36">
        <v>401581.376029915</v>
      </c>
      <c r="H2" s="36">
        <v>0.28932476778954203</v>
      </c>
    </row>
    <row r="3" spans="1:8">
      <c r="A3" s="36">
        <v>2</v>
      </c>
      <c r="B3" s="36">
        <v>13</v>
      </c>
      <c r="C3" s="36">
        <v>7925</v>
      </c>
      <c r="D3" s="36">
        <v>75834.3729641026</v>
      </c>
      <c r="E3" s="36">
        <v>58116.413070085502</v>
      </c>
      <c r="F3" s="36">
        <v>17717.959894017102</v>
      </c>
      <c r="G3" s="36">
        <v>58116.413070085502</v>
      </c>
      <c r="H3" s="36">
        <v>0.233640224102653</v>
      </c>
    </row>
    <row r="4" spans="1:8">
      <c r="A4" s="36">
        <v>3</v>
      </c>
      <c r="B4" s="36">
        <v>14</v>
      </c>
      <c r="C4" s="36">
        <v>84595</v>
      </c>
      <c r="D4" s="36">
        <v>97328.004437909403</v>
      </c>
      <c r="E4" s="36">
        <v>70455.984125066694</v>
      </c>
      <c r="F4" s="36">
        <v>26872.020312842698</v>
      </c>
      <c r="G4" s="36">
        <v>70455.984125066694</v>
      </c>
      <c r="H4" s="36">
        <v>0.27609751651679798</v>
      </c>
    </row>
    <row r="5" spans="1:8">
      <c r="A5" s="36">
        <v>4</v>
      </c>
      <c r="B5" s="36">
        <v>15</v>
      </c>
      <c r="C5" s="36">
        <v>2773</v>
      </c>
      <c r="D5" s="36">
        <v>45789.970519393399</v>
      </c>
      <c r="E5" s="36">
        <v>35443.791528848</v>
      </c>
      <c r="F5" s="36">
        <v>10346.178990545301</v>
      </c>
      <c r="G5" s="36">
        <v>35443.791528848</v>
      </c>
      <c r="H5" s="36">
        <v>0.225948583787872</v>
      </c>
    </row>
    <row r="6" spans="1:8">
      <c r="A6" s="36">
        <v>5</v>
      </c>
      <c r="B6" s="36">
        <v>16</v>
      </c>
      <c r="C6" s="36">
        <v>1768</v>
      </c>
      <c r="D6" s="36">
        <v>122481.12043076901</v>
      </c>
      <c r="E6" s="36">
        <v>97746.456426495701</v>
      </c>
      <c r="F6" s="36">
        <v>24734.664004273502</v>
      </c>
      <c r="G6" s="36">
        <v>97746.456426495701</v>
      </c>
      <c r="H6" s="36">
        <v>0.201946748341957</v>
      </c>
    </row>
    <row r="7" spans="1:8">
      <c r="A7" s="36">
        <v>6</v>
      </c>
      <c r="B7" s="36">
        <v>17</v>
      </c>
      <c r="C7" s="36">
        <v>14421</v>
      </c>
      <c r="D7" s="36">
        <v>254198.78941453001</v>
      </c>
      <c r="E7" s="36">
        <v>197947.94485555601</v>
      </c>
      <c r="F7" s="36">
        <v>56250.844558974401</v>
      </c>
      <c r="G7" s="36">
        <v>197947.94485555601</v>
      </c>
      <c r="H7" s="36">
        <v>0.22128683102123001</v>
      </c>
    </row>
    <row r="8" spans="1:8">
      <c r="A8" s="36">
        <v>7</v>
      </c>
      <c r="B8" s="36">
        <v>18</v>
      </c>
      <c r="C8" s="36">
        <v>63773</v>
      </c>
      <c r="D8" s="36">
        <v>103759.748117094</v>
      </c>
      <c r="E8" s="36">
        <v>82324.111399999994</v>
      </c>
      <c r="F8" s="36">
        <v>21435.636717093999</v>
      </c>
      <c r="G8" s="36">
        <v>82324.111399999994</v>
      </c>
      <c r="H8" s="36">
        <v>0.20658913601933299</v>
      </c>
    </row>
    <row r="9" spans="1:8">
      <c r="A9" s="36">
        <v>8</v>
      </c>
      <c r="B9" s="36">
        <v>19</v>
      </c>
      <c r="C9" s="36">
        <v>12494</v>
      </c>
      <c r="D9" s="36">
        <v>103718.92671282</v>
      </c>
      <c r="E9" s="36">
        <v>112432.059695726</v>
      </c>
      <c r="F9" s="36">
        <v>-8713.1329829059796</v>
      </c>
      <c r="G9" s="36">
        <v>112432.059695726</v>
      </c>
      <c r="H9" s="36">
        <v>-8.4007164931730494E-2</v>
      </c>
    </row>
    <row r="10" spans="1:8">
      <c r="A10" s="36">
        <v>9</v>
      </c>
      <c r="B10" s="36">
        <v>21</v>
      </c>
      <c r="C10" s="36">
        <v>153828</v>
      </c>
      <c r="D10" s="36">
        <v>703198.93333247898</v>
      </c>
      <c r="E10" s="36">
        <v>703394.11671965802</v>
      </c>
      <c r="F10" s="36">
        <v>-195.183387179487</v>
      </c>
      <c r="G10" s="36">
        <v>703394.11671965802</v>
      </c>
      <c r="H10" s="36">
        <v>-2.77564964802361E-4</v>
      </c>
    </row>
    <row r="11" spans="1:8">
      <c r="A11" s="36">
        <v>10</v>
      </c>
      <c r="B11" s="36">
        <v>22</v>
      </c>
      <c r="C11" s="36">
        <v>17692</v>
      </c>
      <c r="D11" s="36">
        <v>411595.40291282098</v>
      </c>
      <c r="E11" s="36">
        <v>350550.98977692297</v>
      </c>
      <c r="F11" s="36">
        <v>61044.413135897397</v>
      </c>
      <c r="G11" s="36">
        <v>350550.98977692297</v>
      </c>
      <c r="H11" s="36">
        <v>0.148311698099376</v>
      </c>
    </row>
    <row r="12" spans="1:8">
      <c r="A12" s="36">
        <v>11</v>
      </c>
      <c r="B12" s="36">
        <v>23</v>
      </c>
      <c r="C12" s="36">
        <v>114899.97500000001</v>
      </c>
      <c r="D12" s="36">
        <v>1091426.00906667</v>
      </c>
      <c r="E12" s="36">
        <v>954279.41141282103</v>
      </c>
      <c r="F12" s="36">
        <v>137146.59765384599</v>
      </c>
      <c r="G12" s="36">
        <v>954279.41141282103</v>
      </c>
      <c r="H12" s="36">
        <v>0.125658172440958</v>
      </c>
    </row>
    <row r="13" spans="1:8">
      <c r="A13" s="36">
        <v>12</v>
      </c>
      <c r="B13" s="36">
        <v>24</v>
      </c>
      <c r="C13" s="36">
        <v>14578</v>
      </c>
      <c r="D13" s="36">
        <v>431381.114006838</v>
      </c>
      <c r="E13" s="36">
        <v>385716.79458974302</v>
      </c>
      <c r="F13" s="36">
        <v>45664.319417093997</v>
      </c>
      <c r="G13" s="36">
        <v>385716.79458974302</v>
      </c>
      <c r="H13" s="36">
        <v>0.105856093218699</v>
      </c>
    </row>
    <row r="14" spans="1:8">
      <c r="A14" s="36">
        <v>13</v>
      </c>
      <c r="B14" s="36">
        <v>25</v>
      </c>
      <c r="C14" s="36">
        <v>62739</v>
      </c>
      <c r="D14" s="36">
        <v>732692.9558</v>
      </c>
      <c r="E14" s="36">
        <v>656356.67689999996</v>
      </c>
      <c r="F14" s="36">
        <v>76336.278900000005</v>
      </c>
      <c r="G14" s="36">
        <v>656356.67689999996</v>
      </c>
      <c r="H14" s="36">
        <v>0.104185905290506</v>
      </c>
    </row>
    <row r="15" spans="1:8">
      <c r="A15" s="36">
        <v>14</v>
      </c>
      <c r="B15" s="36">
        <v>26</v>
      </c>
      <c r="C15" s="36">
        <v>49581</v>
      </c>
      <c r="D15" s="36">
        <v>289793.89574070799</v>
      </c>
      <c r="E15" s="36">
        <v>247407.18468053101</v>
      </c>
      <c r="F15" s="36">
        <v>42386.711060176996</v>
      </c>
      <c r="G15" s="36">
        <v>247407.18468053101</v>
      </c>
      <c r="H15" s="36">
        <v>0.14626502380886</v>
      </c>
    </row>
    <row r="16" spans="1:8">
      <c r="A16" s="36">
        <v>15</v>
      </c>
      <c r="B16" s="36">
        <v>27</v>
      </c>
      <c r="C16" s="36">
        <v>115173.47100000001</v>
      </c>
      <c r="D16" s="36">
        <v>913798.4007</v>
      </c>
      <c r="E16" s="36">
        <v>839335.44279999996</v>
      </c>
      <c r="F16" s="36">
        <v>74462.957899999994</v>
      </c>
      <c r="G16" s="36">
        <v>839335.44279999996</v>
      </c>
      <c r="H16" s="36">
        <v>8.1487292867834807E-2</v>
      </c>
    </row>
    <row r="17" spans="1:8">
      <c r="A17" s="36">
        <v>16</v>
      </c>
      <c r="B17" s="36">
        <v>29</v>
      </c>
      <c r="C17" s="36">
        <v>172148</v>
      </c>
      <c r="D17" s="36">
        <v>2332850.1521974402</v>
      </c>
      <c r="E17" s="36">
        <v>2083228.4823683801</v>
      </c>
      <c r="F17" s="36">
        <v>249621.66982906</v>
      </c>
      <c r="G17" s="36">
        <v>2083228.4823683801</v>
      </c>
      <c r="H17" s="36">
        <v>0.107002873542447</v>
      </c>
    </row>
    <row r="18" spans="1:8">
      <c r="A18" s="36">
        <v>17</v>
      </c>
      <c r="B18" s="36">
        <v>31</v>
      </c>
      <c r="C18" s="36">
        <v>18333.514999999999</v>
      </c>
      <c r="D18" s="36">
        <v>161261.568066946</v>
      </c>
      <c r="E18" s="36">
        <v>134343.928742132</v>
      </c>
      <c r="F18" s="36">
        <v>26917.6393248145</v>
      </c>
      <c r="G18" s="36">
        <v>134343.928742132</v>
      </c>
      <c r="H18" s="36">
        <v>0.16691912181853399</v>
      </c>
    </row>
    <row r="19" spans="1:8">
      <c r="A19" s="36">
        <v>18</v>
      </c>
      <c r="B19" s="36">
        <v>32</v>
      </c>
      <c r="C19" s="36">
        <v>10461.268</v>
      </c>
      <c r="D19" s="36">
        <v>180749.035144694</v>
      </c>
      <c r="E19" s="36">
        <v>162789.73237034099</v>
      </c>
      <c r="F19" s="36">
        <v>17959.3027743526</v>
      </c>
      <c r="G19" s="36">
        <v>162789.73237034099</v>
      </c>
      <c r="H19" s="36">
        <v>9.9360435091538302E-2</v>
      </c>
    </row>
    <row r="20" spans="1:8">
      <c r="A20" s="36">
        <v>19</v>
      </c>
      <c r="B20" s="36">
        <v>33</v>
      </c>
      <c r="C20" s="36">
        <v>29188.254000000001</v>
      </c>
      <c r="D20" s="36">
        <v>446287.41480745003</v>
      </c>
      <c r="E20" s="36">
        <v>345096.21364610997</v>
      </c>
      <c r="F20" s="36">
        <v>101191.20116134</v>
      </c>
      <c r="G20" s="36">
        <v>345096.21364610997</v>
      </c>
      <c r="H20" s="36">
        <v>0.22673998370534099</v>
      </c>
    </row>
    <row r="21" spans="1:8">
      <c r="A21" s="36">
        <v>20</v>
      </c>
      <c r="B21" s="36">
        <v>34</v>
      </c>
      <c r="C21" s="36">
        <v>29737.838</v>
      </c>
      <c r="D21" s="36">
        <v>178118.447546888</v>
      </c>
      <c r="E21" s="36">
        <v>129098.350415708</v>
      </c>
      <c r="F21" s="36">
        <v>49020.0971311795</v>
      </c>
      <c r="G21" s="36">
        <v>129098.350415708</v>
      </c>
      <c r="H21" s="36">
        <v>0.27521066911542402</v>
      </c>
    </row>
    <row r="22" spans="1:8">
      <c r="A22" s="36">
        <v>21</v>
      </c>
      <c r="B22" s="36">
        <v>35</v>
      </c>
      <c r="C22" s="36">
        <v>20391.218000000001</v>
      </c>
      <c r="D22" s="36">
        <v>592737.57944336301</v>
      </c>
      <c r="E22" s="36">
        <v>560726.045169911</v>
      </c>
      <c r="F22" s="36">
        <v>32011.5342734513</v>
      </c>
      <c r="G22" s="36">
        <v>560726.045169911</v>
      </c>
      <c r="H22" s="36">
        <v>5.4006250630360297E-2</v>
      </c>
    </row>
    <row r="23" spans="1:8">
      <c r="A23" s="36">
        <v>22</v>
      </c>
      <c r="B23" s="36">
        <v>36</v>
      </c>
      <c r="C23" s="36">
        <v>91737.914000000004</v>
      </c>
      <c r="D23" s="36">
        <v>555039.26365486695</v>
      </c>
      <c r="E23" s="36">
        <v>473777.72914846003</v>
      </c>
      <c r="F23" s="36">
        <v>81261.534506407203</v>
      </c>
      <c r="G23" s="36">
        <v>473777.72914846003</v>
      </c>
      <c r="H23" s="36">
        <v>0.146406821692775</v>
      </c>
    </row>
    <row r="24" spans="1:8">
      <c r="A24" s="36">
        <v>23</v>
      </c>
      <c r="B24" s="36">
        <v>37</v>
      </c>
      <c r="C24" s="36">
        <v>89852.54</v>
      </c>
      <c r="D24" s="36">
        <v>684205.92142920301</v>
      </c>
      <c r="E24" s="36">
        <v>592933.20523013605</v>
      </c>
      <c r="F24" s="36">
        <v>91272.7161990678</v>
      </c>
      <c r="G24" s="36">
        <v>592933.20523013605</v>
      </c>
      <c r="H24" s="36">
        <v>0.13339948302173801</v>
      </c>
    </row>
    <row r="25" spans="1:8">
      <c r="A25" s="36">
        <v>24</v>
      </c>
      <c r="B25" s="36">
        <v>38</v>
      </c>
      <c r="C25" s="36">
        <v>197067.122</v>
      </c>
      <c r="D25" s="36">
        <v>849508.79768584098</v>
      </c>
      <c r="E25" s="36">
        <v>852774.69148938102</v>
      </c>
      <c r="F25" s="36">
        <v>-3265.8938035398201</v>
      </c>
      <c r="G25" s="36">
        <v>852774.69148938102</v>
      </c>
      <c r="H25" s="36">
        <v>-3.84444965424312E-3</v>
      </c>
    </row>
    <row r="26" spans="1:8">
      <c r="A26" s="36">
        <v>25</v>
      </c>
      <c r="B26" s="36">
        <v>39</v>
      </c>
      <c r="C26" s="36">
        <v>54544.932999999997</v>
      </c>
      <c r="D26" s="36">
        <v>90289.436769049207</v>
      </c>
      <c r="E26" s="36">
        <v>65601.587611282099</v>
      </c>
      <c r="F26" s="36">
        <v>24687.849157767101</v>
      </c>
      <c r="G26" s="36">
        <v>65601.587611282099</v>
      </c>
      <c r="H26" s="36">
        <v>0.273430093720886</v>
      </c>
    </row>
    <row r="27" spans="1:8">
      <c r="A27" s="36">
        <v>26</v>
      </c>
      <c r="B27" s="36">
        <v>42</v>
      </c>
      <c r="C27" s="36">
        <v>3765.4169999999999</v>
      </c>
      <c r="D27" s="36">
        <v>74861.681299999997</v>
      </c>
      <c r="E27" s="36">
        <v>62772.7261</v>
      </c>
      <c r="F27" s="36">
        <v>12088.9552</v>
      </c>
      <c r="G27" s="36">
        <v>62772.7261</v>
      </c>
      <c r="H27" s="36">
        <v>0.16148388588221599</v>
      </c>
    </row>
    <row r="28" spans="1:8">
      <c r="A28" s="36">
        <v>27</v>
      </c>
      <c r="B28" s="36">
        <v>75</v>
      </c>
      <c r="C28" s="36">
        <v>144</v>
      </c>
      <c r="D28" s="36">
        <v>74326.495726495705</v>
      </c>
      <c r="E28" s="36">
        <v>69470.978632478596</v>
      </c>
      <c r="F28" s="36">
        <v>4855.5170940170901</v>
      </c>
      <c r="G28" s="36">
        <v>69470.978632478596</v>
      </c>
      <c r="H28" s="36">
        <v>6.5326866907384804E-2</v>
      </c>
    </row>
    <row r="29" spans="1:8">
      <c r="A29" s="36">
        <v>28</v>
      </c>
      <c r="B29" s="36">
        <v>76</v>
      </c>
      <c r="C29" s="36">
        <v>1838</v>
      </c>
      <c r="D29" s="36">
        <v>332539.24532136798</v>
      </c>
      <c r="E29" s="36">
        <v>313765.49567777797</v>
      </c>
      <c r="F29" s="36">
        <v>18773.749643589701</v>
      </c>
      <c r="G29" s="36">
        <v>313765.49567777797</v>
      </c>
      <c r="H29" s="36">
        <v>5.6455741413157699E-2</v>
      </c>
    </row>
    <row r="30" spans="1:8">
      <c r="A30" s="36">
        <v>29</v>
      </c>
      <c r="B30" s="36">
        <v>99</v>
      </c>
      <c r="C30" s="36">
        <v>24</v>
      </c>
      <c r="D30" s="36">
        <v>11157.8004689509</v>
      </c>
      <c r="E30" s="36">
        <v>9755.1639059072695</v>
      </c>
      <c r="F30" s="36">
        <v>1402.6365630436401</v>
      </c>
      <c r="G30" s="36">
        <v>9755.1639059072695</v>
      </c>
      <c r="H30" s="36">
        <v>0.12570905591534801</v>
      </c>
    </row>
    <row r="31" spans="1:8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>
      <c r="A32" s="3"/>
      <c r="B32" s="33">
        <v>70</v>
      </c>
      <c r="C32" s="33">
        <v>49</v>
      </c>
      <c r="D32" s="33">
        <v>78834.179999999993</v>
      </c>
      <c r="E32" s="33">
        <v>76930.86</v>
      </c>
      <c r="F32" s="30"/>
      <c r="G32" s="30"/>
      <c r="H32" s="3"/>
    </row>
    <row r="33" spans="1:8">
      <c r="A33" s="3"/>
      <c r="B33" s="33">
        <v>71</v>
      </c>
      <c r="C33" s="33">
        <v>65</v>
      </c>
      <c r="D33" s="33">
        <v>149877.82999999999</v>
      </c>
      <c r="E33" s="33">
        <v>175463</v>
      </c>
      <c r="F33" s="30"/>
      <c r="G33" s="30"/>
      <c r="H33" s="3"/>
    </row>
    <row r="34" spans="1:8">
      <c r="A34" s="3"/>
      <c r="B34" s="33">
        <v>72</v>
      </c>
      <c r="C34" s="33">
        <v>3</v>
      </c>
      <c r="D34" s="33">
        <v>6578.64</v>
      </c>
      <c r="E34" s="33">
        <v>6455.59</v>
      </c>
      <c r="F34" s="30"/>
      <c r="G34" s="30"/>
      <c r="H34" s="3"/>
    </row>
    <row r="35" spans="1:8">
      <c r="A35" s="3"/>
      <c r="B35" s="33">
        <v>73</v>
      </c>
      <c r="C35" s="33">
        <v>65</v>
      </c>
      <c r="D35" s="33">
        <v>101985.59</v>
      </c>
      <c r="E35" s="33">
        <v>121130.77</v>
      </c>
      <c r="F35" s="30"/>
      <c r="G35" s="30"/>
      <c r="H35" s="3"/>
    </row>
    <row r="36" spans="1:8">
      <c r="A36" s="3"/>
      <c r="B36" s="33">
        <v>77</v>
      </c>
      <c r="C36" s="33">
        <v>61</v>
      </c>
      <c r="D36" s="33">
        <v>90876.12</v>
      </c>
      <c r="E36" s="33">
        <v>105476.66</v>
      </c>
      <c r="F36" s="30"/>
      <c r="G36" s="30"/>
      <c r="H36" s="3"/>
    </row>
    <row r="37" spans="1:8">
      <c r="A37" s="3"/>
      <c r="B37" s="33">
        <v>78</v>
      </c>
      <c r="C37" s="33">
        <v>21</v>
      </c>
      <c r="D37" s="33">
        <v>20176.099999999999</v>
      </c>
      <c r="E37" s="33">
        <v>17452.29</v>
      </c>
      <c r="F37" s="30"/>
      <c r="G37" s="30"/>
      <c r="H37" s="3"/>
    </row>
    <row r="38" spans="1:8">
      <c r="A38" s="30"/>
      <c r="B38" s="38">
        <v>74</v>
      </c>
      <c r="C38" s="33">
        <v>0</v>
      </c>
      <c r="D38" s="33">
        <v>0</v>
      </c>
      <c r="E38" s="33">
        <v>0</v>
      </c>
      <c r="F38" s="30"/>
      <c r="G38" s="30"/>
      <c r="H38" s="30"/>
    </row>
    <row r="39" spans="1:8">
      <c r="A39" s="30"/>
      <c r="B39" s="31"/>
      <c r="C39" s="30"/>
      <c r="D39" s="30"/>
      <c r="E39" s="30"/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1"/>
      <c r="D41" s="31"/>
      <c r="E41" s="31"/>
      <c r="F41" s="31"/>
      <c r="G41" s="31"/>
      <c r="H41" s="31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0"/>
      <c r="D43" s="30"/>
      <c r="E43" s="30"/>
      <c r="F43" s="30"/>
      <c r="G43" s="30"/>
      <c r="H43" s="30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</sheetData>
  <phoneticPr fontId="2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2016-03-02T00:34:49Z</dcterms:modified>
</cp:coreProperties>
</file>