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<sst xmlns="http://schemas.openxmlformats.org/spreadsheetml/2006/main" count="117" uniqueCount="76">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</sst>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  <xf numFmtId="0" fontId="23" fillId="0" borderId="0" xfId="0" applyFont="1" applyAlignment="1">
      <alignment vertical="center"/>
    </xf>
  </cellXfs>
  <cellStyles count="13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655" Type="http://schemas.openxmlformats.org/officeDocument/2006/relationships/hyperlink" Target="cid:34bf228d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39e35f0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658" Type="http://schemas.openxmlformats.org/officeDocument/2006/relationships/image" Target="cid:39e35f2d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39e35f2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1" t="s">
        <v>5</v>
      </c>
      <c r="B3" s="61"/>
      <c r="C3" s="61"/>
      <c r="D3" s="61"/>
      <c r="E3" s="15">
        <f>SUM(E4:E40)</f>
        <v>12591756.757100001</v>
      </c>
      <c r="F3" s="25">
        <f>RA!I7</f>
        <v>1349164.9876000001</v>
      </c>
      <c r="G3" s="16">
        <f>SUM(G4:G40)</f>
        <v>11242591.769499999</v>
      </c>
      <c r="H3" s="27">
        <f>RA!J7</f>
        <v>10.714668442425699</v>
      </c>
      <c r="I3" s="20">
        <f>SUM(I4:I40)</f>
        <v>12591762.679608159</v>
      </c>
      <c r="J3" s="21">
        <f>SUM(J4:J40)</f>
        <v>11242591.648562973</v>
      </c>
      <c r="K3" s="22">
        <f>E3-I3</f>
        <v>-5.9225081577897072</v>
      </c>
      <c r="L3" s="22">
        <f>G3-J3</f>
        <v>0.12093702517449856</v>
      </c>
    </row>
    <row r="4" spans="1:13">
      <c r="A4" s="62">
        <f>RA!A8</f>
        <v>42431</v>
      </c>
      <c r="B4" s="12">
        <v>12</v>
      </c>
      <c r="C4" s="59" t="s">
        <v>6</v>
      </c>
      <c r="D4" s="59"/>
      <c r="E4" s="15">
        <f>VLOOKUP(C4,RA!B8:D36,3,0)</f>
        <v>525565.43460000004</v>
      </c>
      <c r="F4" s="25">
        <f>VLOOKUP(C4,RA!B8:I39,8,0)</f>
        <v>141504.32019999999</v>
      </c>
      <c r="G4" s="16">
        <f t="shared" ref="G4:G40" si="0">E4-F4</f>
        <v>384061.11440000008</v>
      </c>
      <c r="H4" s="27">
        <f>RA!J8</f>
        <v>26.924205985444399</v>
      </c>
      <c r="I4" s="20">
        <f>VLOOKUP(B4,RMS!B:D,3,FALSE)</f>
        <v>525566.14006666699</v>
      </c>
      <c r="J4" s="21">
        <f>VLOOKUP(B4,RMS!B:E,4,FALSE)</f>
        <v>384061.12397264998</v>
      </c>
      <c r="K4" s="22">
        <f t="shared" ref="K4:K40" si="1">E4-I4</f>
        <v>-0.70546666695736349</v>
      </c>
      <c r="L4" s="22">
        <f t="shared" ref="L4:L40" si="2">G4-J4</f>
        <v>-9.5726498984731734E-3</v>
      </c>
    </row>
    <row r="5" spans="1:13">
      <c r="A5" s="62"/>
      <c r="B5" s="12">
        <v>13</v>
      </c>
      <c r="C5" s="59" t="s">
        <v>7</v>
      </c>
      <c r="D5" s="59"/>
      <c r="E5" s="15">
        <f>VLOOKUP(C5,RA!B8:D37,3,0)</f>
        <v>63758.960599999999</v>
      </c>
      <c r="F5" s="25">
        <f>VLOOKUP(C5,RA!B9:I40,8,0)</f>
        <v>14611.888300000001</v>
      </c>
      <c r="G5" s="16">
        <f t="shared" si="0"/>
        <v>49147.0723</v>
      </c>
      <c r="H5" s="27">
        <f>RA!J9</f>
        <v>22.9173878659496</v>
      </c>
      <c r="I5" s="20">
        <f>VLOOKUP(B5,RMS!B:D,3,FALSE)</f>
        <v>63759.002115384603</v>
      </c>
      <c r="J5" s="21">
        <f>VLOOKUP(B5,RMS!B:E,4,FALSE)</f>
        <v>49147.0832512821</v>
      </c>
      <c r="K5" s="22">
        <f t="shared" si="1"/>
        <v>-4.151538460428128E-2</v>
      </c>
      <c r="L5" s="22">
        <f t="shared" si="2"/>
        <v>-1.0951282099995296E-2</v>
      </c>
      <c r="M5" s="32"/>
    </row>
    <row r="6" spans="1:13">
      <c r="A6" s="62"/>
      <c r="B6" s="12">
        <v>14</v>
      </c>
      <c r="C6" s="59" t="s">
        <v>8</v>
      </c>
      <c r="D6" s="59"/>
      <c r="E6" s="15">
        <f>VLOOKUP(C6,RA!B10:D38,3,0)</f>
        <v>106422.40399999999</v>
      </c>
      <c r="F6" s="25">
        <f>VLOOKUP(C6,RA!B10:I41,8,0)</f>
        <v>27736.2611</v>
      </c>
      <c r="G6" s="16">
        <f t="shared" si="0"/>
        <v>78686.142899999992</v>
      </c>
      <c r="H6" s="27">
        <f>RA!J10</f>
        <v>26.0624267611921</v>
      </c>
      <c r="I6" s="20">
        <f>VLOOKUP(B6,RMS!B:D,3,FALSE)</f>
        <v>106424.091903646</v>
      </c>
      <c r="J6" s="21">
        <f>VLOOKUP(B6,RMS!B:E,4,FALSE)</f>
        <v>78686.143280006203</v>
      </c>
      <c r="K6" s="22">
        <f>E6-I6</f>
        <v>-1.6879036460013594</v>
      </c>
      <c r="L6" s="22">
        <f t="shared" si="2"/>
        <v>-3.8000621134415269E-4</v>
      </c>
      <c r="M6" s="32"/>
    </row>
    <row r="7" spans="1:13">
      <c r="A7" s="62"/>
      <c r="B7" s="12">
        <v>15</v>
      </c>
      <c r="C7" s="59" t="s">
        <v>9</v>
      </c>
      <c r="D7" s="59"/>
      <c r="E7" s="15">
        <f>VLOOKUP(C7,RA!B10:D39,3,0)</f>
        <v>40715.645199999999</v>
      </c>
      <c r="F7" s="25">
        <f>VLOOKUP(C7,RA!B11:I42,8,0)</f>
        <v>8602.2564000000002</v>
      </c>
      <c r="G7" s="16">
        <f t="shared" si="0"/>
        <v>32113.388800000001</v>
      </c>
      <c r="H7" s="27">
        <f>RA!J11</f>
        <v>21.127643582079401</v>
      </c>
      <c r="I7" s="20">
        <f>VLOOKUP(B7,RMS!B:D,3,FALSE)</f>
        <v>40715.673443067797</v>
      </c>
      <c r="J7" s="21">
        <f>VLOOKUP(B7,RMS!B:E,4,FALSE)</f>
        <v>32113.3886315483</v>
      </c>
      <c r="K7" s="22">
        <f t="shared" si="1"/>
        <v>-2.8243067798030097E-2</v>
      </c>
      <c r="L7" s="22">
        <f t="shared" si="2"/>
        <v>1.68451701028971E-4</v>
      </c>
      <c r="M7" s="32"/>
    </row>
    <row r="8" spans="1:13">
      <c r="A8" s="62"/>
      <c r="B8" s="12">
        <v>16</v>
      </c>
      <c r="C8" s="59" t="s">
        <v>10</v>
      </c>
      <c r="D8" s="59"/>
      <c r="E8" s="15">
        <f>VLOOKUP(C8,RA!B12:D39,3,0)</f>
        <v>117127.11599999999</v>
      </c>
      <c r="F8" s="25">
        <f>VLOOKUP(C8,RA!B12:I43,8,0)</f>
        <v>20789.246500000001</v>
      </c>
      <c r="G8" s="16">
        <f t="shared" si="0"/>
        <v>96337.869500000001</v>
      </c>
      <c r="H8" s="27">
        <f>RA!J12</f>
        <v>17.749302817291301</v>
      </c>
      <c r="I8" s="20">
        <f>VLOOKUP(B8,RMS!B:D,3,FALSE)</f>
        <v>117127.10300170899</v>
      </c>
      <c r="J8" s="21">
        <f>VLOOKUP(B8,RMS!B:E,4,FALSE)</f>
        <v>96337.869657264993</v>
      </c>
      <c r="K8" s="22">
        <f t="shared" si="1"/>
        <v>1.2998291000258178E-2</v>
      </c>
      <c r="L8" s="22">
        <f t="shared" si="2"/>
        <v>-1.5726499259471893E-4</v>
      </c>
      <c r="M8" s="32"/>
    </row>
    <row r="9" spans="1:13">
      <c r="A9" s="62"/>
      <c r="B9" s="12">
        <v>17</v>
      </c>
      <c r="C9" s="59" t="s">
        <v>11</v>
      </c>
      <c r="D9" s="59"/>
      <c r="E9" s="15">
        <f>VLOOKUP(C9,RA!B12:D40,3,0)</f>
        <v>237445.64859999999</v>
      </c>
      <c r="F9" s="25">
        <f>VLOOKUP(C9,RA!B13:I44,8,0)</f>
        <v>52965.130400000002</v>
      </c>
      <c r="G9" s="16">
        <f t="shared" si="0"/>
        <v>184480.51819999999</v>
      </c>
      <c r="H9" s="27">
        <f>RA!J13</f>
        <v>22.306212268907402</v>
      </c>
      <c r="I9" s="20">
        <f>VLOOKUP(B9,RMS!B:D,3,FALSE)</f>
        <v>237445.813535897</v>
      </c>
      <c r="J9" s="21">
        <f>VLOOKUP(B9,RMS!B:E,4,FALSE)</f>
        <v>184480.51435470101</v>
      </c>
      <c r="K9" s="22">
        <f t="shared" si="1"/>
        <v>-0.16493589701713063</v>
      </c>
      <c r="L9" s="22">
        <f t="shared" si="2"/>
        <v>3.8452989829238504E-3</v>
      </c>
      <c r="M9" s="32"/>
    </row>
    <row r="10" spans="1:13">
      <c r="A10" s="62"/>
      <c r="B10" s="12">
        <v>18</v>
      </c>
      <c r="C10" s="59" t="s">
        <v>12</v>
      </c>
      <c r="D10" s="59"/>
      <c r="E10" s="15">
        <f>VLOOKUP(C10,RA!B14:D41,3,0)</f>
        <v>94169.530400000003</v>
      </c>
      <c r="F10" s="25">
        <f>VLOOKUP(C10,RA!B14:I44,8,0)</f>
        <v>18696.402399999999</v>
      </c>
      <c r="G10" s="16">
        <f t="shared" si="0"/>
        <v>75473.127999999997</v>
      </c>
      <c r="H10" s="27">
        <f>RA!J14</f>
        <v>19.8539828334962</v>
      </c>
      <c r="I10" s="20">
        <f>VLOOKUP(B10,RMS!B:D,3,FALSE)</f>
        <v>94169.5446854701</v>
      </c>
      <c r="J10" s="21">
        <f>VLOOKUP(B10,RMS!B:E,4,FALSE)</f>
        <v>75473.127935042707</v>
      </c>
      <c r="K10" s="22">
        <f t="shared" si="1"/>
        <v>-1.4285470097092912E-2</v>
      </c>
      <c r="L10" s="22">
        <f t="shared" si="2"/>
        <v>6.4957290305756032E-5</v>
      </c>
      <c r="M10" s="32"/>
    </row>
    <row r="11" spans="1:13">
      <c r="A11" s="62"/>
      <c r="B11" s="12">
        <v>19</v>
      </c>
      <c r="C11" s="59" t="s">
        <v>13</v>
      </c>
      <c r="D11" s="59"/>
      <c r="E11" s="15">
        <f>VLOOKUP(C11,RA!B14:D42,3,0)</f>
        <v>107704.6053</v>
      </c>
      <c r="F11" s="25">
        <f>VLOOKUP(C11,RA!B15:I45,8,0)</f>
        <v>-4204.0420999999997</v>
      </c>
      <c r="G11" s="16">
        <f t="shared" si="0"/>
        <v>111908.6474</v>
      </c>
      <c r="H11" s="27">
        <f>RA!J15</f>
        <v>-3.9033076517852501</v>
      </c>
      <c r="I11" s="20">
        <f>VLOOKUP(B11,RMS!B:D,3,FALSE)</f>
        <v>107704.697563248</v>
      </c>
      <c r="J11" s="21">
        <f>VLOOKUP(B11,RMS!B:E,4,FALSE)</f>
        <v>111908.648206838</v>
      </c>
      <c r="K11" s="22">
        <f t="shared" si="1"/>
        <v>-9.2263248006929643E-2</v>
      </c>
      <c r="L11" s="22">
        <f t="shared" si="2"/>
        <v>-8.0683799751568586E-4</v>
      </c>
      <c r="M11" s="32"/>
    </row>
    <row r="12" spans="1:13">
      <c r="A12" s="62"/>
      <c r="B12" s="12">
        <v>21</v>
      </c>
      <c r="C12" s="59" t="s">
        <v>14</v>
      </c>
      <c r="D12" s="59"/>
      <c r="E12" s="15">
        <f>VLOOKUP(C12,RA!B16:D43,3,0)</f>
        <v>661603.64839999995</v>
      </c>
      <c r="F12" s="25">
        <f>VLOOKUP(C12,RA!B16:I46,8,0)</f>
        <v>9737.3984999999993</v>
      </c>
      <c r="G12" s="16">
        <f t="shared" si="0"/>
        <v>651866.24989999994</v>
      </c>
      <c r="H12" s="27">
        <f>RA!J16</f>
        <v>1.47178730400726</v>
      </c>
      <c r="I12" s="20">
        <f>VLOOKUP(B12,RMS!B:D,3,FALSE)</f>
        <v>661603.16654102597</v>
      </c>
      <c r="J12" s="21">
        <f>VLOOKUP(B12,RMS!B:E,4,FALSE)</f>
        <v>651866.24965640996</v>
      </c>
      <c r="K12" s="22">
        <f t="shared" si="1"/>
        <v>0.48185897397343069</v>
      </c>
      <c r="L12" s="22">
        <f t="shared" si="2"/>
        <v>2.435899805277586E-4</v>
      </c>
      <c r="M12" s="32"/>
    </row>
    <row r="13" spans="1:13">
      <c r="A13" s="62"/>
      <c r="B13" s="12">
        <v>22</v>
      </c>
      <c r="C13" s="59" t="s">
        <v>15</v>
      </c>
      <c r="D13" s="59"/>
      <c r="E13" s="15">
        <f>VLOOKUP(C13,RA!B16:D44,3,0)</f>
        <v>405366.42719999998</v>
      </c>
      <c r="F13" s="25">
        <f>VLOOKUP(C13,RA!B17:I47,8,0)</f>
        <v>57811.4375</v>
      </c>
      <c r="G13" s="16">
        <f t="shared" si="0"/>
        <v>347554.98969999998</v>
      </c>
      <c r="H13" s="27">
        <f>RA!J17</f>
        <v>14.2615257754133</v>
      </c>
      <c r="I13" s="20">
        <f>VLOOKUP(B13,RMS!B:D,3,FALSE)</f>
        <v>405366.42305982899</v>
      </c>
      <c r="J13" s="21">
        <f>VLOOKUP(B13,RMS!B:E,4,FALSE)</f>
        <v>347554.99092564097</v>
      </c>
      <c r="K13" s="22">
        <f t="shared" si="1"/>
        <v>4.1401709895581007E-3</v>
      </c>
      <c r="L13" s="22">
        <f t="shared" si="2"/>
        <v>-1.2256409972906113E-3</v>
      </c>
      <c r="M13" s="32"/>
    </row>
    <row r="14" spans="1:13">
      <c r="A14" s="62"/>
      <c r="B14" s="12">
        <v>23</v>
      </c>
      <c r="C14" s="59" t="s">
        <v>16</v>
      </c>
      <c r="D14" s="59"/>
      <c r="E14" s="15">
        <f>VLOOKUP(C14,RA!B18:D44,3,0)</f>
        <v>997270.82849999995</v>
      </c>
      <c r="F14" s="25">
        <f>VLOOKUP(C14,RA!B18:I48,8,0)</f>
        <v>149141.70970000001</v>
      </c>
      <c r="G14" s="16">
        <f t="shared" si="0"/>
        <v>848129.11879999994</v>
      </c>
      <c r="H14" s="27">
        <f>RA!J18</f>
        <v>14.95498569073</v>
      </c>
      <c r="I14" s="20">
        <f>VLOOKUP(B14,RMS!B:D,3,FALSE)</f>
        <v>997270.90638119704</v>
      </c>
      <c r="J14" s="21">
        <f>VLOOKUP(B14,RMS!B:E,4,FALSE)</f>
        <v>848129.10219316196</v>
      </c>
      <c r="K14" s="22">
        <f t="shared" si="1"/>
        <v>-7.788119709584862E-2</v>
      </c>
      <c r="L14" s="22">
        <f t="shared" si="2"/>
        <v>1.6606837976723909E-2</v>
      </c>
      <c r="M14" s="32"/>
    </row>
    <row r="15" spans="1:13">
      <c r="A15" s="62"/>
      <c r="B15" s="12">
        <v>24</v>
      </c>
      <c r="C15" s="59" t="s">
        <v>17</v>
      </c>
      <c r="D15" s="59"/>
      <c r="E15" s="15">
        <f>VLOOKUP(C15,RA!B18:D45,3,0)</f>
        <v>591004.21640000003</v>
      </c>
      <c r="F15" s="25">
        <f>VLOOKUP(C15,RA!B19:I49,8,0)</f>
        <v>26389.980200000002</v>
      </c>
      <c r="G15" s="16">
        <f t="shared" si="0"/>
        <v>564614.23620000004</v>
      </c>
      <c r="H15" s="27">
        <f>RA!J19</f>
        <v>4.4652778216625899</v>
      </c>
      <c r="I15" s="20">
        <f>VLOOKUP(B15,RMS!B:D,3,FALSE)</f>
        <v>591004.22557179502</v>
      </c>
      <c r="J15" s="21">
        <f>VLOOKUP(B15,RMS!B:E,4,FALSE)</f>
        <v>564614.23640000005</v>
      </c>
      <c r="K15" s="22">
        <f t="shared" si="1"/>
        <v>-9.1717949835583568E-3</v>
      </c>
      <c r="L15" s="22">
        <f t="shared" si="2"/>
        <v>-2.0000000949949026E-4</v>
      </c>
      <c r="M15" s="32"/>
    </row>
    <row r="16" spans="1:13">
      <c r="A16" s="62"/>
      <c r="B16" s="12">
        <v>25</v>
      </c>
      <c r="C16" s="59" t="s">
        <v>18</v>
      </c>
      <c r="D16" s="59"/>
      <c r="E16" s="15">
        <f>VLOOKUP(C16,RA!B20:D46,3,0)</f>
        <v>683560.61629999999</v>
      </c>
      <c r="F16" s="25">
        <f>VLOOKUP(C16,RA!B20:I50,8,0)</f>
        <v>75977.139500000005</v>
      </c>
      <c r="G16" s="16">
        <f t="shared" si="0"/>
        <v>607583.47679999995</v>
      </c>
      <c r="H16" s="27">
        <f>RA!J20</f>
        <v>11.114908859327199</v>
      </c>
      <c r="I16" s="20">
        <f>VLOOKUP(B16,RMS!B:D,3,FALSE)</f>
        <v>683560.53430000006</v>
      </c>
      <c r="J16" s="21">
        <f>VLOOKUP(B16,RMS!B:E,4,FALSE)</f>
        <v>607583.47679999995</v>
      </c>
      <c r="K16" s="22">
        <f t="shared" si="1"/>
        <v>8.1999999936670065E-2</v>
      </c>
      <c r="L16" s="22">
        <f t="shared" si="2"/>
        <v>0</v>
      </c>
      <c r="M16" s="32"/>
    </row>
    <row r="17" spans="1:13">
      <c r="A17" s="62"/>
      <c r="B17" s="12">
        <v>26</v>
      </c>
      <c r="C17" s="59" t="s">
        <v>19</v>
      </c>
      <c r="D17" s="59"/>
      <c r="E17" s="15">
        <f>VLOOKUP(C17,RA!B20:D47,3,0)</f>
        <v>272345.79759999999</v>
      </c>
      <c r="F17" s="25">
        <f>VLOOKUP(C17,RA!B21:I51,8,0)</f>
        <v>41424.527900000001</v>
      </c>
      <c r="G17" s="16">
        <f t="shared" si="0"/>
        <v>230921.2697</v>
      </c>
      <c r="H17" s="27">
        <f>RA!J21</f>
        <v>15.2102688071733</v>
      </c>
      <c r="I17" s="20">
        <f>VLOOKUP(B17,RMS!B:D,3,FALSE)</f>
        <v>272345.59966561501</v>
      </c>
      <c r="J17" s="21">
        <f>VLOOKUP(B17,RMS!B:E,4,FALSE)</f>
        <v>230921.26952421101</v>
      </c>
      <c r="K17" s="22">
        <f t="shared" si="1"/>
        <v>0.19793438498163596</v>
      </c>
      <c r="L17" s="22">
        <f t="shared" si="2"/>
        <v>1.757889986038208E-4</v>
      </c>
      <c r="M17" s="32"/>
    </row>
    <row r="18" spans="1:13">
      <c r="A18" s="62"/>
      <c r="B18" s="12">
        <v>27</v>
      </c>
      <c r="C18" s="59" t="s">
        <v>20</v>
      </c>
      <c r="D18" s="59"/>
      <c r="E18" s="15">
        <f>VLOOKUP(C18,RA!B22:D48,3,0)</f>
        <v>905840.23899999994</v>
      </c>
      <c r="F18" s="25">
        <f>VLOOKUP(C18,RA!B22:I52,8,0)</f>
        <v>71637.882899999997</v>
      </c>
      <c r="G18" s="16">
        <f t="shared" si="0"/>
        <v>834202.35609999998</v>
      </c>
      <c r="H18" s="27">
        <f>RA!J22</f>
        <v>7.9084456414835902</v>
      </c>
      <c r="I18" s="20">
        <f>VLOOKUP(B18,RMS!B:D,3,FALSE)</f>
        <v>905841.04</v>
      </c>
      <c r="J18" s="21">
        <f>VLOOKUP(B18,RMS!B:E,4,FALSE)</f>
        <v>834202.35759999999</v>
      </c>
      <c r="K18" s="22">
        <f t="shared" si="1"/>
        <v>-0.80100000009406358</v>
      </c>
      <c r="L18" s="22">
        <f t="shared" si="2"/>
        <v>-1.500000013038516E-3</v>
      </c>
      <c r="M18" s="32"/>
    </row>
    <row r="19" spans="1:13">
      <c r="A19" s="62"/>
      <c r="B19" s="12">
        <v>29</v>
      </c>
      <c r="C19" s="59" t="s">
        <v>21</v>
      </c>
      <c r="D19" s="59"/>
      <c r="E19" s="15">
        <f>VLOOKUP(C19,RA!B22:D49,3,0)</f>
        <v>2153701.2015</v>
      </c>
      <c r="F19" s="25">
        <f>VLOOKUP(C19,RA!B23:I53,8,0)</f>
        <v>219452.8995</v>
      </c>
      <c r="G19" s="16">
        <f t="shared" si="0"/>
        <v>1934248.3019999999</v>
      </c>
      <c r="H19" s="27">
        <f>RA!J23</f>
        <v>10.1895703706325</v>
      </c>
      <c r="I19" s="20">
        <f>VLOOKUP(B19,RMS!B:D,3,FALSE)</f>
        <v>2153702.5228427402</v>
      </c>
      <c r="J19" s="21">
        <f>VLOOKUP(B19,RMS!B:E,4,FALSE)</f>
        <v>1934248.3292350399</v>
      </c>
      <c r="K19" s="22">
        <f t="shared" si="1"/>
        <v>-1.3213427402079105</v>
      </c>
      <c r="L19" s="22">
        <f t="shared" si="2"/>
        <v>-2.7235039975494146E-2</v>
      </c>
      <c r="M19" s="32"/>
    </row>
    <row r="20" spans="1:13">
      <c r="A20" s="62"/>
      <c r="B20" s="12">
        <v>31</v>
      </c>
      <c r="C20" s="59" t="s">
        <v>22</v>
      </c>
      <c r="D20" s="59"/>
      <c r="E20" s="15">
        <f>VLOOKUP(C20,RA!B24:D50,3,0)</f>
        <v>161584.73800000001</v>
      </c>
      <c r="F20" s="25">
        <f>VLOOKUP(C20,RA!B24:I54,8,0)</f>
        <v>26926.119299999998</v>
      </c>
      <c r="G20" s="16">
        <f t="shared" si="0"/>
        <v>134658.61870000002</v>
      </c>
      <c r="H20" s="27">
        <f>RA!J24</f>
        <v>16.663776315310201</v>
      </c>
      <c r="I20" s="20">
        <f>VLOOKUP(B20,RMS!B:D,3,FALSE)</f>
        <v>161584.71462876501</v>
      </c>
      <c r="J20" s="21">
        <f>VLOOKUP(B20,RMS!B:E,4,FALSE)</f>
        <v>134658.61501908899</v>
      </c>
      <c r="K20" s="22">
        <f t="shared" si="1"/>
        <v>2.3371235001832247E-2</v>
      </c>
      <c r="L20" s="22">
        <f t="shared" si="2"/>
        <v>3.6809110315516591E-3</v>
      </c>
      <c r="M20" s="32"/>
    </row>
    <row r="21" spans="1:13">
      <c r="A21" s="62"/>
      <c r="B21" s="12">
        <v>32</v>
      </c>
      <c r="C21" s="59" t="s">
        <v>23</v>
      </c>
      <c r="D21" s="59"/>
      <c r="E21" s="15">
        <f>VLOOKUP(C21,RA!B24:D51,3,0)</f>
        <v>175349.09589999999</v>
      </c>
      <c r="F21" s="25">
        <f>VLOOKUP(C21,RA!B25:I55,8,0)</f>
        <v>17553.75</v>
      </c>
      <c r="G21" s="16">
        <f t="shared" si="0"/>
        <v>157795.34589999999</v>
      </c>
      <c r="H21" s="27">
        <f>RA!J25</f>
        <v>10.0107445150506</v>
      </c>
      <c r="I21" s="20">
        <f>VLOOKUP(B21,RMS!B:D,3,FALSE)</f>
        <v>175349.079318962</v>
      </c>
      <c r="J21" s="21">
        <f>VLOOKUP(B21,RMS!B:E,4,FALSE)</f>
        <v>157795.340211253</v>
      </c>
      <c r="K21" s="22">
        <f t="shared" si="1"/>
        <v>1.6581037983996794E-2</v>
      </c>
      <c r="L21" s="22">
        <f t="shared" si="2"/>
        <v>5.6887469836510718E-3</v>
      </c>
      <c r="M21" s="32"/>
    </row>
    <row r="22" spans="1:13">
      <c r="A22" s="62"/>
      <c r="B22" s="12">
        <v>33</v>
      </c>
      <c r="C22" s="59" t="s">
        <v>24</v>
      </c>
      <c r="D22" s="59"/>
      <c r="E22" s="15">
        <f>VLOOKUP(C22,RA!B26:D52,3,0)</f>
        <v>431967.63740000001</v>
      </c>
      <c r="F22" s="25">
        <f>VLOOKUP(C22,RA!B26:I56,8,0)</f>
        <v>98572.040900000007</v>
      </c>
      <c r="G22" s="16">
        <f t="shared" si="0"/>
        <v>333395.59649999999</v>
      </c>
      <c r="H22" s="27">
        <f>RA!J26</f>
        <v>22.819311532989399</v>
      </c>
      <c r="I22" s="20">
        <f>VLOOKUP(B22,RMS!B:D,3,FALSE)</f>
        <v>431967.61318145401</v>
      </c>
      <c r="J22" s="21">
        <f>VLOOKUP(B22,RMS!B:E,4,FALSE)</f>
        <v>333395.58351957699</v>
      </c>
      <c r="K22" s="22">
        <f t="shared" si="1"/>
        <v>2.421854599379003E-2</v>
      </c>
      <c r="L22" s="22">
        <f t="shared" si="2"/>
        <v>1.298042299458757E-2</v>
      </c>
      <c r="M22" s="32"/>
    </row>
    <row r="23" spans="1:13">
      <c r="A23" s="62"/>
      <c r="B23" s="12">
        <v>34</v>
      </c>
      <c r="C23" s="59" t="s">
        <v>25</v>
      </c>
      <c r="D23" s="59"/>
      <c r="E23" s="15">
        <f>VLOOKUP(C23,RA!B26:D53,3,0)</f>
        <v>164794.4534</v>
      </c>
      <c r="F23" s="25">
        <f>VLOOKUP(C23,RA!B27:I57,8,0)</f>
        <v>45972.282800000001</v>
      </c>
      <c r="G23" s="16">
        <f t="shared" si="0"/>
        <v>118822.1706</v>
      </c>
      <c r="H23" s="27">
        <f>RA!J27</f>
        <v>27.896741578075499</v>
      </c>
      <c r="I23" s="20">
        <f>VLOOKUP(B23,RMS!B:D,3,FALSE)</f>
        <v>164794.295629445</v>
      </c>
      <c r="J23" s="21">
        <f>VLOOKUP(B23,RMS!B:E,4,FALSE)</f>
        <v>118822.18107479801</v>
      </c>
      <c r="K23" s="22">
        <f t="shared" si="1"/>
        <v>0.15777055500075221</v>
      </c>
      <c r="L23" s="22">
        <f t="shared" si="2"/>
        <v>-1.04747980076354E-2</v>
      </c>
      <c r="M23" s="32"/>
    </row>
    <row r="24" spans="1:13">
      <c r="A24" s="62"/>
      <c r="B24" s="12">
        <v>35</v>
      </c>
      <c r="C24" s="59" t="s">
        <v>26</v>
      </c>
      <c r="D24" s="59"/>
      <c r="E24" s="15">
        <f>VLOOKUP(C24,RA!B28:D54,3,0)</f>
        <v>593977.31319999998</v>
      </c>
      <c r="F24" s="25">
        <f>VLOOKUP(C24,RA!B28:I58,8,0)</f>
        <v>33760.603199999998</v>
      </c>
      <c r="G24" s="16">
        <f t="shared" si="0"/>
        <v>560216.71</v>
      </c>
      <c r="H24" s="27">
        <f>RA!J28</f>
        <v>5.6838203159844198</v>
      </c>
      <c r="I24" s="20">
        <f>VLOOKUP(B24,RMS!B:D,3,FALSE)</f>
        <v>593977.31326371699</v>
      </c>
      <c r="J24" s="21">
        <f>VLOOKUP(B24,RMS!B:E,4,FALSE)</f>
        <v>560216.70210088498</v>
      </c>
      <c r="K24" s="22">
        <f t="shared" si="1"/>
        <v>-6.3717016018927097E-5</v>
      </c>
      <c r="L24" s="22">
        <f t="shared" si="2"/>
        <v>7.8991149784997106E-3</v>
      </c>
      <c r="M24" s="32"/>
    </row>
    <row r="25" spans="1:13">
      <c r="A25" s="62"/>
      <c r="B25" s="12">
        <v>36</v>
      </c>
      <c r="C25" s="59" t="s">
        <v>27</v>
      </c>
      <c r="D25" s="59"/>
      <c r="E25" s="15">
        <f>VLOOKUP(C25,RA!B28:D55,3,0)</f>
        <v>538624.78819999995</v>
      </c>
      <c r="F25" s="25">
        <f>VLOOKUP(C25,RA!B29:I59,8,0)</f>
        <v>72899.542700000005</v>
      </c>
      <c r="G25" s="16">
        <f t="shared" si="0"/>
        <v>465725.24549999996</v>
      </c>
      <c r="H25" s="27">
        <f>RA!J29</f>
        <v>13.5343831730468</v>
      </c>
      <c r="I25" s="20">
        <f>VLOOKUP(B25,RMS!B:D,3,FALSE)</f>
        <v>538626.54105486698</v>
      </c>
      <c r="J25" s="21">
        <f>VLOOKUP(B25,RMS!B:E,4,FALSE)</f>
        <v>465725.215919854</v>
      </c>
      <c r="K25" s="22">
        <f t="shared" si="1"/>
        <v>-1.7528548670234159</v>
      </c>
      <c r="L25" s="22">
        <f t="shared" si="2"/>
        <v>2.9580145957879722E-2</v>
      </c>
      <c r="M25" s="32"/>
    </row>
    <row r="26" spans="1:13">
      <c r="A26" s="62"/>
      <c r="B26" s="12">
        <v>37</v>
      </c>
      <c r="C26" s="59" t="s">
        <v>71</v>
      </c>
      <c r="D26" s="59"/>
      <c r="E26" s="15">
        <f>VLOOKUP(C26,RA!B30:D56,3,0)</f>
        <v>753374.97679999995</v>
      </c>
      <c r="F26" s="25">
        <f>VLOOKUP(C26,RA!B30:I60,8,0)</f>
        <v>92631.425900000002</v>
      </c>
      <c r="G26" s="16">
        <f t="shared" si="0"/>
        <v>660743.55089999991</v>
      </c>
      <c r="H26" s="27">
        <f>RA!J30</f>
        <v>12.295527294184501</v>
      </c>
      <c r="I26" s="20">
        <f>VLOOKUP(B26,RMS!B:D,3,FALSE)</f>
        <v>753374.99440619501</v>
      </c>
      <c r="J26" s="21">
        <f>VLOOKUP(B26,RMS!B:E,4,FALSE)</f>
        <v>660743.544405311</v>
      </c>
      <c r="K26" s="22">
        <f t="shared" si="1"/>
        <v>-1.7606195062398911E-2</v>
      </c>
      <c r="L26" s="22">
        <f t="shared" si="2"/>
        <v>6.4946889178827405E-3</v>
      </c>
      <c r="M26" s="32"/>
    </row>
    <row r="27" spans="1:13">
      <c r="A27" s="62"/>
      <c r="B27" s="12">
        <v>38</v>
      </c>
      <c r="C27" s="59" t="s">
        <v>29</v>
      </c>
      <c r="D27" s="59"/>
      <c r="E27" s="15">
        <f>VLOOKUP(C27,RA!B30:D57,3,0)</f>
        <v>860269.41159999999</v>
      </c>
      <c r="F27" s="25">
        <f>VLOOKUP(C27,RA!B31:I61,8,0)</f>
        <v>-1570.5237999999999</v>
      </c>
      <c r="G27" s="16">
        <f t="shared" si="0"/>
        <v>861839.93539999996</v>
      </c>
      <c r="H27" s="27">
        <f>RA!J31</f>
        <v>-0.18256185548652801</v>
      </c>
      <c r="I27" s="20">
        <f>VLOOKUP(B27,RMS!B:D,3,FALSE)</f>
        <v>860269.63572212402</v>
      </c>
      <c r="J27" s="21">
        <f>VLOOKUP(B27,RMS!B:E,4,FALSE)</f>
        <v>861839.83941238897</v>
      </c>
      <c r="K27" s="22">
        <f t="shared" si="1"/>
        <v>-0.22412212402559817</v>
      </c>
      <c r="L27" s="22">
        <f t="shared" si="2"/>
        <v>9.598761098459363E-2</v>
      </c>
      <c r="M27" s="32"/>
    </row>
    <row r="28" spans="1:13">
      <c r="A28" s="62"/>
      <c r="B28" s="12">
        <v>39</v>
      </c>
      <c r="C28" s="59" t="s">
        <v>30</v>
      </c>
      <c r="D28" s="59"/>
      <c r="E28" s="15">
        <f>VLOOKUP(C28,RA!B32:D58,3,0)</f>
        <v>90198.361999999994</v>
      </c>
      <c r="F28" s="25">
        <f>VLOOKUP(C28,RA!B32:I62,8,0)</f>
        <v>24248.155599999998</v>
      </c>
      <c r="G28" s="16">
        <f t="shared" si="0"/>
        <v>65950.206399999995</v>
      </c>
      <c r="H28" s="27">
        <f>RA!J32</f>
        <v>26.8831440641904</v>
      </c>
      <c r="I28" s="20">
        <f>VLOOKUP(B28,RMS!B:D,3,FALSE)</f>
        <v>90198.353975833903</v>
      </c>
      <c r="J28" s="21">
        <f>VLOOKUP(B28,RMS!B:E,4,FALSE)</f>
        <v>65950.205174999894</v>
      </c>
      <c r="K28" s="22">
        <f t="shared" si="1"/>
        <v>8.024166090763174E-3</v>
      </c>
      <c r="L28" s="22">
        <f t="shared" si="2"/>
        <v>1.2250001018401235E-3</v>
      </c>
      <c r="M28" s="32"/>
    </row>
    <row r="29" spans="1:13">
      <c r="A29" s="62"/>
      <c r="B29" s="12">
        <v>40</v>
      </c>
      <c r="C29" s="59" t="s">
        <v>74</v>
      </c>
      <c r="D29" s="5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2"/>
      <c r="B30" s="12">
        <v>42</v>
      </c>
      <c r="C30" s="59" t="s">
        <v>31</v>
      </c>
      <c r="D30" s="59"/>
      <c r="E30" s="15">
        <f>VLOOKUP(C30,RA!B34:D61,3,0)</f>
        <v>77629.284299999999</v>
      </c>
      <c r="F30" s="25">
        <f>VLOOKUP(C30,RA!B34:I65,8,0)</f>
        <v>12209.082200000001</v>
      </c>
      <c r="G30" s="16">
        <f t="shared" si="0"/>
        <v>65420.202099999995</v>
      </c>
      <c r="H30" s="27">
        <f>RA!J34</f>
        <v>15.7274182160662</v>
      </c>
      <c r="I30" s="20">
        <f>VLOOKUP(B30,RMS!B:D,3,FALSE)</f>
        <v>77629.284100000004</v>
      </c>
      <c r="J30" s="21">
        <f>VLOOKUP(B30,RMS!B:E,4,FALSE)</f>
        <v>65420.206100000003</v>
      </c>
      <c r="K30" s="22">
        <f t="shared" si="1"/>
        <v>1.9999999494757503E-4</v>
      </c>
      <c r="L30" s="22">
        <f t="shared" si="2"/>
        <v>-4.0000000080908649E-3</v>
      </c>
      <c r="M30" s="32"/>
    </row>
    <row r="31" spans="1:13" s="34" customFormat="1" ht="12" thickBot="1">
      <c r="A31" s="62"/>
      <c r="B31" s="12">
        <v>70</v>
      </c>
      <c r="C31" s="63" t="s">
        <v>68</v>
      </c>
      <c r="D31" s="64"/>
      <c r="E31" s="15">
        <f>VLOOKUP(C31,RA!B35:D62,3,0)</f>
        <v>80301.73</v>
      </c>
      <c r="F31" s="25">
        <f>VLOOKUP(C31,RA!B35:I66,8,0)</f>
        <v>2656.26</v>
      </c>
      <c r="G31" s="16">
        <f t="shared" si="0"/>
        <v>77645.47</v>
      </c>
      <c r="H31" s="27">
        <f>RA!J35</f>
        <v>3.3078490338875599</v>
      </c>
      <c r="I31" s="20">
        <f>VLOOKUP(B31,RMS!B:D,3,FALSE)</f>
        <v>80301.73</v>
      </c>
      <c r="J31" s="21">
        <f>VLOOKUP(B31,RMS!B:E,4,FALSE)</f>
        <v>77645.47</v>
      </c>
      <c r="K31" s="22">
        <f t="shared" si="1"/>
        <v>0</v>
      </c>
      <c r="L31" s="22">
        <f t="shared" si="2"/>
        <v>0</v>
      </c>
    </row>
    <row r="32" spans="1:13">
      <c r="A32" s="62"/>
      <c r="B32" s="12">
        <v>71</v>
      </c>
      <c r="C32" s="59" t="s">
        <v>35</v>
      </c>
      <c r="D32" s="59"/>
      <c r="E32" s="15">
        <f>VLOOKUP(C32,RA!B34:D62,3,0)</f>
        <v>94448.78</v>
      </c>
      <c r="F32" s="25">
        <f>VLOOKUP(C32,RA!B34:I66,8,0)</f>
        <v>-14294.05</v>
      </c>
      <c r="G32" s="16">
        <f t="shared" si="0"/>
        <v>108742.83</v>
      </c>
      <c r="H32" s="27">
        <f>RA!J35</f>
        <v>3.3078490338875599</v>
      </c>
      <c r="I32" s="20">
        <f>VLOOKUP(B32,RMS!B:D,3,FALSE)</f>
        <v>94448.78</v>
      </c>
      <c r="J32" s="21">
        <f>VLOOKUP(B32,RMS!B:E,4,FALSE)</f>
        <v>108742.83</v>
      </c>
      <c r="K32" s="22">
        <f t="shared" si="1"/>
        <v>0</v>
      </c>
      <c r="L32" s="22">
        <f t="shared" si="2"/>
        <v>0</v>
      </c>
      <c r="M32" s="32"/>
    </row>
    <row r="33" spans="1:13">
      <c r="A33" s="62"/>
      <c r="B33" s="12">
        <v>72</v>
      </c>
      <c r="C33" s="59" t="s">
        <v>36</v>
      </c>
      <c r="D33" s="59"/>
      <c r="E33" s="15">
        <f>VLOOKUP(C33,RA!B34:D63,3,0)</f>
        <v>5553</v>
      </c>
      <c r="F33" s="25">
        <f>VLOOKUP(C33,RA!B34:I67,8,0)</f>
        <v>237.59</v>
      </c>
      <c r="G33" s="16">
        <f t="shared" si="0"/>
        <v>5315.41</v>
      </c>
      <c r="H33" s="27">
        <f>RA!J34</f>
        <v>15.7274182160662</v>
      </c>
      <c r="I33" s="20">
        <f>VLOOKUP(B33,RMS!B:D,3,FALSE)</f>
        <v>5553</v>
      </c>
      <c r="J33" s="21">
        <f>VLOOKUP(B33,RMS!B:E,4,FALSE)</f>
        <v>5315.41</v>
      </c>
      <c r="K33" s="22">
        <f t="shared" si="1"/>
        <v>0</v>
      </c>
      <c r="L33" s="22">
        <f t="shared" si="2"/>
        <v>0</v>
      </c>
      <c r="M33" s="32"/>
    </row>
    <row r="34" spans="1:13">
      <c r="A34" s="62"/>
      <c r="B34" s="12">
        <v>73</v>
      </c>
      <c r="C34" s="59" t="s">
        <v>37</v>
      </c>
      <c r="D34" s="59"/>
      <c r="E34" s="15">
        <f>VLOOKUP(C34,RA!B35:D64,3,0)</f>
        <v>91166.74</v>
      </c>
      <c r="F34" s="25">
        <f>VLOOKUP(C34,RA!B35:I68,8,0)</f>
        <v>-14716</v>
      </c>
      <c r="G34" s="16">
        <f t="shared" si="0"/>
        <v>105882.74</v>
      </c>
      <c r="H34" s="27">
        <f>RA!J35</f>
        <v>3.3078490338875599</v>
      </c>
      <c r="I34" s="20">
        <f>VLOOKUP(B34,RMS!B:D,3,FALSE)</f>
        <v>91166.74</v>
      </c>
      <c r="J34" s="21">
        <f>VLOOKUP(B34,RMS!B:E,4,FALSE)</f>
        <v>105882.74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2"/>
      <c r="B35" s="12">
        <v>74</v>
      </c>
      <c r="C35" s="59" t="s">
        <v>69</v>
      </c>
      <c r="D35" s="59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-15.1341817226226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2"/>
      <c r="B36" s="12">
        <v>75</v>
      </c>
      <c r="C36" s="59" t="s">
        <v>32</v>
      </c>
      <c r="D36" s="59"/>
      <c r="E36" s="15">
        <f>VLOOKUP(C36,RA!B8:D65,3,0)</f>
        <v>58716.239200000004</v>
      </c>
      <c r="F36" s="25">
        <f>VLOOKUP(C36,RA!B8:I69,8,0)</f>
        <v>4818.7978999999996</v>
      </c>
      <c r="G36" s="16">
        <f t="shared" si="0"/>
        <v>53897.441300000006</v>
      </c>
      <c r="H36" s="27">
        <f>RA!J36</f>
        <v>-15.1341817226226</v>
      </c>
      <c r="I36" s="20">
        <f>VLOOKUP(B36,RMS!B:D,3,FALSE)</f>
        <v>58716.239316239298</v>
      </c>
      <c r="J36" s="21">
        <f>VLOOKUP(B36,RMS!B:E,4,FALSE)</f>
        <v>53897.440170940201</v>
      </c>
      <c r="K36" s="22">
        <f t="shared" si="1"/>
        <v>-1.1623929458437487E-4</v>
      </c>
      <c r="L36" s="22">
        <f t="shared" si="2"/>
        <v>1.1290598049527034E-3</v>
      </c>
      <c r="M36" s="32"/>
    </row>
    <row r="37" spans="1:13">
      <c r="A37" s="62"/>
      <c r="B37" s="12">
        <v>76</v>
      </c>
      <c r="C37" s="59" t="s">
        <v>33</v>
      </c>
      <c r="D37" s="59"/>
      <c r="E37" s="15">
        <f>VLOOKUP(C37,RA!B8:D66,3,0)</f>
        <v>323552.8639</v>
      </c>
      <c r="F37" s="25">
        <f>VLOOKUP(C37,RA!B8:I70,8,0)</f>
        <v>21025.852999999999</v>
      </c>
      <c r="G37" s="16">
        <f t="shared" si="0"/>
        <v>302527.01089999999</v>
      </c>
      <c r="H37" s="27">
        <f>RA!J37</f>
        <v>4.2785881505492496</v>
      </c>
      <c r="I37" s="20">
        <f>VLOOKUP(B37,RMS!B:D,3,FALSE)</f>
        <v>323552.85649316199</v>
      </c>
      <c r="J37" s="21">
        <f>VLOOKUP(B37,RMS!B:E,4,FALSE)</f>
        <v>302527.00946581201</v>
      </c>
      <c r="K37" s="22">
        <f t="shared" si="1"/>
        <v>7.4068380054086447E-3</v>
      </c>
      <c r="L37" s="22">
        <f t="shared" si="2"/>
        <v>1.4341879868879914E-3</v>
      </c>
      <c r="M37" s="32"/>
    </row>
    <row r="38" spans="1:13">
      <c r="A38" s="62"/>
      <c r="B38" s="12">
        <v>77</v>
      </c>
      <c r="C38" s="59" t="s">
        <v>38</v>
      </c>
      <c r="D38" s="59"/>
      <c r="E38" s="15">
        <f>VLOOKUP(C38,RA!B9:D67,3,0)</f>
        <v>87737.63</v>
      </c>
      <c r="F38" s="25">
        <f>VLOOKUP(C38,RA!B9:I71,8,0)</f>
        <v>-10043.5</v>
      </c>
      <c r="G38" s="16">
        <f t="shared" si="0"/>
        <v>97781.13</v>
      </c>
      <c r="H38" s="27">
        <f>RA!J38</f>
        <v>-16.1418517323313</v>
      </c>
      <c r="I38" s="20">
        <f>VLOOKUP(B38,RMS!B:D,3,FALSE)</f>
        <v>87737.63</v>
      </c>
      <c r="J38" s="21">
        <f>VLOOKUP(B38,RMS!B:E,4,FALSE)</f>
        <v>97781.13</v>
      </c>
      <c r="K38" s="22">
        <f t="shared" si="1"/>
        <v>0</v>
      </c>
      <c r="L38" s="22">
        <f t="shared" si="2"/>
        <v>0</v>
      </c>
      <c r="M38" s="32"/>
    </row>
    <row r="39" spans="1:13">
      <c r="A39" s="62"/>
      <c r="B39" s="12">
        <v>78</v>
      </c>
      <c r="C39" s="59" t="s">
        <v>39</v>
      </c>
      <c r="D39" s="59"/>
      <c r="E39" s="15">
        <f>VLOOKUP(C39,RA!B10:D68,3,0)</f>
        <v>33636.76</v>
      </c>
      <c r="F39" s="25">
        <f>VLOOKUP(C39,RA!B10:I72,8,0)</f>
        <v>3759.39</v>
      </c>
      <c r="G39" s="16">
        <f t="shared" si="0"/>
        <v>29877.370000000003</v>
      </c>
      <c r="H39" s="27">
        <f>RA!J39</f>
        <v>0</v>
      </c>
      <c r="I39" s="20">
        <f>VLOOKUP(B39,RMS!B:D,3,FALSE)</f>
        <v>33636.76</v>
      </c>
      <c r="J39" s="21">
        <f>VLOOKUP(B39,RMS!B:E,4,FALSE)</f>
        <v>29877.37</v>
      </c>
      <c r="K39" s="22">
        <f t="shared" si="1"/>
        <v>0</v>
      </c>
      <c r="L39" s="22">
        <f t="shared" si="2"/>
        <v>0</v>
      </c>
      <c r="M39" s="32"/>
    </row>
    <row r="40" spans="1:13">
      <c r="A40" s="62"/>
      <c r="B40" s="12">
        <v>99</v>
      </c>
      <c r="C40" s="59" t="s">
        <v>34</v>
      </c>
      <c r="D40" s="59"/>
      <c r="E40" s="15">
        <f>VLOOKUP(C40,RA!B8:D69,3,0)</f>
        <v>5270.6336000000001</v>
      </c>
      <c r="F40" s="25">
        <f>VLOOKUP(C40,RA!B8:I73,8,0)</f>
        <v>243.72900000000001</v>
      </c>
      <c r="G40" s="16">
        <f t="shared" si="0"/>
        <v>5026.9045999999998</v>
      </c>
      <c r="H40" s="27">
        <f>RA!J40</f>
        <v>8.2069253168380705</v>
      </c>
      <c r="I40" s="20">
        <f>VLOOKUP(B40,RMS!B:D,3,FALSE)</f>
        <v>5270.6338401028697</v>
      </c>
      <c r="J40" s="21">
        <f>VLOOKUP(B40,RMS!B:E,4,FALSE)</f>
        <v>5026.9043642689703</v>
      </c>
      <c r="K40" s="22">
        <f t="shared" si="1"/>
        <v>-2.4010286961129168E-4</v>
      </c>
      <c r="L40" s="22">
        <f t="shared" si="2"/>
        <v>2.3573102953378111E-4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76" customWidth="1"/>
    <col min="2" max="3" width="9.140625" style="76"/>
    <col min="4" max="5" width="13.140625" style="76" bestFit="1" customWidth="1"/>
    <col min="6" max="7" width="14" style="76" bestFit="1" customWidth="1"/>
    <col min="8" max="8" width="9.140625" style="76"/>
    <col min="9" max="9" width="14" style="76" bestFit="1" customWidth="1"/>
    <col min="10" max="10" width="9.140625" style="76"/>
    <col min="11" max="11" width="14" style="76" bestFit="1" customWidth="1"/>
    <col min="12" max="12" width="12" style="76" bestFit="1" customWidth="1"/>
    <col min="13" max="13" width="14" style="76" bestFit="1" customWidth="1"/>
    <col min="14" max="15" width="15.85546875" style="76" bestFit="1" customWidth="1"/>
    <col min="16" max="17" width="10.5703125" style="76" bestFit="1" customWidth="1"/>
    <col min="18" max="18" width="12" style="76" bestFit="1" customWidth="1"/>
    <col min="19" max="20" width="9.140625" style="76"/>
    <col min="21" max="21" width="12" style="76" bestFit="1" customWidth="1"/>
    <col min="22" max="22" width="41.140625" style="76" bestFit="1" customWidth="1"/>
    <col min="23" max="16384" width="9.140625" style="76"/>
  </cols>
  <sheetData>
    <row r="1" spans="1:23" ht="12.7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38" t="s">
        <v>45</v>
      </c>
      <c r="W1" s="67"/>
    </row>
    <row r="2" spans="1:23" ht="12.7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38"/>
      <c r="W2" s="67"/>
    </row>
    <row r="3" spans="1:23" ht="23.25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39" t="s">
        <v>46</v>
      </c>
      <c r="W3" s="67"/>
    </row>
    <row r="4" spans="1:23" ht="12.75" thickTop="1" thickBo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W4" s="67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68" t="s">
        <v>4</v>
      </c>
      <c r="C6" s="69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0" t="s">
        <v>5</v>
      </c>
      <c r="B7" s="71"/>
      <c r="C7" s="72"/>
      <c r="D7" s="47">
        <v>12591756.757099999</v>
      </c>
      <c r="E7" s="47">
        <v>14752269.329600001</v>
      </c>
      <c r="F7" s="48">
        <v>85.354710355206194</v>
      </c>
      <c r="G7" s="47">
        <v>20300612.8554</v>
      </c>
      <c r="H7" s="48">
        <v>-37.973514165358999</v>
      </c>
      <c r="I7" s="47">
        <v>1349164.9876000001</v>
      </c>
      <c r="J7" s="48">
        <v>10.714668442425699</v>
      </c>
      <c r="K7" s="47">
        <v>2404170.7148000002</v>
      </c>
      <c r="L7" s="48">
        <v>11.842847956979201</v>
      </c>
      <c r="M7" s="48">
        <v>-0.43882313377557502</v>
      </c>
      <c r="N7" s="47">
        <v>25546081.297899999</v>
      </c>
      <c r="O7" s="47">
        <v>1764635470.3069</v>
      </c>
      <c r="P7" s="47">
        <v>662228</v>
      </c>
      <c r="Q7" s="47">
        <v>679186</v>
      </c>
      <c r="R7" s="48">
        <v>-2.4968123606788102</v>
      </c>
      <c r="S7" s="47">
        <v>19.014231891584199</v>
      </c>
      <c r="T7" s="47">
        <v>19.073309138881001</v>
      </c>
      <c r="U7" s="49">
        <v>-0.31070015151616898</v>
      </c>
    </row>
    <row r="8" spans="1:23" ht="12" thickBot="1">
      <c r="A8" s="73">
        <v>42431</v>
      </c>
      <c r="B8" s="63" t="s">
        <v>6</v>
      </c>
      <c r="C8" s="64"/>
      <c r="D8" s="50">
        <v>525565.43460000004</v>
      </c>
      <c r="E8" s="50">
        <v>695015.85939999996</v>
      </c>
      <c r="F8" s="51">
        <v>75.619200265978904</v>
      </c>
      <c r="G8" s="50">
        <v>987891.46680000005</v>
      </c>
      <c r="H8" s="51">
        <v>-46.799273780304702</v>
      </c>
      <c r="I8" s="50">
        <v>141504.32019999999</v>
      </c>
      <c r="J8" s="51">
        <v>26.924205985444399</v>
      </c>
      <c r="K8" s="50">
        <v>226840.12450000001</v>
      </c>
      <c r="L8" s="51">
        <v>22.962049184895299</v>
      </c>
      <c r="M8" s="51">
        <v>-0.37619360546594999</v>
      </c>
      <c r="N8" s="50">
        <v>1090634.8587</v>
      </c>
      <c r="O8" s="50">
        <v>70377833.500599995</v>
      </c>
      <c r="P8" s="50">
        <v>21183</v>
      </c>
      <c r="Q8" s="50">
        <v>22412</v>
      </c>
      <c r="R8" s="51">
        <v>-5.4836694627877902</v>
      </c>
      <c r="S8" s="50">
        <v>24.810717773686498</v>
      </c>
      <c r="T8" s="50">
        <v>25.212806715152599</v>
      </c>
      <c r="U8" s="52">
        <v>-1.6206259937090399</v>
      </c>
    </row>
    <row r="9" spans="1:23" ht="12" thickBot="1">
      <c r="A9" s="74"/>
      <c r="B9" s="63" t="s">
        <v>7</v>
      </c>
      <c r="C9" s="64"/>
      <c r="D9" s="50">
        <v>63758.960599999999</v>
      </c>
      <c r="E9" s="50">
        <v>134981.45269999999</v>
      </c>
      <c r="F9" s="51">
        <v>47.235349245874602</v>
      </c>
      <c r="G9" s="50">
        <v>327906.3921</v>
      </c>
      <c r="H9" s="51">
        <v>-80.555743304767404</v>
      </c>
      <c r="I9" s="50">
        <v>14611.888300000001</v>
      </c>
      <c r="J9" s="51">
        <v>22.9173878659496</v>
      </c>
      <c r="K9" s="50">
        <v>62707.5357</v>
      </c>
      <c r="L9" s="51">
        <v>19.123608813602001</v>
      </c>
      <c r="M9" s="51">
        <v>-0.76698353496292804</v>
      </c>
      <c r="N9" s="50">
        <v>139593.27540000001</v>
      </c>
      <c r="O9" s="50">
        <v>9391781.9313999992</v>
      </c>
      <c r="P9" s="50">
        <v>3715</v>
      </c>
      <c r="Q9" s="50">
        <v>4125</v>
      </c>
      <c r="R9" s="51">
        <v>-9.9393939393939394</v>
      </c>
      <c r="S9" s="50">
        <v>17.162573512786</v>
      </c>
      <c r="T9" s="50">
        <v>18.3840763151515</v>
      </c>
      <c r="U9" s="52">
        <v>-7.1172473140785</v>
      </c>
    </row>
    <row r="10" spans="1:23" ht="12" thickBot="1">
      <c r="A10" s="74"/>
      <c r="B10" s="63" t="s">
        <v>8</v>
      </c>
      <c r="C10" s="64"/>
      <c r="D10" s="50">
        <v>106422.40399999999</v>
      </c>
      <c r="E10" s="50">
        <v>140544.01949999999</v>
      </c>
      <c r="F10" s="51">
        <v>75.721759188764395</v>
      </c>
      <c r="G10" s="50">
        <v>294165.147</v>
      </c>
      <c r="H10" s="51">
        <v>-63.8222253433715</v>
      </c>
      <c r="I10" s="50">
        <v>27736.2611</v>
      </c>
      <c r="J10" s="51">
        <v>26.0624267611921</v>
      </c>
      <c r="K10" s="50">
        <v>59218.308299999997</v>
      </c>
      <c r="L10" s="51">
        <v>20.130973673777898</v>
      </c>
      <c r="M10" s="51">
        <v>-0.53162692592486704</v>
      </c>
      <c r="N10" s="50">
        <v>203748.6857</v>
      </c>
      <c r="O10" s="50">
        <v>17224773.359700002</v>
      </c>
      <c r="P10" s="50">
        <v>71834</v>
      </c>
      <c r="Q10" s="50">
        <v>74300</v>
      </c>
      <c r="R10" s="51">
        <v>-3.3189771197846598</v>
      </c>
      <c r="S10" s="50">
        <v>1.4815046356878401</v>
      </c>
      <c r="T10" s="50">
        <v>1.30990957873486</v>
      </c>
      <c r="U10" s="52">
        <v>11.582485320628701</v>
      </c>
    </row>
    <row r="11" spans="1:23" ht="12" thickBot="1">
      <c r="A11" s="74"/>
      <c r="B11" s="63" t="s">
        <v>9</v>
      </c>
      <c r="C11" s="64"/>
      <c r="D11" s="50">
        <v>40715.645199999999</v>
      </c>
      <c r="E11" s="50">
        <v>52330.372199999998</v>
      </c>
      <c r="F11" s="51">
        <v>77.804998298865499</v>
      </c>
      <c r="G11" s="50">
        <v>80912.779699999999</v>
      </c>
      <c r="H11" s="51">
        <v>-49.6795866475466</v>
      </c>
      <c r="I11" s="50">
        <v>8602.2564000000002</v>
      </c>
      <c r="J11" s="51">
        <v>21.127643582079401</v>
      </c>
      <c r="K11" s="50">
        <v>17882.2801</v>
      </c>
      <c r="L11" s="51">
        <v>22.100686895570799</v>
      </c>
      <c r="M11" s="51">
        <v>-0.51895080762100398</v>
      </c>
      <c r="N11" s="50">
        <v>86505.584000000003</v>
      </c>
      <c r="O11" s="50">
        <v>5715094.0449000001</v>
      </c>
      <c r="P11" s="50">
        <v>2033</v>
      </c>
      <c r="Q11" s="50">
        <v>2171</v>
      </c>
      <c r="R11" s="51">
        <v>-6.3565177337632504</v>
      </c>
      <c r="S11" s="50">
        <v>20.027370978849</v>
      </c>
      <c r="T11" s="50">
        <v>21.091634638415499</v>
      </c>
      <c r="U11" s="52">
        <v>-5.3140457661190599</v>
      </c>
    </row>
    <row r="12" spans="1:23" ht="12" thickBot="1">
      <c r="A12" s="74"/>
      <c r="B12" s="63" t="s">
        <v>10</v>
      </c>
      <c r="C12" s="64"/>
      <c r="D12" s="50">
        <v>117127.11599999999</v>
      </c>
      <c r="E12" s="50">
        <v>178980.9981</v>
      </c>
      <c r="F12" s="51">
        <v>65.441089972332705</v>
      </c>
      <c r="G12" s="50">
        <v>197737.34789999999</v>
      </c>
      <c r="H12" s="51">
        <v>-40.766315901417997</v>
      </c>
      <c r="I12" s="50">
        <v>20789.246500000001</v>
      </c>
      <c r="J12" s="51">
        <v>17.749302817291301</v>
      </c>
      <c r="K12" s="50">
        <v>30859.548999999999</v>
      </c>
      <c r="L12" s="51">
        <v>15.606333010800901</v>
      </c>
      <c r="M12" s="51">
        <v>-0.32632694988510702</v>
      </c>
      <c r="N12" s="50">
        <v>239608.2518</v>
      </c>
      <c r="O12" s="50">
        <v>18556344.562600002</v>
      </c>
      <c r="P12" s="50">
        <v>1112</v>
      </c>
      <c r="Q12" s="50">
        <v>1188</v>
      </c>
      <c r="R12" s="51">
        <v>-6.3973063973063997</v>
      </c>
      <c r="S12" s="50">
        <v>105.33014028777001</v>
      </c>
      <c r="T12" s="50">
        <v>103.098599158249</v>
      </c>
      <c r="U12" s="52">
        <v>2.1186159283790098</v>
      </c>
    </row>
    <row r="13" spans="1:23" ht="12" thickBot="1">
      <c r="A13" s="74"/>
      <c r="B13" s="63" t="s">
        <v>11</v>
      </c>
      <c r="C13" s="64"/>
      <c r="D13" s="50">
        <v>237445.64859999999</v>
      </c>
      <c r="E13" s="50">
        <v>275100.54560000001</v>
      </c>
      <c r="F13" s="51">
        <v>86.312314678302897</v>
      </c>
      <c r="G13" s="50">
        <v>424392.94660000002</v>
      </c>
      <c r="H13" s="51">
        <v>-44.050519571005502</v>
      </c>
      <c r="I13" s="50">
        <v>52965.130400000002</v>
      </c>
      <c r="J13" s="51">
        <v>22.306212268907402</v>
      </c>
      <c r="K13" s="50">
        <v>88214.106499999994</v>
      </c>
      <c r="L13" s="51">
        <v>20.785950192321099</v>
      </c>
      <c r="M13" s="51">
        <v>-0.399584346523988</v>
      </c>
      <c r="N13" s="50">
        <v>491644.24979999999</v>
      </c>
      <c r="O13" s="50">
        <v>26093575.476399999</v>
      </c>
      <c r="P13" s="50">
        <v>8211</v>
      </c>
      <c r="Q13" s="50">
        <v>8583</v>
      </c>
      <c r="R13" s="51">
        <v>-4.3341488989863697</v>
      </c>
      <c r="S13" s="50">
        <v>28.9179939836804</v>
      </c>
      <c r="T13" s="50">
        <v>29.616521169754201</v>
      </c>
      <c r="U13" s="52">
        <v>-2.4155450978651398</v>
      </c>
    </row>
    <row r="14" spans="1:23" ht="12" thickBot="1">
      <c r="A14" s="74"/>
      <c r="B14" s="63" t="s">
        <v>12</v>
      </c>
      <c r="C14" s="64"/>
      <c r="D14" s="50">
        <v>94169.530400000003</v>
      </c>
      <c r="E14" s="50">
        <v>109383.1293</v>
      </c>
      <c r="F14" s="51">
        <v>86.091457615667295</v>
      </c>
      <c r="G14" s="50">
        <v>160539.73560000001</v>
      </c>
      <c r="H14" s="51">
        <v>-41.341917595633603</v>
      </c>
      <c r="I14" s="50">
        <v>18696.402399999999</v>
      </c>
      <c r="J14" s="51">
        <v>19.8539828334962</v>
      </c>
      <c r="K14" s="50">
        <v>26791.687399999999</v>
      </c>
      <c r="L14" s="51">
        <v>16.688508486617899</v>
      </c>
      <c r="M14" s="51">
        <v>-0.30215659354102498</v>
      </c>
      <c r="N14" s="50">
        <v>197929.2623</v>
      </c>
      <c r="O14" s="50">
        <v>12373147.6248</v>
      </c>
      <c r="P14" s="50">
        <v>1569</v>
      </c>
      <c r="Q14" s="50">
        <v>1624</v>
      </c>
      <c r="R14" s="51">
        <v>-3.3866995073891601</v>
      </c>
      <c r="S14" s="50">
        <v>60.0188211599745</v>
      </c>
      <c r="T14" s="50">
        <v>63.891460529556603</v>
      </c>
      <c r="U14" s="52">
        <v>-6.4523749296241304</v>
      </c>
    </row>
    <row r="15" spans="1:23" ht="12" thickBot="1">
      <c r="A15" s="74"/>
      <c r="B15" s="63" t="s">
        <v>13</v>
      </c>
      <c r="C15" s="64"/>
      <c r="D15" s="50">
        <v>107704.6053</v>
      </c>
      <c r="E15" s="50">
        <v>117475.0393</v>
      </c>
      <c r="F15" s="51">
        <v>91.6829702222538</v>
      </c>
      <c r="G15" s="50">
        <v>124859.7386</v>
      </c>
      <c r="H15" s="51">
        <v>-13.739523638567</v>
      </c>
      <c r="I15" s="50">
        <v>-4204.0420999999997</v>
      </c>
      <c r="J15" s="51">
        <v>-3.9033076517852501</v>
      </c>
      <c r="K15" s="50">
        <v>6830.7957999999999</v>
      </c>
      <c r="L15" s="51">
        <v>5.4707753488761499</v>
      </c>
      <c r="M15" s="51">
        <v>-1.6154542198436099</v>
      </c>
      <c r="N15" s="50">
        <v>211423.44519999999</v>
      </c>
      <c r="O15" s="50">
        <v>9627418.1780999992</v>
      </c>
      <c r="P15" s="50">
        <v>4438</v>
      </c>
      <c r="Q15" s="50">
        <v>4694</v>
      </c>
      <c r="R15" s="51">
        <v>-5.4537707711972798</v>
      </c>
      <c r="S15" s="50">
        <v>24.268725844975201</v>
      </c>
      <c r="T15" s="50">
        <v>22.096045994887099</v>
      </c>
      <c r="U15" s="52">
        <v>8.95259134726256</v>
      </c>
    </row>
    <row r="16" spans="1:23" ht="12" thickBot="1">
      <c r="A16" s="74"/>
      <c r="B16" s="63" t="s">
        <v>14</v>
      </c>
      <c r="C16" s="64"/>
      <c r="D16" s="50">
        <v>661603.64839999995</v>
      </c>
      <c r="E16" s="50">
        <v>627508.40749999997</v>
      </c>
      <c r="F16" s="51">
        <v>105.43343172657001</v>
      </c>
      <c r="G16" s="50">
        <v>940716.07140000002</v>
      </c>
      <c r="H16" s="51">
        <v>-29.670208842569998</v>
      </c>
      <c r="I16" s="50">
        <v>9737.3984999999993</v>
      </c>
      <c r="J16" s="51">
        <v>1.47178730400726</v>
      </c>
      <c r="K16" s="50">
        <v>49476.863599999997</v>
      </c>
      <c r="L16" s="51">
        <v>5.2594895637710497</v>
      </c>
      <c r="M16" s="51">
        <v>-0.80319289074742395</v>
      </c>
      <c r="N16" s="50">
        <v>1364803.0356999999</v>
      </c>
      <c r="O16" s="50">
        <v>88542852.861399993</v>
      </c>
      <c r="P16" s="50">
        <v>28757</v>
      </c>
      <c r="Q16" s="50">
        <v>29019</v>
      </c>
      <c r="R16" s="51">
        <v>-0.90285674902650404</v>
      </c>
      <c r="S16" s="50">
        <v>23.006699182807701</v>
      </c>
      <c r="T16" s="50">
        <v>24.232378348668099</v>
      </c>
      <c r="U16" s="52">
        <v>-5.3274881204009299</v>
      </c>
    </row>
    <row r="17" spans="1:21" ht="12" thickBot="1">
      <c r="A17" s="74"/>
      <c r="B17" s="63" t="s">
        <v>15</v>
      </c>
      <c r="C17" s="64"/>
      <c r="D17" s="50">
        <v>405366.42719999998</v>
      </c>
      <c r="E17" s="50">
        <v>504730.44</v>
      </c>
      <c r="F17" s="51">
        <v>80.313449531595495</v>
      </c>
      <c r="G17" s="50">
        <v>1131350.0708000001</v>
      </c>
      <c r="H17" s="51">
        <v>-64.169673237094699</v>
      </c>
      <c r="I17" s="50">
        <v>57811.4375</v>
      </c>
      <c r="J17" s="51">
        <v>14.2615257754133</v>
      </c>
      <c r="K17" s="50">
        <v>101637.1183</v>
      </c>
      <c r="L17" s="51">
        <v>8.9837019436548395</v>
      </c>
      <c r="M17" s="51">
        <v>-0.43119759329107199</v>
      </c>
      <c r="N17" s="50">
        <v>816961.81720000005</v>
      </c>
      <c r="O17" s="50">
        <v>127450921.4903</v>
      </c>
      <c r="P17" s="50">
        <v>7441</v>
      </c>
      <c r="Q17" s="50">
        <v>7460</v>
      </c>
      <c r="R17" s="51">
        <v>-0.25469168900804601</v>
      </c>
      <c r="S17" s="50">
        <v>54.477412605832598</v>
      </c>
      <c r="T17" s="50">
        <v>55.173644772118003</v>
      </c>
      <c r="U17" s="52">
        <v>-1.2780198856413401</v>
      </c>
    </row>
    <row r="18" spans="1:21" ht="12" customHeight="1" thickBot="1">
      <c r="A18" s="74"/>
      <c r="B18" s="63" t="s">
        <v>16</v>
      </c>
      <c r="C18" s="64"/>
      <c r="D18" s="50">
        <v>997270.82849999995</v>
      </c>
      <c r="E18" s="50">
        <v>1454335.0589000001</v>
      </c>
      <c r="F18" s="51">
        <v>68.572288235580004</v>
      </c>
      <c r="G18" s="50">
        <v>2086161.9942000001</v>
      </c>
      <c r="H18" s="51">
        <v>-52.195906584788801</v>
      </c>
      <c r="I18" s="50">
        <v>149141.70970000001</v>
      </c>
      <c r="J18" s="51">
        <v>14.95498569073</v>
      </c>
      <c r="K18" s="50">
        <v>274515.84419999999</v>
      </c>
      <c r="L18" s="51">
        <v>13.158893938400601</v>
      </c>
      <c r="M18" s="51">
        <v>-0.45671001200447298</v>
      </c>
      <c r="N18" s="50">
        <v>2088696.7827999999</v>
      </c>
      <c r="O18" s="50">
        <v>233706614.7572</v>
      </c>
      <c r="P18" s="50">
        <v>48500</v>
      </c>
      <c r="Q18" s="50">
        <v>49826</v>
      </c>
      <c r="R18" s="51">
        <v>-2.6612611889375</v>
      </c>
      <c r="S18" s="50">
        <v>20.562285123711298</v>
      </c>
      <c r="T18" s="50">
        <v>21.9047476076747</v>
      </c>
      <c r="U18" s="52">
        <v>-6.5287611560998799</v>
      </c>
    </row>
    <row r="19" spans="1:21" ht="12" customHeight="1" thickBot="1">
      <c r="A19" s="74"/>
      <c r="B19" s="63" t="s">
        <v>17</v>
      </c>
      <c r="C19" s="64"/>
      <c r="D19" s="50">
        <v>591004.21640000003</v>
      </c>
      <c r="E19" s="50">
        <v>510138.63750000001</v>
      </c>
      <c r="F19" s="51">
        <v>115.851686768188</v>
      </c>
      <c r="G19" s="50">
        <v>806973.13890000002</v>
      </c>
      <c r="H19" s="51">
        <v>-26.7628390697603</v>
      </c>
      <c r="I19" s="50">
        <v>26389.980200000002</v>
      </c>
      <c r="J19" s="51">
        <v>4.4652778216625899</v>
      </c>
      <c r="K19" s="50">
        <v>77079.896099999998</v>
      </c>
      <c r="L19" s="51">
        <v>9.5517300867125599</v>
      </c>
      <c r="M19" s="51">
        <v>-0.65762823336239595</v>
      </c>
      <c r="N19" s="50">
        <v>1022385.3258</v>
      </c>
      <c r="O19" s="50">
        <v>60313293.254299998</v>
      </c>
      <c r="P19" s="50">
        <v>9421</v>
      </c>
      <c r="Q19" s="50">
        <v>9050</v>
      </c>
      <c r="R19" s="51">
        <v>4.0994475138121498</v>
      </c>
      <c r="S19" s="50">
        <v>62.732641587941799</v>
      </c>
      <c r="T19" s="50">
        <v>47.666420928176798</v>
      </c>
      <c r="U19" s="52">
        <v>24.016557056097199</v>
      </c>
    </row>
    <row r="20" spans="1:21" ht="12" thickBot="1">
      <c r="A20" s="74"/>
      <c r="B20" s="63" t="s">
        <v>18</v>
      </c>
      <c r="C20" s="64"/>
      <c r="D20" s="50">
        <v>683560.61629999999</v>
      </c>
      <c r="E20" s="50">
        <v>782471.52410000004</v>
      </c>
      <c r="F20" s="51">
        <v>87.359168384591698</v>
      </c>
      <c r="G20" s="50">
        <v>909532.9902</v>
      </c>
      <c r="H20" s="51">
        <v>-24.844879332008599</v>
      </c>
      <c r="I20" s="50">
        <v>75977.139500000005</v>
      </c>
      <c r="J20" s="51">
        <v>11.114908859327199</v>
      </c>
      <c r="K20" s="50">
        <v>92563.082299999995</v>
      </c>
      <c r="L20" s="51">
        <v>10.176990092425999</v>
      </c>
      <c r="M20" s="51">
        <v>-0.17918529059181901</v>
      </c>
      <c r="N20" s="50">
        <v>1416253.6218000001</v>
      </c>
      <c r="O20" s="50">
        <v>95621375.713699996</v>
      </c>
      <c r="P20" s="50">
        <v>29486</v>
      </c>
      <c r="Q20" s="50">
        <v>30237</v>
      </c>
      <c r="R20" s="51">
        <v>-2.4837120084664401</v>
      </c>
      <c r="S20" s="50">
        <v>23.1825482025368</v>
      </c>
      <c r="T20" s="50">
        <v>24.231669990409099</v>
      </c>
      <c r="U20" s="52">
        <v>-4.52548088633975</v>
      </c>
    </row>
    <row r="21" spans="1:21" ht="12" customHeight="1" thickBot="1">
      <c r="A21" s="74"/>
      <c r="B21" s="63" t="s">
        <v>19</v>
      </c>
      <c r="C21" s="64"/>
      <c r="D21" s="50">
        <v>272345.79759999999</v>
      </c>
      <c r="E21" s="50">
        <v>398593.14299999998</v>
      </c>
      <c r="F21" s="51">
        <v>68.326764366842099</v>
      </c>
      <c r="G21" s="50">
        <v>496855.02</v>
      </c>
      <c r="H21" s="51">
        <v>-45.186063008883401</v>
      </c>
      <c r="I21" s="50">
        <v>41424.527900000001</v>
      </c>
      <c r="J21" s="51">
        <v>15.2102688071733</v>
      </c>
      <c r="K21" s="50">
        <v>65334.5242</v>
      </c>
      <c r="L21" s="51">
        <v>13.149615394849</v>
      </c>
      <c r="M21" s="51">
        <v>-0.36596266051938298</v>
      </c>
      <c r="N21" s="50">
        <v>562139.90980000002</v>
      </c>
      <c r="O21" s="50">
        <v>37262214.785400003</v>
      </c>
      <c r="P21" s="50">
        <v>22532</v>
      </c>
      <c r="Q21" s="50">
        <v>23999</v>
      </c>
      <c r="R21" s="51">
        <v>-6.1127546981124201</v>
      </c>
      <c r="S21" s="50">
        <v>12.0870671755725</v>
      </c>
      <c r="T21" s="50">
        <v>12.0752578107421</v>
      </c>
      <c r="U21" s="52">
        <v>9.7702483645275007E-2</v>
      </c>
    </row>
    <row r="22" spans="1:21" ht="12" customHeight="1" thickBot="1">
      <c r="A22" s="74"/>
      <c r="B22" s="63" t="s">
        <v>20</v>
      </c>
      <c r="C22" s="64"/>
      <c r="D22" s="50">
        <v>905840.23899999994</v>
      </c>
      <c r="E22" s="50">
        <v>1185160.6449</v>
      </c>
      <c r="F22" s="51">
        <v>76.431852753297605</v>
      </c>
      <c r="G22" s="50">
        <v>1958924.2311</v>
      </c>
      <c r="H22" s="51">
        <v>-53.758280967746202</v>
      </c>
      <c r="I22" s="50">
        <v>71637.882899999997</v>
      </c>
      <c r="J22" s="51">
        <v>7.9084456414835902</v>
      </c>
      <c r="K22" s="50">
        <v>231216.77970000001</v>
      </c>
      <c r="L22" s="51">
        <v>11.803252827709599</v>
      </c>
      <c r="M22" s="51">
        <v>-0.69017005170235102</v>
      </c>
      <c r="N22" s="50">
        <v>1819637.8158</v>
      </c>
      <c r="O22" s="50">
        <v>110537874.41320001</v>
      </c>
      <c r="P22" s="50">
        <v>54392</v>
      </c>
      <c r="Q22" s="50">
        <v>55070</v>
      </c>
      <c r="R22" s="51">
        <v>-1.2311603413837</v>
      </c>
      <c r="S22" s="50">
        <v>16.653924088101199</v>
      </c>
      <c r="T22" s="50">
        <v>16.593382545850702</v>
      </c>
      <c r="U22" s="52">
        <v>0.363527189929431</v>
      </c>
    </row>
    <row r="23" spans="1:21" ht="12" thickBot="1">
      <c r="A23" s="74"/>
      <c r="B23" s="63" t="s">
        <v>21</v>
      </c>
      <c r="C23" s="64"/>
      <c r="D23" s="50">
        <v>2153701.2015</v>
      </c>
      <c r="E23" s="50">
        <v>2688640.3961</v>
      </c>
      <c r="F23" s="51">
        <v>80.103728435533597</v>
      </c>
      <c r="G23" s="50">
        <v>3671363.0356999999</v>
      </c>
      <c r="H23" s="51">
        <v>-41.337830648791602</v>
      </c>
      <c r="I23" s="50">
        <v>219452.8995</v>
      </c>
      <c r="J23" s="51">
        <v>10.1895703706325</v>
      </c>
      <c r="K23" s="50">
        <v>415469.09889999998</v>
      </c>
      <c r="L23" s="51">
        <v>11.3164809597966</v>
      </c>
      <c r="M23" s="51">
        <v>-0.47179489381755302</v>
      </c>
      <c r="N23" s="50">
        <v>4486549.7988</v>
      </c>
      <c r="O23" s="50">
        <v>205231753.4567</v>
      </c>
      <c r="P23" s="50">
        <v>67170</v>
      </c>
      <c r="Q23" s="50">
        <v>71858</v>
      </c>
      <c r="R23" s="51">
        <v>-6.5239778451947004</v>
      </c>
      <c r="S23" s="50">
        <v>32.063439057615</v>
      </c>
      <c r="T23" s="50">
        <v>32.4647025703471</v>
      </c>
      <c r="U23" s="52">
        <v>-1.251467479864</v>
      </c>
    </row>
    <row r="24" spans="1:21" ht="12" thickBot="1">
      <c r="A24" s="74"/>
      <c r="B24" s="63" t="s">
        <v>22</v>
      </c>
      <c r="C24" s="64"/>
      <c r="D24" s="50">
        <v>161584.73800000001</v>
      </c>
      <c r="E24" s="50">
        <v>190812.42370000001</v>
      </c>
      <c r="F24" s="51">
        <v>84.682503825876395</v>
      </c>
      <c r="G24" s="50">
        <v>253138.83069999999</v>
      </c>
      <c r="H24" s="51">
        <v>-36.1675419163576</v>
      </c>
      <c r="I24" s="50">
        <v>26926.119299999998</v>
      </c>
      <c r="J24" s="51">
        <v>16.663776315310201</v>
      </c>
      <c r="K24" s="50">
        <v>40108.273399999998</v>
      </c>
      <c r="L24" s="51">
        <v>15.844378078657201</v>
      </c>
      <c r="M24" s="51">
        <v>-0.32866421270580098</v>
      </c>
      <c r="N24" s="50">
        <v>322846.32490000001</v>
      </c>
      <c r="O24" s="50">
        <v>26406937.7733</v>
      </c>
      <c r="P24" s="50">
        <v>17157</v>
      </c>
      <c r="Q24" s="50">
        <v>17104</v>
      </c>
      <c r="R24" s="51">
        <v>0.30986903648269098</v>
      </c>
      <c r="S24" s="50">
        <v>9.4180065279477798</v>
      </c>
      <c r="T24" s="50">
        <v>9.4282967083723097</v>
      </c>
      <c r="U24" s="52">
        <v>-0.109260706010317</v>
      </c>
    </row>
    <row r="25" spans="1:21" ht="12" thickBot="1">
      <c r="A25" s="74"/>
      <c r="B25" s="63" t="s">
        <v>23</v>
      </c>
      <c r="C25" s="64"/>
      <c r="D25" s="50">
        <v>175349.09589999999</v>
      </c>
      <c r="E25" s="50">
        <v>182382.67939999999</v>
      </c>
      <c r="F25" s="51">
        <v>96.143502484370202</v>
      </c>
      <c r="G25" s="50">
        <v>234013.1678</v>
      </c>
      <c r="H25" s="51">
        <v>-25.0687055141006</v>
      </c>
      <c r="I25" s="50">
        <v>17553.75</v>
      </c>
      <c r="J25" s="51">
        <v>10.0107445150506</v>
      </c>
      <c r="K25" s="50">
        <v>19707.569299999999</v>
      </c>
      <c r="L25" s="51">
        <v>8.4215642586587798</v>
      </c>
      <c r="M25" s="51">
        <v>-0.109288937017717</v>
      </c>
      <c r="N25" s="50">
        <v>356098.14840000001</v>
      </c>
      <c r="O25" s="50">
        <v>37190862.968500003</v>
      </c>
      <c r="P25" s="50">
        <v>12307</v>
      </c>
      <c r="Q25" s="50">
        <v>12485</v>
      </c>
      <c r="R25" s="51">
        <v>-1.42571085302363</v>
      </c>
      <c r="S25" s="50">
        <v>14.247915487121199</v>
      </c>
      <c r="T25" s="50">
        <v>14.477296956347599</v>
      </c>
      <c r="U25" s="52">
        <v>-1.60993002403619</v>
      </c>
    </row>
    <row r="26" spans="1:21" ht="12" thickBot="1">
      <c r="A26" s="74"/>
      <c r="B26" s="63" t="s">
        <v>24</v>
      </c>
      <c r="C26" s="64"/>
      <c r="D26" s="50">
        <v>431967.63740000001</v>
      </c>
      <c r="E26" s="50">
        <v>444672.9301</v>
      </c>
      <c r="F26" s="51">
        <v>97.142778019533907</v>
      </c>
      <c r="G26" s="50">
        <v>496202.31689999998</v>
      </c>
      <c r="H26" s="51">
        <v>-12.945259889414301</v>
      </c>
      <c r="I26" s="50">
        <v>98572.040900000007</v>
      </c>
      <c r="J26" s="51">
        <v>22.819311532989399</v>
      </c>
      <c r="K26" s="50">
        <v>105262.9664</v>
      </c>
      <c r="L26" s="51">
        <v>21.2137192461384</v>
      </c>
      <c r="M26" s="51">
        <v>-6.3563907885460999E-2</v>
      </c>
      <c r="N26" s="50">
        <v>878255.07440000004</v>
      </c>
      <c r="O26" s="50">
        <v>59994982.765000001</v>
      </c>
      <c r="P26" s="50">
        <v>29425</v>
      </c>
      <c r="Q26" s="50">
        <v>30153</v>
      </c>
      <c r="R26" s="51">
        <v>-2.4143534640002602</v>
      </c>
      <c r="S26" s="50">
        <v>14.680293539507201</v>
      </c>
      <c r="T26" s="50">
        <v>14.800764003581699</v>
      </c>
      <c r="U26" s="52">
        <v>-0.82062707908602905</v>
      </c>
    </row>
    <row r="27" spans="1:21" ht="12" thickBot="1">
      <c r="A27" s="74"/>
      <c r="B27" s="63" t="s">
        <v>25</v>
      </c>
      <c r="C27" s="64"/>
      <c r="D27" s="50">
        <v>164794.4534</v>
      </c>
      <c r="E27" s="50">
        <v>216224.50409999999</v>
      </c>
      <c r="F27" s="51">
        <v>76.214513283742093</v>
      </c>
      <c r="G27" s="50">
        <v>239334.45199999999</v>
      </c>
      <c r="H27" s="51">
        <v>-31.144700638418701</v>
      </c>
      <c r="I27" s="50">
        <v>45972.282800000001</v>
      </c>
      <c r="J27" s="51">
        <v>27.896741578075499</v>
      </c>
      <c r="K27" s="50">
        <v>66173.022400000002</v>
      </c>
      <c r="L27" s="51">
        <v>27.648765920252899</v>
      </c>
      <c r="M27" s="51">
        <v>-0.30527152708684502</v>
      </c>
      <c r="N27" s="50">
        <v>342913.0477</v>
      </c>
      <c r="O27" s="50">
        <v>18285646.256099999</v>
      </c>
      <c r="P27" s="50">
        <v>22037</v>
      </c>
      <c r="Q27" s="50">
        <v>22842</v>
      </c>
      <c r="R27" s="51">
        <v>-3.5242097889852002</v>
      </c>
      <c r="S27" s="50">
        <v>7.4780802014793304</v>
      </c>
      <c r="T27" s="50">
        <v>7.7978545792837801</v>
      </c>
      <c r="U27" s="52">
        <v>-4.2761560345553198</v>
      </c>
    </row>
    <row r="28" spans="1:21" ht="12" thickBot="1">
      <c r="A28" s="74"/>
      <c r="B28" s="63" t="s">
        <v>26</v>
      </c>
      <c r="C28" s="64"/>
      <c r="D28" s="50">
        <v>593977.31319999998</v>
      </c>
      <c r="E28" s="50">
        <v>511074.44689999998</v>
      </c>
      <c r="F28" s="51">
        <v>116.22128963849801</v>
      </c>
      <c r="G28" s="50">
        <v>545418.50529999996</v>
      </c>
      <c r="H28" s="51">
        <v>8.9030363708123303</v>
      </c>
      <c r="I28" s="50">
        <v>33760.603199999998</v>
      </c>
      <c r="J28" s="51">
        <v>5.6838203159844198</v>
      </c>
      <c r="K28" s="50">
        <v>35232.530500000001</v>
      </c>
      <c r="L28" s="51">
        <v>6.4597240756656804</v>
      </c>
      <c r="M28" s="51">
        <v>-4.1777507295424003E-2</v>
      </c>
      <c r="N28" s="50">
        <v>1186714.8925999999</v>
      </c>
      <c r="O28" s="50">
        <v>85608374.229599997</v>
      </c>
      <c r="P28" s="50">
        <v>27573</v>
      </c>
      <c r="Q28" s="50">
        <v>27846</v>
      </c>
      <c r="R28" s="51">
        <v>-0.98039215686274195</v>
      </c>
      <c r="S28" s="50">
        <v>21.541990831610601</v>
      </c>
      <c r="T28" s="50">
        <v>21.286273770020799</v>
      </c>
      <c r="U28" s="52">
        <v>1.18706327371825</v>
      </c>
    </row>
    <row r="29" spans="1:21" ht="12" thickBot="1">
      <c r="A29" s="74"/>
      <c r="B29" s="63" t="s">
        <v>27</v>
      </c>
      <c r="C29" s="64"/>
      <c r="D29" s="50">
        <v>538624.78819999995</v>
      </c>
      <c r="E29" s="50">
        <v>622205.51289999997</v>
      </c>
      <c r="F29" s="51">
        <v>86.567022797589303</v>
      </c>
      <c r="G29" s="50">
        <v>591984.21840000001</v>
      </c>
      <c r="H29" s="51">
        <v>-9.0136575505709402</v>
      </c>
      <c r="I29" s="50">
        <v>72899.542700000005</v>
      </c>
      <c r="J29" s="51">
        <v>13.5343831730468</v>
      </c>
      <c r="K29" s="50">
        <v>95420.229900000006</v>
      </c>
      <c r="L29" s="51">
        <v>16.118711772063701</v>
      </c>
      <c r="M29" s="51">
        <v>-0.23601585558535701</v>
      </c>
      <c r="N29" s="50">
        <v>1093664.0360000001</v>
      </c>
      <c r="O29" s="50">
        <v>52185374.541900001</v>
      </c>
      <c r="P29" s="50">
        <v>71423</v>
      </c>
      <c r="Q29" s="50">
        <v>72924</v>
      </c>
      <c r="R29" s="51">
        <v>-2.0583072788108101</v>
      </c>
      <c r="S29" s="50">
        <v>7.5413352589502001</v>
      </c>
      <c r="T29" s="50">
        <v>7.61120135757775</v>
      </c>
      <c r="U29" s="52">
        <v>-0.92644201893338496</v>
      </c>
    </row>
    <row r="30" spans="1:21" ht="12" thickBot="1">
      <c r="A30" s="74"/>
      <c r="B30" s="63" t="s">
        <v>28</v>
      </c>
      <c r="C30" s="64"/>
      <c r="D30" s="50">
        <v>753374.97679999995</v>
      </c>
      <c r="E30" s="50">
        <v>747736.86589999998</v>
      </c>
      <c r="F30" s="51">
        <v>100.75402339474201</v>
      </c>
      <c r="G30" s="50">
        <v>900484.97089999996</v>
      </c>
      <c r="H30" s="51">
        <v>-16.336751734231498</v>
      </c>
      <c r="I30" s="50">
        <v>92631.425900000002</v>
      </c>
      <c r="J30" s="51">
        <v>12.295527294184501</v>
      </c>
      <c r="K30" s="50">
        <v>130316.06879999999</v>
      </c>
      <c r="L30" s="51">
        <v>14.4717649945622</v>
      </c>
      <c r="M30" s="51">
        <v>-0.28917878851790502</v>
      </c>
      <c r="N30" s="50">
        <v>1437580.8803999999</v>
      </c>
      <c r="O30" s="50">
        <v>72545717.714699998</v>
      </c>
      <c r="P30" s="50">
        <v>51238</v>
      </c>
      <c r="Q30" s="50">
        <v>51058</v>
      </c>
      <c r="R30" s="51">
        <v>0.35254024834501202</v>
      </c>
      <c r="S30" s="50">
        <v>14.7034423045396</v>
      </c>
      <c r="T30" s="50">
        <v>13.400562176348499</v>
      </c>
      <c r="U30" s="52">
        <v>8.8610551271308697</v>
      </c>
    </row>
    <row r="31" spans="1:21" ht="12" thickBot="1">
      <c r="A31" s="74"/>
      <c r="B31" s="63" t="s">
        <v>29</v>
      </c>
      <c r="C31" s="64"/>
      <c r="D31" s="50">
        <v>860269.41159999999</v>
      </c>
      <c r="E31" s="50">
        <v>656207.42299999995</v>
      </c>
      <c r="F31" s="51">
        <v>131.097177728817</v>
      </c>
      <c r="G31" s="50">
        <v>545862.39969999995</v>
      </c>
      <c r="H31" s="51">
        <v>57.598217439558901</v>
      </c>
      <c r="I31" s="50">
        <v>-1570.5237999999999</v>
      </c>
      <c r="J31" s="51">
        <v>-0.18256185548652801</v>
      </c>
      <c r="K31" s="50">
        <v>26503.713400000001</v>
      </c>
      <c r="L31" s="51">
        <v>4.85538359384456</v>
      </c>
      <c r="M31" s="51">
        <v>-1.0592567455094799</v>
      </c>
      <c r="N31" s="50">
        <v>1709777.9966</v>
      </c>
      <c r="O31" s="50">
        <v>98093684.425999999</v>
      </c>
      <c r="P31" s="50">
        <v>23876</v>
      </c>
      <c r="Q31" s="50">
        <v>24057</v>
      </c>
      <c r="R31" s="51">
        <v>-0.75237976472544199</v>
      </c>
      <c r="S31" s="50">
        <v>36.0307175238733</v>
      </c>
      <c r="T31" s="50">
        <v>35.312324271521803</v>
      </c>
      <c r="U31" s="52">
        <v>1.99383554289626</v>
      </c>
    </row>
    <row r="32" spans="1:21" ht="12" thickBot="1">
      <c r="A32" s="74"/>
      <c r="B32" s="63" t="s">
        <v>30</v>
      </c>
      <c r="C32" s="64"/>
      <c r="D32" s="50">
        <v>90198.361999999994</v>
      </c>
      <c r="E32" s="50">
        <v>143428.9601</v>
      </c>
      <c r="F32" s="51">
        <v>62.887133767903599</v>
      </c>
      <c r="G32" s="50">
        <v>175005.4307</v>
      </c>
      <c r="H32" s="51">
        <v>-48.459678285857898</v>
      </c>
      <c r="I32" s="50">
        <v>24248.155599999998</v>
      </c>
      <c r="J32" s="51">
        <v>26.8831440641904</v>
      </c>
      <c r="K32" s="50">
        <v>46057.076500000003</v>
      </c>
      <c r="L32" s="51">
        <v>26.317512728477901</v>
      </c>
      <c r="M32" s="51">
        <v>-0.47351943625861698</v>
      </c>
      <c r="N32" s="50">
        <v>180487.82550000001</v>
      </c>
      <c r="O32" s="50">
        <v>9128923.7163999993</v>
      </c>
      <c r="P32" s="50">
        <v>18380</v>
      </c>
      <c r="Q32" s="50">
        <v>18088</v>
      </c>
      <c r="R32" s="51">
        <v>1.61432994250332</v>
      </c>
      <c r="S32" s="50">
        <v>4.9074190424374304</v>
      </c>
      <c r="T32" s="50">
        <v>4.9916775486510403</v>
      </c>
      <c r="U32" s="52">
        <v>-1.7169617162294999</v>
      </c>
    </row>
    <row r="33" spans="1:21" ht="12" thickBot="1">
      <c r="A33" s="74"/>
      <c r="B33" s="63" t="s">
        <v>75</v>
      </c>
      <c r="C33" s="64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0">
        <v>225.96690000000001</v>
      </c>
      <c r="P33" s="53"/>
      <c r="Q33" s="53"/>
      <c r="R33" s="53"/>
      <c r="S33" s="53"/>
      <c r="T33" s="53"/>
      <c r="U33" s="54"/>
    </row>
    <row r="34" spans="1:21" ht="12" thickBot="1">
      <c r="A34" s="74"/>
      <c r="B34" s="63" t="s">
        <v>31</v>
      </c>
      <c r="C34" s="64"/>
      <c r="D34" s="50">
        <v>77629.284299999999</v>
      </c>
      <c r="E34" s="50">
        <v>90770.952499999999</v>
      </c>
      <c r="F34" s="51">
        <v>85.522165584854903</v>
      </c>
      <c r="G34" s="50">
        <v>106954.26330000001</v>
      </c>
      <c r="H34" s="51">
        <v>-27.418242242242599</v>
      </c>
      <c r="I34" s="50">
        <v>12209.082200000001</v>
      </c>
      <c r="J34" s="51">
        <v>15.7274182160662</v>
      </c>
      <c r="K34" s="50">
        <v>13505.430899999999</v>
      </c>
      <c r="L34" s="51">
        <v>12.627295521748501</v>
      </c>
      <c r="M34" s="51">
        <v>-9.5987215039543994E-2</v>
      </c>
      <c r="N34" s="50">
        <v>152490.9662</v>
      </c>
      <c r="O34" s="50">
        <v>18781189.968800001</v>
      </c>
      <c r="P34" s="50">
        <v>4891</v>
      </c>
      <c r="Q34" s="50">
        <v>4801</v>
      </c>
      <c r="R34" s="51">
        <v>1.87460945636326</v>
      </c>
      <c r="S34" s="50">
        <v>15.871863483950101</v>
      </c>
      <c r="T34" s="50">
        <v>15.592935200999801</v>
      </c>
      <c r="U34" s="52">
        <v>1.75737576896612</v>
      </c>
    </row>
    <row r="35" spans="1:21" ht="12" customHeight="1" thickBot="1">
      <c r="A35" s="74"/>
      <c r="B35" s="63" t="s">
        <v>68</v>
      </c>
      <c r="C35" s="64"/>
      <c r="D35" s="50">
        <v>80301.73</v>
      </c>
      <c r="E35" s="53"/>
      <c r="F35" s="53"/>
      <c r="G35" s="50">
        <v>12381.2</v>
      </c>
      <c r="H35" s="51">
        <v>548.57792459535403</v>
      </c>
      <c r="I35" s="50">
        <v>2656.26</v>
      </c>
      <c r="J35" s="51">
        <v>3.3078490338875599</v>
      </c>
      <c r="K35" s="50">
        <v>-342.7</v>
      </c>
      <c r="L35" s="51">
        <v>-2.7679061803379299</v>
      </c>
      <c r="M35" s="51">
        <v>-8.7509775313685498</v>
      </c>
      <c r="N35" s="50">
        <v>159135.91</v>
      </c>
      <c r="O35" s="50">
        <v>12310666.18</v>
      </c>
      <c r="P35" s="50">
        <v>58</v>
      </c>
      <c r="Q35" s="50">
        <v>51</v>
      </c>
      <c r="R35" s="51">
        <v>13.7254901960784</v>
      </c>
      <c r="S35" s="50">
        <v>1384.5125862069001</v>
      </c>
      <c r="T35" s="50">
        <v>1545.7682352941199</v>
      </c>
      <c r="U35" s="52">
        <v>-11.647106042496</v>
      </c>
    </row>
    <row r="36" spans="1:21" ht="12" thickBot="1">
      <c r="A36" s="74"/>
      <c r="B36" s="63" t="s">
        <v>35</v>
      </c>
      <c r="C36" s="64"/>
      <c r="D36" s="50">
        <v>94448.78</v>
      </c>
      <c r="E36" s="53"/>
      <c r="F36" s="53"/>
      <c r="G36" s="50">
        <v>164029.96</v>
      </c>
      <c r="H36" s="51">
        <v>-42.419799407376601</v>
      </c>
      <c r="I36" s="50">
        <v>-14294.05</v>
      </c>
      <c r="J36" s="51">
        <v>-15.1341817226226</v>
      </c>
      <c r="K36" s="50">
        <v>-22380.35</v>
      </c>
      <c r="L36" s="51">
        <v>-13.644062340806499</v>
      </c>
      <c r="M36" s="51">
        <v>-0.36131249064469501</v>
      </c>
      <c r="N36" s="50">
        <v>244326.61</v>
      </c>
      <c r="O36" s="50">
        <v>39225299.43</v>
      </c>
      <c r="P36" s="50">
        <v>44</v>
      </c>
      <c r="Q36" s="50">
        <v>65</v>
      </c>
      <c r="R36" s="51">
        <v>-32.307692307692299</v>
      </c>
      <c r="S36" s="50">
        <v>2146.5631818181801</v>
      </c>
      <c r="T36" s="50">
        <v>2305.8127692307698</v>
      </c>
      <c r="U36" s="52">
        <v>-7.4188166815429799</v>
      </c>
    </row>
    <row r="37" spans="1:21" ht="12" thickBot="1">
      <c r="A37" s="74"/>
      <c r="B37" s="63" t="s">
        <v>36</v>
      </c>
      <c r="C37" s="64"/>
      <c r="D37" s="50">
        <v>5553</v>
      </c>
      <c r="E37" s="53"/>
      <c r="F37" s="53"/>
      <c r="G37" s="50">
        <v>44810.25</v>
      </c>
      <c r="H37" s="51">
        <v>-87.607745995614806</v>
      </c>
      <c r="I37" s="50">
        <v>237.59</v>
      </c>
      <c r="J37" s="51">
        <v>4.2785881505492496</v>
      </c>
      <c r="K37" s="50">
        <v>2017.48</v>
      </c>
      <c r="L37" s="51">
        <v>4.5022734753767297</v>
      </c>
      <c r="M37" s="51">
        <v>-0.882234272458711</v>
      </c>
      <c r="N37" s="50">
        <v>12131.64</v>
      </c>
      <c r="O37" s="50">
        <v>10983203.26</v>
      </c>
      <c r="P37" s="50">
        <v>3</v>
      </c>
      <c r="Q37" s="50">
        <v>3</v>
      </c>
      <c r="R37" s="51">
        <v>0</v>
      </c>
      <c r="S37" s="50">
        <v>1851</v>
      </c>
      <c r="T37" s="50">
        <v>2192.88</v>
      </c>
      <c r="U37" s="52">
        <v>-18.470016207455402</v>
      </c>
    </row>
    <row r="38" spans="1:21" ht="12" thickBot="1">
      <c r="A38" s="74"/>
      <c r="B38" s="63" t="s">
        <v>37</v>
      </c>
      <c r="C38" s="64"/>
      <c r="D38" s="50">
        <v>91166.74</v>
      </c>
      <c r="E38" s="53"/>
      <c r="F38" s="53"/>
      <c r="G38" s="50">
        <v>236206.18</v>
      </c>
      <c r="H38" s="51">
        <v>-61.403744813111999</v>
      </c>
      <c r="I38" s="50">
        <v>-14716</v>
      </c>
      <c r="J38" s="51">
        <v>-16.1418517323313</v>
      </c>
      <c r="K38" s="50">
        <v>-36931.82</v>
      </c>
      <c r="L38" s="51">
        <v>-15.6354164823291</v>
      </c>
      <c r="M38" s="51">
        <v>-0.60153601961668801</v>
      </c>
      <c r="N38" s="50">
        <v>193152.33</v>
      </c>
      <c r="O38" s="50">
        <v>20828886.34</v>
      </c>
      <c r="P38" s="50">
        <v>59</v>
      </c>
      <c r="Q38" s="50">
        <v>67</v>
      </c>
      <c r="R38" s="51">
        <v>-11.9402985074627</v>
      </c>
      <c r="S38" s="50">
        <v>1545.1989830508501</v>
      </c>
      <c r="T38" s="50">
        <v>1522.1729850746301</v>
      </c>
      <c r="U38" s="52">
        <v>1.4901639354407299</v>
      </c>
    </row>
    <row r="39" spans="1:21" ht="12" thickBot="1">
      <c r="A39" s="74"/>
      <c r="B39" s="63" t="s">
        <v>70</v>
      </c>
      <c r="C39" s="64"/>
      <c r="D39" s="53"/>
      <c r="E39" s="53"/>
      <c r="F39" s="53"/>
      <c r="G39" s="50">
        <v>111.92</v>
      </c>
      <c r="H39" s="53"/>
      <c r="I39" s="53"/>
      <c r="J39" s="53"/>
      <c r="K39" s="50">
        <v>-2468.7600000000002</v>
      </c>
      <c r="L39" s="51">
        <v>-2205.8255897069298</v>
      </c>
      <c r="M39" s="53"/>
      <c r="N39" s="53"/>
      <c r="O39" s="50">
        <v>875.31</v>
      </c>
      <c r="P39" s="53"/>
      <c r="Q39" s="53"/>
      <c r="R39" s="53"/>
      <c r="S39" s="53"/>
      <c r="T39" s="53"/>
      <c r="U39" s="54"/>
    </row>
    <row r="40" spans="1:21" ht="12" customHeight="1" thickBot="1">
      <c r="A40" s="74"/>
      <c r="B40" s="63" t="s">
        <v>32</v>
      </c>
      <c r="C40" s="64"/>
      <c r="D40" s="50">
        <v>58716.239200000004</v>
      </c>
      <c r="E40" s="53"/>
      <c r="F40" s="53"/>
      <c r="G40" s="50">
        <v>302643.59029999998</v>
      </c>
      <c r="H40" s="51">
        <v>-80.598882288636403</v>
      </c>
      <c r="I40" s="50">
        <v>4818.7978999999996</v>
      </c>
      <c r="J40" s="51">
        <v>8.2069253168380705</v>
      </c>
      <c r="K40" s="50">
        <v>20458.482</v>
      </c>
      <c r="L40" s="51">
        <v>6.7599257528369296</v>
      </c>
      <c r="M40" s="51">
        <v>-0.76445965541333905</v>
      </c>
      <c r="N40" s="50">
        <v>133042.7347</v>
      </c>
      <c r="O40" s="50">
        <v>7441785.7114000004</v>
      </c>
      <c r="P40" s="50">
        <v>115</v>
      </c>
      <c r="Q40" s="50">
        <v>141</v>
      </c>
      <c r="R40" s="51">
        <v>-18.439716312056699</v>
      </c>
      <c r="S40" s="50">
        <v>510.57599304347798</v>
      </c>
      <c r="T40" s="50">
        <v>527.13826595744695</v>
      </c>
      <c r="U40" s="52">
        <v>-3.24384090510073</v>
      </c>
    </row>
    <row r="41" spans="1:21" ht="12" thickBot="1">
      <c r="A41" s="74"/>
      <c r="B41" s="63" t="s">
        <v>33</v>
      </c>
      <c r="C41" s="64"/>
      <c r="D41" s="50">
        <v>323552.8639</v>
      </c>
      <c r="E41" s="50">
        <v>1091362.9628999999</v>
      </c>
      <c r="F41" s="51">
        <v>29.646678043778099</v>
      </c>
      <c r="G41" s="50">
        <v>572197.71059999999</v>
      </c>
      <c r="H41" s="51">
        <v>-43.454358885720403</v>
      </c>
      <c r="I41" s="50">
        <v>21025.852999999999</v>
      </c>
      <c r="J41" s="51">
        <v>6.4984289573460297</v>
      </c>
      <c r="K41" s="50">
        <v>43511.863899999997</v>
      </c>
      <c r="L41" s="51">
        <v>7.6043407888462102</v>
      </c>
      <c r="M41" s="51">
        <v>-0.51677884798678997</v>
      </c>
      <c r="N41" s="50">
        <v>656092.11580000003</v>
      </c>
      <c r="O41" s="50">
        <v>41811730.7531</v>
      </c>
      <c r="P41" s="50">
        <v>1735</v>
      </c>
      <c r="Q41" s="50">
        <v>1772</v>
      </c>
      <c r="R41" s="51">
        <v>-2.0880361173814901</v>
      </c>
      <c r="S41" s="50">
        <v>186.48580051873199</v>
      </c>
      <c r="T41" s="50">
        <v>187.66323470654601</v>
      </c>
      <c r="U41" s="52">
        <v>-0.63138007534037399</v>
      </c>
    </row>
    <row r="42" spans="1:21" ht="12" thickBot="1">
      <c r="A42" s="74"/>
      <c r="B42" s="63" t="s">
        <v>38</v>
      </c>
      <c r="C42" s="64"/>
      <c r="D42" s="50">
        <v>87737.63</v>
      </c>
      <c r="E42" s="53"/>
      <c r="F42" s="53"/>
      <c r="G42" s="50">
        <v>180805.15</v>
      </c>
      <c r="H42" s="51">
        <v>-51.473932020188599</v>
      </c>
      <c r="I42" s="50">
        <v>-10043.5</v>
      </c>
      <c r="J42" s="51">
        <v>-11.447197741721499</v>
      </c>
      <c r="K42" s="50">
        <v>-17643.79</v>
      </c>
      <c r="L42" s="51">
        <v>-9.7584554422260705</v>
      </c>
      <c r="M42" s="51">
        <v>-0.430762891646296</v>
      </c>
      <c r="N42" s="50">
        <v>178613.75</v>
      </c>
      <c r="O42" s="50">
        <v>17141233.949999999</v>
      </c>
      <c r="P42" s="50">
        <v>59</v>
      </c>
      <c r="Q42" s="50">
        <v>61</v>
      </c>
      <c r="R42" s="51">
        <v>-3.2786885245901698</v>
      </c>
      <c r="S42" s="50">
        <v>1487.0784745762701</v>
      </c>
      <c r="T42" s="50">
        <v>1489.77245901639</v>
      </c>
      <c r="U42" s="52">
        <v>-0.181159534360811</v>
      </c>
    </row>
    <row r="43" spans="1:21" ht="12" thickBot="1">
      <c r="A43" s="74"/>
      <c r="B43" s="63" t="s">
        <v>39</v>
      </c>
      <c r="C43" s="64"/>
      <c r="D43" s="50">
        <v>33636.76</v>
      </c>
      <c r="E43" s="53"/>
      <c r="F43" s="53"/>
      <c r="G43" s="50">
        <v>56229.11</v>
      </c>
      <c r="H43" s="51">
        <v>-40.179099402426999</v>
      </c>
      <c r="I43" s="50">
        <v>3759.39</v>
      </c>
      <c r="J43" s="51">
        <v>11.176433164193</v>
      </c>
      <c r="K43" s="50">
        <v>6420.05</v>
      </c>
      <c r="L43" s="51">
        <v>11.4176624883446</v>
      </c>
      <c r="M43" s="51">
        <v>-0.41442979416048198</v>
      </c>
      <c r="N43" s="50">
        <v>53812.86</v>
      </c>
      <c r="O43" s="50">
        <v>6172179.7699999996</v>
      </c>
      <c r="P43" s="50">
        <v>29</v>
      </c>
      <c r="Q43" s="50">
        <v>29</v>
      </c>
      <c r="R43" s="51">
        <v>0</v>
      </c>
      <c r="S43" s="50">
        <v>1159.88827586207</v>
      </c>
      <c r="T43" s="50">
        <v>695.72758620689694</v>
      </c>
      <c r="U43" s="52">
        <v>40.017706818373703</v>
      </c>
    </row>
    <row r="44" spans="1:21" ht="12" thickBot="1">
      <c r="A44" s="74"/>
      <c r="B44" s="63" t="s">
        <v>73</v>
      </c>
      <c r="C44" s="64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0">
        <v>-3233.3332999999998</v>
      </c>
      <c r="P44" s="53"/>
      <c r="Q44" s="53"/>
      <c r="R44" s="53"/>
      <c r="S44" s="53"/>
      <c r="T44" s="53"/>
      <c r="U44" s="54"/>
    </row>
    <row r="45" spans="1:21" ht="12" thickBot="1">
      <c r="A45" s="75"/>
      <c r="B45" s="63" t="s">
        <v>34</v>
      </c>
      <c r="C45" s="64"/>
      <c r="D45" s="55">
        <v>5270.6336000000001</v>
      </c>
      <c r="E45" s="56"/>
      <c r="F45" s="56"/>
      <c r="G45" s="55">
        <v>42517.122199999998</v>
      </c>
      <c r="H45" s="57">
        <v>-87.603503418676794</v>
      </c>
      <c r="I45" s="55">
        <v>243.72900000000001</v>
      </c>
      <c r="J45" s="57">
        <v>4.6242827427806796</v>
      </c>
      <c r="K45" s="55">
        <v>6605.7828</v>
      </c>
      <c r="L45" s="57">
        <v>15.536758976598801</v>
      </c>
      <c r="M45" s="57">
        <v>-0.96310369151102004</v>
      </c>
      <c r="N45" s="55">
        <v>16428.434099999999</v>
      </c>
      <c r="O45" s="55">
        <v>2474053.1978000002</v>
      </c>
      <c r="P45" s="55">
        <v>25</v>
      </c>
      <c r="Q45" s="55">
        <v>23</v>
      </c>
      <c r="R45" s="57">
        <v>8.6956521739130395</v>
      </c>
      <c r="S45" s="55">
        <v>210.825344</v>
      </c>
      <c r="T45" s="55">
        <v>485.12176086956498</v>
      </c>
      <c r="U45" s="58">
        <v>-130.10599753584</v>
      </c>
    </row>
  </sheetData>
  <mergeCells count="43"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6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6" t="s">
        <v>72</v>
      </c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65</v>
      </c>
      <c r="H1" s="36" t="s">
        <v>67</v>
      </c>
    </row>
    <row r="2" spans="1:8">
      <c r="A2" s="35">
        <v>1</v>
      </c>
      <c r="B2" s="35">
        <v>12</v>
      </c>
      <c r="C2" s="35">
        <v>55803</v>
      </c>
      <c r="D2" s="35">
        <v>525566.14006666699</v>
      </c>
      <c r="E2" s="35">
        <v>384061.12397264998</v>
      </c>
      <c r="F2" s="35">
        <v>141505.01609401699</v>
      </c>
      <c r="G2" s="35">
        <v>384061.12397264998</v>
      </c>
      <c r="H2" s="35">
        <v>0.26924302253578902</v>
      </c>
    </row>
    <row r="3" spans="1:8">
      <c r="A3" s="35">
        <v>2</v>
      </c>
      <c r="B3" s="35">
        <v>13</v>
      </c>
      <c r="C3" s="35">
        <v>6948</v>
      </c>
      <c r="D3" s="35">
        <v>63759.002115384603</v>
      </c>
      <c r="E3" s="35">
        <v>49147.0832512821</v>
      </c>
      <c r="F3" s="35">
        <v>14611.918864102599</v>
      </c>
      <c r="G3" s="35">
        <v>49147.0832512821</v>
      </c>
      <c r="H3" s="35">
        <v>0.229174208806772</v>
      </c>
    </row>
    <row r="4" spans="1:8">
      <c r="A4" s="35">
        <v>3</v>
      </c>
      <c r="B4" s="35">
        <v>14</v>
      </c>
      <c r="C4" s="35">
        <v>82134</v>
      </c>
      <c r="D4" s="35">
        <v>106424.091903646</v>
      </c>
      <c r="E4" s="35">
        <v>78686.143280006203</v>
      </c>
      <c r="F4" s="35">
        <v>27737.948623639499</v>
      </c>
      <c r="G4" s="35">
        <v>78686.143280006203</v>
      </c>
      <c r="H4" s="35">
        <v>0.260635990662273</v>
      </c>
    </row>
    <row r="5" spans="1:8">
      <c r="A5" s="35">
        <v>4</v>
      </c>
      <c r="B5" s="35">
        <v>15</v>
      </c>
      <c r="C5" s="35">
        <v>2563</v>
      </c>
      <c r="D5" s="35">
        <v>40715.673443067797</v>
      </c>
      <c r="E5" s="35">
        <v>32113.3886315483</v>
      </c>
      <c r="F5" s="35">
        <v>8602.2848115195502</v>
      </c>
      <c r="G5" s="35">
        <v>32113.3886315483</v>
      </c>
      <c r="H5" s="35">
        <v>0.21127698706858</v>
      </c>
    </row>
    <row r="6" spans="1:8">
      <c r="A6" s="35">
        <v>5</v>
      </c>
      <c r="B6" s="35">
        <v>16</v>
      </c>
      <c r="C6" s="35">
        <v>1715</v>
      </c>
      <c r="D6" s="35">
        <v>117127.10300170899</v>
      </c>
      <c r="E6" s="35">
        <v>96337.869657264993</v>
      </c>
      <c r="F6" s="35">
        <v>20789.233344444401</v>
      </c>
      <c r="G6" s="35">
        <v>96337.869657264993</v>
      </c>
      <c r="H6" s="35">
        <v>0.17749293555174001</v>
      </c>
    </row>
    <row r="7" spans="1:8">
      <c r="A7" s="35">
        <v>6</v>
      </c>
      <c r="B7" s="35">
        <v>17</v>
      </c>
      <c r="C7" s="35">
        <v>13839</v>
      </c>
      <c r="D7" s="35">
        <v>237445.813535897</v>
      </c>
      <c r="E7" s="35">
        <v>184480.51435470101</v>
      </c>
      <c r="F7" s="35">
        <v>52965.299181196599</v>
      </c>
      <c r="G7" s="35">
        <v>184480.51435470101</v>
      </c>
      <c r="H7" s="35">
        <v>0.22306267856430001</v>
      </c>
    </row>
    <row r="8" spans="1:8">
      <c r="A8" s="35">
        <v>7</v>
      </c>
      <c r="B8" s="35">
        <v>18</v>
      </c>
      <c r="C8" s="35">
        <v>54577</v>
      </c>
      <c r="D8" s="35">
        <v>94169.5446854701</v>
      </c>
      <c r="E8" s="35">
        <v>75473.127935042707</v>
      </c>
      <c r="F8" s="35">
        <v>18696.416750427401</v>
      </c>
      <c r="G8" s="35">
        <v>75473.127935042707</v>
      </c>
      <c r="H8" s="35">
        <v>0.19853995060583701</v>
      </c>
    </row>
    <row r="9" spans="1:8">
      <c r="A9" s="35">
        <v>8</v>
      </c>
      <c r="B9" s="35">
        <v>19</v>
      </c>
      <c r="C9" s="35">
        <v>17273</v>
      </c>
      <c r="D9" s="35">
        <v>107704.697563248</v>
      </c>
      <c r="E9" s="35">
        <v>111908.648206838</v>
      </c>
      <c r="F9" s="35">
        <v>-4203.9506435897401</v>
      </c>
      <c r="G9" s="35">
        <v>111908.648206838</v>
      </c>
      <c r="H9" s="35">
        <v>-3.90321939404829E-2</v>
      </c>
    </row>
    <row r="10" spans="1:8">
      <c r="A10" s="35">
        <v>9</v>
      </c>
      <c r="B10" s="35">
        <v>21</v>
      </c>
      <c r="C10" s="35">
        <v>143000</v>
      </c>
      <c r="D10" s="35">
        <v>661603.16654102597</v>
      </c>
      <c r="E10" s="35">
        <v>651866.24965640996</v>
      </c>
      <c r="F10" s="35">
        <v>9736.9168846153807</v>
      </c>
      <c r="G10" s="35">
        <v>651866.24965640996</v>
      </c>
      <c r="H10" s="35">
        <v>1.47171558073424E-2</v>
      </c>
    </row>
    <row r="11" spans="1:8">
      <c r="A11" s="35">
        <v>10</v>
      </c>
      <c r="B11" s="35">
        <v>22</v>
      </c>
      <c r="C11" s="35">
        <v>29236</v>
      </c>
      <c r="D11" s="35">
        <v>405366.42305982899</v>
      </c>
      <c r="E11" s="35">
        <v>347554.99092564097</v>
      </c>
      <c r="F11" s="35">
        <v>57811.432134187999</v>
      </c>
      <c r="G11" s="35">
        <v>347554.99092564097</v>
      </c>
      <c r="H11" s="35">
        <v>0.142615245973778</v>
      </c>
    </row>
    <row r="12" spans="1:8">
      <c r="A12" s="35">
        <v>11</v>
      </c>
      <c r="B12" s="35">
        <v>23</v>
      </c>
      <c r="C12" s="35">
        <v>100769.815</v>
      </c>
      <c r="D12" s="35">
        <v>997270.90638119704</v>
      </c>
      <c r="E12" s="35">
        <v>848129.10219316196</v>
      </c>
      <c r="F12" s="35">
        <v>149141.804188034</v>
      </c>
      <c r="G12" s="35">
        <v>848129.10219316196</v>
      </c>
      <c r="H12" s="35">
        <v>0.14954993997491201</v>
      </c>
    </row>
    <row r="13" spans="1:8">
      <c r="A13" s="35">
        <v>12</v>
      </c>
      <c r="B13" s="35">
        <v>24</v>
      </c>
      <c r="C13" s="35">
        <v>15679</v>
      </c>
      <c r="D13" s="35">
        <v>591004.22557179502</v>
      </c>
      <c r="E13" s="35">
        <v>564614.23640000005</v>
      </c>
      <c r="F13" s="35">
        <v>26389.989171794899</v>
      </c>
      <c r="G13" s="35">
        <v>564614.23640000005</v>
      </c>
      <c r="H13" s="35">
        <v>4.4652792704252903E-2</v>
      </c>
    </row>
    <row r="14" spans="1:8">
      <c r="A14" s="35">
        <v>13</v>
      </c>
      <c r="B14" s="35">
        <v>25</v>
      </c>
      <c r="C14" s="35">
        <v>60074</v>
      </c>
      <c r="D14" s="35">
        <v>683560.53430000006</v>
      </c>
      <c r="E14" s="35">
        <v>607583.47679999995</v>
      </c>
      <c r="F14" s="35">
        <v>75977.057499999995</v>
      </c>
      <c r="G14" s="35">
        <v>607583.47679999995</v>
      </c>
      <c r="H14" s="35">
        <v>0.111148981966614</v>
      </c>
    </row>
    <row r="15" spans="1:8">
      <c r="A15" s="35">
        <v>14</v>
      </c>
      <c r="B15" s="35">
        <v>26</v>
      </c>
      <c r="C15" s="35">
        <v>45257</v>
      </c>
      <c r="D15" s="35">
        <v>272345.59966561501</v>
      </c>
      <c r="E15" s="35">
        <v>230921.26952421101</v>
      </c>
      <c r="F15" s="35">
        <v>41424.3301414038</v>
      </c>
      <c r="G15" s="35">
        <v>230921.26952421101</v>
      </c>
      <c r="H15" s="35">
        <v>0.15210207248534399</v>
      </c>
    </row>
    <row r="16" spans="1:8">
      <c r="A16" s="35">
        <v>15</v>
      </c>
      <c r="B16" s="35">
        <v>27</v>
      </c>
      <c r="C16" s="35">
        <v>114600.90700000001</v>
      </c>
      <c r="D16" s="35">
        <v>905841.04</v>
      </c>
      <c r="E16" s="35">
        <v>834202.35759999999</v>
      </c>
      <c r="F16" s="35">
        <v>71638.682400000005</v>
      </c>
      <c r="G16" s="35">
        <v>834202.35759999999</v>
      </c>
      <c r="H16" s="35">
        <v>7.9085269088713397E-2</v>
      </c>
    </row>
    <row r="17" spans="1:8">
      <c r="A17" s="35">
        <v>16</v>
      </c>
      <c r="B17" s="35">
        <v>29</v>
      </c>
      <c r="C17" s="35">
        <v>158963</v>
      </c>
      <c r="D17" s="35">
        <v>2153702.5228427402</v>
      </c>
      <c r="E17" s="35">
        <v>1934248.3292350399</v>
      </c>
      <c r="F17" s="35">
        <v>219454.193607692</v>
      </c>
      <c r="G17" s="35">
        <v>1934248.3292350399</v>
      </c>
      <c r="H17" s="35">
        <v>0.10189624206690701</v>
      </c>
    </row>
    <row r="18" spans="1:8">
      <c r="A18" s="35">
        <v>17</v>
      </c>
      <c r="B18" s="35">
        <v>31</v>
      </c>
      <c r="C18" s="35">
        <v>17951.476999999999</v>
      </c>
      <c r="D18" s="35">
        <v>161584.71462876501</v>
      </c>
      <c r="E18" s="35">
        <v>134658.61501908899</v>
      </c>
      <c r="F18" s="35">
        <v>26926.099609676199</v>
      </c>
      <c r="G18" s="35">
        <v>134658.61501908899</v>
      </c>
      <c r="H18" s="35">
        <v>0.16663766539760799</v>
      </c>
    </row>
    <row r="19" spans="1:8">
      <c r="A19" s="35">
        <v>18</v>
      </c>
      <c r="B19" s="35">
        <v>32</v>
      </c>
      <c r="C19" s="35">
        <v>11818.089</v>
      </c>
      <c r="D19" s="35">
        <v>175349.079318962</v>
      </c>
      <c r="E19" s="35">
        <v>157795.340211253</v>
      </c>
      <c r="F19" s="35">
        <v>17553.7391077092</v>
      </c>
      <c r="G19" s="35">
        <v>157795.340211253</v>
      </c>
      <c r="H19" s="35">
        <v>0.100107392498929</v>
      </c>
    </row>
    <row r="20" spans="1:8">
      <c r="A20" s="35">
        <v>19</v>
      </c>
      <c r="B20" s="35">
        <v>33</v>
      </c>
      <c r="C20" s="35">
        <v>27851.054</v>
      </c>
      <c r="D20" s="35">
        <v>431967.61318145401</v>
      </c>
      <c r="E20" s="35">
        <v>333395.58351957699</v>
      </c>
      <c r="F20" s="35">
        <v>98572.029661876601</v>
      </c>
      <c r="G20" s="35">
        <v>333395.58351957699</v>
      </c>
      <c r="H20" s="35">
        <v>0.22819310210756499</v>
      </c>
    </row>
    <row r="21" spans="1:8">
      <c r="A21" s="35">
        <v>20</v>
      </c>
      <c r="B21" s="35">
        <v>34</v>
      </c>
      <c r="C21" s="35">
        <v>27664.892</v>
      </c>
      <c r="D21" s="35">
        <v>164794.295629445</v>
      </c>
      <c r="E21" s="35">
        <v>118822.18107479801</v>
      </c>
      <c r="F21" s="35">
        <v>45972.114554647596</v>
      </c>
      <c r="G21" s="35">
        <v>118822.18107479801</v>
      </c>
      <c r="H21" s="35">
        <v>0.278966661916623</v>
      </c>
    </row>
    <row r="22" spans="1:8">
      <c r="A22" s="35">
        <v>21</v>
      </c>
      <c r="B22" s="35">
        <v>35</v>
      </c>
      <c r="C22" s="35">
        <v>20568.800999999999</v>
      </c>
      <c r="D22" s="35">
        <v>593977.31326371699</v>
      </c>
      <c r="E22" s="35">
        <v>560216.70210088498</v>
      </c>
      <c r="F22" s="35">
        <v>33760.611162831898</v>
      </c>
      <c r="G22" s="35">
        <v>560216.70210088498</v>
      </c>
      <c r="H22" s="35">
        <v>5.6838216559699901E-2</v>
      </c>
    </row>
    <row r="23" spans="1:8">
      <c r="A23" s="35">
        <v>22</v>
      </c>
      <c r="B23" s="35">
        <v>36</v>
      </c>
      <c r="C23" s="35">
        <v>86601.092000000004</v>
      </c>
      <c r="D23" s="35">
        <v>538626.54105486698</v>
      </c>
      <c r="E23" s="35">
        <v>465725.215919854</v>
      </c>
      <c r="F23" s="35">
        <v>72901.325135013394</v>
      </c>
      <c r="G23" s="35">
        <v>465725.215919854</v>
      </c>
      <c r="H23" s="35">
        <v>0.13534670050280201</v>
      </c>
    </row>
    <row r="24" spans="1:8">
      <c r="A24" s="35">
        <v>23</v>
      </c>
      <c r="B24" s="35">
        <v>37</v>
      </c>
      <c r="C24" s="35">
        <v>98144.25</v>
      </c>
      <c r="D24" s="35">
        <v>753374.99440619501</v>
      </c>
      <c r="E24" s="35">
        <v>660743.544405311</v>
      </c>
      <c r="F24" s="35">
        <v>92631.450000883604</v>
      </c>
      <c r="G24" s="35">
        <v>660743.544405311</v>
      </c>
      <c r="H24" s="35">
        <v>0.122955302058963</v>
      </c>
    </row>
    <row r="25" spans="1:8">
      <c r="A25" s="35">
        <v>24</v>
      </c>
      <c r="B25" s="35">
        <v>38</v>
      </c>
      <c r="C25" s="35">
        <v>199817.617</v>
      </c>
      <c r="D25" s="35">
        <v>860269.63572212402</v>
      </c>
      <c r="E25" s="35">
        <v>861839.83941238897</v>
      </c>
      <c r="F25" s="35">
        <v>-1570.20369026549</v>
      </c>
      <c r="G25" s="35">
        <v>861839.83941238897</v>
      </c>
      <c r="H25" s="35">
        <v>-1.8252459752894001E-3</v>
      </c>
    </row>
    <row r="26" spans="1:8">
      <c r="A26" s="35">
        <v>25</v>
      </c>
      <c r="B26" s="35">
        <v>39</v>
      </c>
      <c r="C26" s="35">
        <v>59082.745000000003</v>
      </c>
      <c r="D26" s="35">
        <v>90198.353975833903</v>
      </c>
      <c r="E26" s="35">
        <v>65950.205174999894</v>
      </c>
      <c r="F26" s="35">
        <v>24248.148800833998</v>
      </c>
      <c r="G26" s="35">
        <v>65950.205174999894</v>
      </c>
      <c r="H26" s="35">
        <v>0.268831389177352</v>
      </c>
    </row>
    <row r="27" spans="1:8">
      <c r="A27" s="35">
        <v>26</v>
      </c>
      <c r="B27" s="35">
        <v>42</v>
      </c>
      <c r="C27" s="35">
        <v>3764.712</v>
      </c>
      <c r="D27" s="35">
        <v>77629.284100000004</v>
      </c>
      <c r="E27" s="35">
        <v>65420.206100000003</v>
      </c>
      <c r="F27" s="35">
        <v>12209.078</v>
      </c>
      <c r="G27" s="35">
        <v>65420.206100000003</v>
      </c>
      <c r="H27" s="35">
        <v>0.15727412846256</v>
      </c>
    </row>
    <row r="28" spans="1:8">
      <c r="A28" s="35">
        <v>27</v>
      </c>
      <c r="B28" s="35">
        <v>75</v>
      </c>
      <c r="C28" s="35">
        <v>2150</v>
      </c>
      <c r="D28" s="35">
        <v>58716.239316239298</v>
      </c>
      <c r="E28" s="35">
        <v>53897.440170940201</v>
      </c>
      <c r="F28" s="35">
        <v>4818.79914529915</v>
      </c>
      <c r="G28" s="35">
        <v>53897.440170940201</v>
      </c>
      <c r="H28" s="35">
        <v>8.2069274214678703E-2</v>
      </c>
    </row>
    <row r="29" spans="1:8">
      <c r="A29" s="35">
        <v>28</v>
      </c>
      <c r="B29" s="35">
        <v>76</v>
      </c>
      <c r="C29" s="35">
        <v>1853</v>
      </c>
      <c r="D29" s="35">
        <v>323552.85649316199</v>
      </c>
      <c r="E29" s="35">
        <v>302527.00946581201</v>
      </c>
      <c r="F29" s="35">
        <v>21025.847027350399</v>
      </c>
      <c r="G29" s="35">
        <v>302527.00946581201</v>
      </c>
      <c r="H29" s="35">
        <v>6.4984272601514695E-2</v>
      </c>
    </row>
    <row r="30" spans="1:8">
      <c r="A30" s="35">
        <v>29</v>
      </c>
      <c r="B30" s="35">
        <v>99</v>
      </c>
      <c r="C30" s="35">
        <v>25</v>
      </c>
      <c r="D30" s="35">
        <v>5270.6338401028697</v>
      </c>
      <c r="E30" s="35">
        <v>5026.9043642689703</v>
      </c>
      <c r="F30" s="35">
        <v>243.72947583390101</v>
      </c>
      <c r="G30" s="35">
        <v>5026.9043642689703</v>
      </c>
      <c r="H30" s="35">
        <v>4.6242915601426703E-2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54</v>
      </c>
      <c r="D32" s="33">
        <v>80301.73</v>
      </c>
      <c r="E32" s="33">
        <v>77645.47</v>
      </c>
      <c r="F32" s="30"/>
      <c r="G32" s="30"/>
      <c r="H32" s="3"/>
    </row>
    <row r="33" spans="1:8">
      <c r="A33" s="3"/>
      <c r="B33" s="33">
        <v>71</v>
      </c>
      <c r="C33" s="33">
        <v>44</v>
      </c>
      <c r="D33" s="33">
        <v>94448.78</v>
      </c>
      <c r="E33" s="33">
        <v>108742.83</v>
      </c>
      <c r="F33" s="30"/>
      <c r="G33" s="30"/>
      <c r="H33" s="3"/>
    </row>
    <row r="34" spans="1:8">
      <c r="A34" s="3"/>
      <c r="B34" s="33">
        <v>72</v>
      </c>
      <c r="C34" s="33">
        <v>3</v>
      </c>
      <c r="D34" s="33">
        <v>5553</v>
      </c>
      <c r="E34" s="33">
        <v>5315.41</v>
      </c>
      <c r="F34" s="30"/>
      <c r="G34" s="30"/>
      <c r="H34" s="3"/>
    </row>
    <row r="35" spans="1:8">
      <c r="A35" s="3"/>
      <c r="B35" s="33">
        <v>73</v>
      </c>
      <c r="C35" s="33">
        <v>55</v>
      </c>
      <c r="D35" s="33">
        <v>91166.74</v>
      </c>
      <c r="E35" s="33">
        <v>105882.74</v>
      </c>
      <c r="F35" s="30"/>
      <c r="G35" s="30"/>
      <c r="H35" s="3"/>
    </row>
    <row r="36" spans="1:8">
      <c r="A36" s="3"/>
      <c r="B36" s="33">
        <v>77</v>
      </c>
      <c r="C36" s="33">
        <v>57</v>
      </c>
      <c r="D36" s="33">
        <v>87737.63</v>
      </c>
      <c r="E36" s="33">
        <v>97781.13</v>
      </c>
      <c r="F36" s="30"/>
      <c r="G36" s="30"/>
      <c r="H36" s="3"/>
    </row>
    <row r="37" spans="1:8">
      <c r="A37" s="3"/>
      <c r="B37" s="33">
        <v>78</v>
      </c>
      <c r="C37" s="33">
        <v>29</v>
      </c>
      <c r="D37" s="33">
        <v>33636.76</v>
      </c>
      <c r="E37" s="33">
        <v>29877.37</v>
      </c>
      <c r="F37" s="30"/>
      <c r="G37" s="30"/>
      <c r="H37" s="3"/>
    </row>
    <row r="38" spans="1:8">
      <c r="A38" s="30"/>
      <c r="B38" s="37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2016-03-03T00:32:32Z</dcterms:modified>
</cp:coreProperties>
</file>