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<sst xmlns="http://schemas.openxmlformats.org/spreadsheetml/2006/main" count="117" uniqueCount="76">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</sst>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0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0" fontId="59" fillId="0" borderId="0" xfId="0" applyNumberFormat="1" applyFont="1" applyAlignme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59" fillId="0" borderId="0" xfId="0" applyNumberFormat="1" applyFont="1" applyAlignment="1"/>
    <xf numFmtId="0" fontId="24" fillId="0" borderId="0" xfId="0" applyFont="1" applyAlignment="1">
      <alignment vertical="center"/>
    </xf>
    <xf numFmtId="0" fontId="25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0" fontId="24" fillId="0" borderId="0" xfId="0" applyFont="1" applyAlignment="1">
      <alignment wrapText="1"/>
    </xf>
    <xf numFmtId="0" fontId="30" fillId="0" borderId="0" xfId="0" applyFont="1" applyAlignment="1">
      <alignment horizontal="left" wrapText="1"/>
    </xf>
    <xf numFmtId="0" fontId="24" fillId="0" borderId="0" xfId="0" applyFont="1" applyAlignment="1">
      <alignment horizontal="right" vertical="center" wrapText="1"/>
    </xf>
    <xf numFmtId="0" fontId="36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0" fontId="24" fillId="0" borderId="11" xfId="0" applyFont="1" applyBorder="1" applyAlignment="1">
      <alignment wrapText="1"/>
    </xf>
    <xf numFmtId="0" fontId="24" fillId="0" borderId="11" xfId="0" applyFont="1" applyBorder="1" applyAlignment="1">
      <alignment horizontal="right" vertical="center" wrapText="1"/>
    </xf>
    <xf numFmtId="49" fontId="25" fillId="33" borderId="10" xfId="0" applyNumberFormat="1" applyFont="1" applyFill="1" applyBorder="1" applyAlignment="1">
      <alignment vertical="center" wrapText="1"/>
    </xf>
    <xf numFmtId="49" fontId="25" fillId="33" borderId="12" xfId="0" applyNumberFormat="1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wrapText="1"/>
    </xf>
    <xf numFmtId="0" fontId="25" fillId="33" borderId="13" xfId="0" applyFont="1" applyFill="1" applyBorder="1" applyAlignment="1">
      <alignment vertical="center" wrapText="1"/>
    </xf>
    <xf numFmtId="0" fontId="25" fillId="33" borderId="15" xfId="0" applyFont="1" applyFill="1" applyBorder="1" applyAlignment="1">
      <alignment vertical="center" wrapText="1"/>
    </xf>
    <xf numFmtId="0" fontId="25" fillId="33" borderId="12" xfId="0" applyFont="1" applyFill="1" applyBorder="1" applyAlignment="1">
      <alignment vertical="center" wrapText="1"/>
    </xf>
    <xf numFmtId="49" fontId="26" fillId="33" borderId="13" xfId="0" applyNumberFormat="1" applyFont="1" applyFill="1" applyBorder="1" applyAlignment="1">
      <alignment horizontal="left" vertical="top" wrapText="1"/>
    </xf>
    <xf numFmtId="49" fontId="26" fillId="33" borderId="14" xfId="0" applyNumberFormat="1" applyFont="1" applyFill="1" applyBorder="1" applyAlignment="1">
      <alignment horizontal="left" vertical="top" wrapText="1"/>
    </xf>
    <xf numFmtId="49" fontId="26" fillId="33" borderId="15" xfId="0" applyNumberFormat="1" applyFont="1" applyFill="1" applyBorder="1" applyAlignment="1">
      <alignment horizontal="left" vertical="top" wrapText="1"/>
    </xf>
    <xf numFmtId="4" fontId="26" fillId="34" borderId="10" xfId="0" applyNumberFormat="1" applyFont="1" applyFill="1" applyBorder="1" applyAlignment="1">
      <alignment horizontal="right" vertical="top" wrapText="1"/>
    </xf>
    <xf numFmtId="176" fontId="26" fillId="34" borderId="10" xfId="0" applyNumberFormat="1" applyFont="1" applyFill="1" applyBorder="1" applyAlignment="1">
      <alignment horizontal="right" vertical="top" wrapText="1"/>
    </xf>
    <xf numFmtId="176" fontId="26" fillId="34" borderId="12" xfId="0" applyNumberFormat="1" applyFont="1" applyFill="1" applyBorder="1" applyAlignment="1">
      <alignment horizontal="right" vertical="top" wrapText="1"/>
    </xf>
    <xf numFmtId="14" fontId="25" fillId="33" borderId="12" xfId="0" applyNumberFormat="1" applyFont="1" applyFill="1" applyBorder="1" applyAlignment="1">
      <alignment vertical="center" wrapText="1"/>
    </xf>
    <xf numFmtId="4" fontId="25" fillId="35" borderId="10" xfId="0" applyNumberFormat="1" applyFont="1" applyFill="1" applyBorder="1" applyAlignment="1">
      <alignment horizontal="right" vertical="top" wrapText="1"/>
    </xf>
    <xf numFmtId="176" fontId="25" fillId="35" borderId="10" xfId="0" applyNumberFormat="1" applyFont="1" applyFill="1" applyBorder="1" applyAlignment="1">
      <alignment horizontal="right" vertical="top" wrapText="1"/>
    </xf>
    <xf numFmtId="176" fontId="25" fillId="35" borderId="12" xfId="0" applyNumberFormat="1" applyFont="1" applyFill="1" applyBorder="1" applyAlignment="1">
      <alignment horizontal="right" vertical="top" wrapText="1"/>
    </xf>
    <xf numFmtId="14" fontId="25" fillId="33" borderId="16" xfId="0" applyNumberFormat="1" applyFont="1" applyFill="1" applyBorder="1" applyAlignment="1">
      <alignment vertical="center" wrapText="1"/>
    </xf>
    <xf numFmtId="0" fontId="25" fillId="35" borderId="10" xfId="0" applyFont="1" applyFill="1" applyBorder="1" applyAlignment="1">
      <alignment horizontal="right" vertical="top" wrapText="1"/>
    </xf>
    <xf numFmtId="0" fontId="25" fillId="35" borderId="12" xfId="0" applyFont="1" applyFill="1" applyBorder="1" applyAlignment="1">
      <alignment horizontal="right" vertical="top" wrapText="1"/>
    </xf>
    <xf numFmtId="14" fontId="25" fillId="33" borderId="17" xfId="0" applyNumberFormat="1" applyFont="1" applyFill="1" applyBorder="1" applyAlignment="1">
      <alignment vertical="center" wrapText="1"/>
    </xf>
    <xf numFmtId="4" fontId="25" fillId="35" borderId="13" xfId="0" applyNumberFormat="1" applyFont="1" applyFill="1" applyBorder="1" applyAlignment="1">
      <alignment horizontal="right" vertical="top" wrapText="1"/>
    </xf>
    <xf numFmtId="0" fontId="25" fillId="35" borderId="13" xfId="0" applyFont="1" applyFill="1" applyBorder="1" applyAlignment="1">
      <alignment horizontal="right" vertical="top" wrapText="1"/>
    </xf>
    <xf numFmtId="176" fontId="25" fillId="35" borderId="13" xfId="0" applyNumberFormat="1" applyFont="1" applyFill="1" applyBorder="1" applyAlignment="1">
      <alignment horizontal="right" vertical="top" wrapText="1"/>
    </xf>
    <xf numFmtId="176" fontId="25" fillId="35" borderId="20" xfId="0" applyNumberFormat="1" applyFont="1" applyFill="1" applyBorder="1" applyAlignment="1">
      <alignment horizontal="right" vertical="top" wrapText="1"/>
    </xf>
  </cellXfs>
  <cellStyles count="18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1 3" xfId="155"/>
    <cellStyle name="20% - 着色 2 2" xfId="88"/>
    <cellStyle name="20% - 着色 2 3" xfId="159"/>
    <cellStyle name="20% - 着色 3 2" xfId="92"/>
    <cellStyle name="20% - 着色 3 3" xfId="163"/>
    <cellStyle name="20% - 着色 4 2" xfId="96"/>
    <cellStyle name="20% - 着色 4 3" xfId="167"/>
    <cellStyle name="20% - 着色 5 2" xfId="100"/>
    <cellStyle name="20% - 着色 5 3" xfId="171"/>
    <cellStyle name="20% - 着色 6 2" xfId="104"/>
    <cellStyle name="20% - 着色 6 3" xfId="175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1 3" xfId="156"/>
    <cellStyle name="40% - 着色 2 2" xfId="89"/>
    <cellStyle name="40% - 着色 2 3" xfId="160"/>
    <cellStyle name="40% - 着色 3 2" xfId="93"/>
    <cellStyle name="40% - 着色 3 3" xfId="164"/>
    <cellStyle name="40% - 着色 4 2" xfId="97"/>
    <cellStyle name="40% - 着色 4 3" xfId="168"/>
    <cellStyle name="40% - 着色 5 2" xfId="101"/>
    <cellStyle name="40% - 着色 5 3" xfId="172"/>
    <cellStyle name="40% - 着色 6 2" xfId="105"/>
    <cellStyle name="40% - 着色 6 3" xfId="176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1 3" xfId="157"/>
    <cellStyle name="60% - 着色 2 2" xfId="90"/>
    <cellStyle name="60% - 着色 2 3" xfId="161"/>
    <cellStyle name="60% - 着色 3 2" xfId="94"/>
    <cellStyle name="60% - 着色 3 3" xfId="165"/>
    <cellStyle name="60% - 着色 4 2" xfId="98"/>
    <cellStyle name="60% - 着色 4 3" xfId="169"/>
    <cellStyle name="60% - 着色 5 2" xfId="102"/>
    <cellStyle name="60% - 着色 5 3" xfId="173"/>
    <cellStyle name="60% - 着色 6 2" xfId="106"/>
    <cellStyle name="60% - 着色 6 3" xfId="177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8"/>
    <cellStyle name="标题 2" xfId="3" builtinId="17" customBuiltin="1"/>
    <cellStyle name="标题 2 2" xfId="69"/>
    <cellStyle name="标题 2 3" xfId="139"/>
    <cellStyle name="标题 3" xfId="4" builtinId="18" customBuiltin="1"/>
    <cellStyle name="标题 3 2" xfId="70"/>
    <cellStyle name="标题 3 3" xfId="140"/>
    <cellStyle name="标题 4" xfId="5" builtinId="19" customBuiltin="1"/>
    <cellStyle name="标题 4 2" xfId="71"/>
    <cellStyle name="标题 4 3" xfId="141"/>
    <cellStyle name="标题 5" xfId="53"/>
    <cellStyle name="标题 6" xfId="67"/>
    <cellStyle name="标题 7" xfId="137"/>
    <cellStyle name="差" xfId="7" builtinId="27" customBuiltin="1"/>
    <cellStyle name="差 2" xfId="73"/>
    <cellStyle name="差 3" xfId="14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6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8"/>
    <cellStyle name="好" xfId="6" builtinId="26" customBuiltin="1"/>
    <cellStyle name="好 2" xfId="72"/>
    <cellStyle name="好 3" xfId="142"/>
    <cellStyle name="汇总" xfId="17" builtinId="25" customBuiltin="1"/>
    <cellStyle name="汇总 2" xfId="82"/>
    <cellStyle name="汇总 3" xfId="153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7"/>
    <cellStyle name="检查单元格" xfId="13" builtinId="23" customBuiltin="1"/>
    <cellStyle name="检查单元格 2" xfId="79"/>
    <cellStyle name="检查单元格 3" xfId="149"/>
    <cellStyle name="解释性文本" xfId="16" builtinId="53" customBuiltin="1"/>
    <cellStyle name="解释性文本 2" xfId="81"/>
    <cellStyle name="解释性文本 3" xfId="152"/>
    <cellStyle name="警告文本" xfId="14" builtinId="11" customBuiltin="1"/>
    <cellStyle name="警告文本 2" xfId="80"/>
    <cellStyle name="警告文本 3" xfId="150"/>
    <cellStyle name="链接单元格" xfId="12" builtinId="24" customBuiltin="1"/>
    <cellStyle name="链接单元格 2" xfId="78"/>
    <cellStyle name="链接单元格 3" xfId="14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适中 3" xfId="144"/>
    <cellStyle name="输出" xfId="10" builtinId="21" customBuiltin="1"/>
    <cellStyle name="输出 2" xfId="76"/>
    <cellStyle name="输出 3" xfId="146"/>
    <cellStyle name="输入" xfId="9" builtinId="20" customBuiltin="1"/>
    <cellStyle name="输入 2" xfId="75"/>
    <cellStyle name="输入 3" xfId="145"/>
    <cellStyle name="已访问的超链接" xfId="43" builtinId="9" customBuiltin="1"/>
    <cellStyle name="已访问的超链接 2" xfId="108"/>
    <cellStyle name="已访问的超链接 3" xfId="179"/>
    <cellStyle name="着色 1 2" xfId="83"/>
    <cellStyle name="着色 1 3" xfId="154"/>
    <cellStyle name="着色 2 2" xfId="87"/>
    <cellStyle name="着色 2 3" xfId="158"/>
    <cellStyle name="着色 3 2" xfId="91"/>
    <cellStyle name="着色 3 3" xfId="162"/>
    <cellStyle name="着色 4 2" xfId="95"/>
    <cellStyle name="着色 4 3" xfId="166"/>
    <cellStyle name="着色 5 2" xfId="99"/>
    <cellStyle name="着色 5 3" xfId="170"/>
    <cellStyle name="着色 6 2" xfId="103"/>
    <cellStyle name="着色 6 3" xfId="174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23" xfId="151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662" Type="http://schemas.openxmlformats.org/officeDocument/2006/relationships/image" Target="cid:4e73b109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655" Type="http://schemas.openxmlformats.org/officeDocument/2006/relationships/hyperlink" Target="cid:34bf228d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39e35f0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658" Type="http://schemas.openxmlformats.org/officeDocument/2006/relationships/image" Target="cid:39e35f2d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659" Type="http://schemas.openxmlformats.org/officeDocument/2006/relationships/hyperlink" Target="cid:3f0b9c5c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3f0b9c83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4e73b0e0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39e35f2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3f0b9c83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4e73b109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32879835.673799992</v>
      </c>
      <c r="F3" s="25">
        <f>RA!I7</f>
        <v>-2186478.7710000002</v>
      </c>
      <c r="G3" s="16">
        <f>SUM(G4:G40)</f>
        <v>35066314.444800004</v>
      </c>
      <c r="H3" s="27">
        <f>RA!J7</f>
        <v>-6.6499078422775604</v>
      </c>
      <c r="I3" s="20">
        <f>SUM(I4:I40)</f>
        <v>32879842.9180099</v>
      </c>
      <c r="J3" s="21">
        <f>SUM(J4:J40)</f>
        <v>35066314.353459306</v>
      </c>
      <c r="K3" s="22">
        <f>E3-I3</f>
        <v>-7.2442099079489708</v>
      </c>
      <c r="L3" s="22">
        <f>G3-J3</f>
        <v>9.1340698301792145E-2</v>
      </c>
    </row>
    <row r="4" spans="1:13">
      <c r="A4" s="42">
        <f>RA!A8</f>
        <v>42434</v>
      </c>
      <c r="B4" s="12">
        <v>12</v>
      </c>
      <c r="C4" s="40" t="s">
        <v>6</v>
      </c>
      <c r="D4" s="40"/>
      <c r="E4" s="15">
        <f>VLOOKUP(C4,RA!B8:D36,3,0)</f>
        <v>1943684.223</v>
      </c>
      <c r="F4" s="25">
        <f>VLOOKUP(C4,RA!B8:I39,8,0)</f>
        <v>-383841.3505</v>
      </c>
      <c r="G4" s="16">
        <f t="shared" ref="G4:G40" si="0">E4-F4</f>
        <v>2327525.5734999999</v>
      </c>
      <c r="H4" s="27">
        <f>RA!J8</f>
        <v>-19.748133259401399</v>
      </c>
      <c r="I4" s="20">
        <f>VLOOKUP(B4,RMS!B:D,3,FALSE)</f>
        <v>1943684.7024401701</v>
      </c>
      <c r="J4" s="21">
        <f>VLOOKUP(B4,RMS!B:E,4,FALSE)</f>
        <v>2327525.5893863202</v>
      </c>
      <c r="K4" s="22">
        <f t="shared" ref="K4:K40" si="1">E4-I4</f>
        <v>-0.47944017010740936</v>
      </c>
      <c r="L4" s="22">
        <f t="shared" ref="L4:L40" si="2">G4-J4</f>
        <v>-1.5886320266872644E-2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251540.9215</v>
      </c>
      <c r="F5" s="25">
        <f>VLOOKUP(C5,RA!B9:I40,8,0)</f>
        <v>19447.8642</v>
      </c>
      <c r="G5" s="16">
        <f t="shared" si="0"/>
        <v>232093.05729999999</v>
      </c>
      <c r="H5" s="27">
        <f>RA!J9</f>
        <v>7.7314911959563597</v>
      </c>
      <c r="I5" s="20">
        <f>VLOOKUP(B5,RMS!B:D,3,FALSE)</f>
        <v>251540.98547948699</v>
      </c>
      <c r="J5" s="21">
        <f>VLOOKUP(B5,RMS!B:E,4,FALSE)</f>
        <v>232093.07728803399</v>
      </c>
      <c r="K5" s="22">
        <f t="shared" si="1"/>
        <v>-6.397948699304834E-2</v>
      </c>
      <c r="L5" s="22">
        <f t="shared" si="2"/>
        <v>-1.9988034007837996E-2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285058.22960000002</v>
      </c>
      <c r="F6" s="25">
        <f>VLOOKUP(C6,RA!B10:I41,8,0)</f>
        <v>14524.3892</v>
      </c>
      <c r="G6" s="16">
        <f t="shared" si="0"/>
        <v>270533.84040000004</v>
      </c>
      <c r="H6" s="27">
        <f>RA!J10</f>
        <v>5.0952358822900701</v>
      </c>
      <c r="I6" s="20">
        <f>VLOOKUP(B6,RMS!B:D,3,FALSE)</f>
        <v>285060.44104734901</v>
      </c>
      <c r="J6" s="21">
        <f>VLOOKUP(B6,RMS!B:E,4,FALSE)</f>
        <v>270533.842099106</v>
      </c>
      <c r="K6" s="22">
        <f>E6-I6</f>
        <v>-2.2114473489928059</v>
      </c>
      <c r="L6" s="22">
        <f t="shared" si="2"/>
        <v>-1.6991059528663754E-3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70034.885899999994</v>
      </c>
      <c r="F7" s="25">
        <f>VLOOKUP(C7,RA!B11:I42,8,0)</f>
        <v>10642.059600000001</v>
      </c>
      <c r="G7" s="16">
        <f t="shared" si="0"/>
        <v>59392.826299999993</v>
      </c>
      <c r="H7" s="27">
        <f>RA!J11</f>
        <v>15.1953693694816</v>
      </c>
      <c r="I7" s="20">
        <f>VLOOKUP(B7,RMS!B:D,3,FALSE)</f>
        <v>70034.945023160093</v>
      </c>
      <c r="J7" s="21">
        <f>VLOOKUP(B7,RMS!B:E,4,FALSE)</f>
        <v>59392.826294425497</v>
      </c>
      <c r="K7" s="22">
        <f t="shared" si="1"/>
        <v>-5.912316009926144E-2</v>
      </c>
      <c r="L7" s="22">
        <f t="shared" si="2"/>
        <v>5.5744967539794743E-6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511103.7977</v>
      </c>
      <c r="F8" s="25">
        <f>VLOOKUP(C8,RA!B12:I43,8,0)</f>
        <v>-12403.043900000001</v>
      </c>
      <c r="G8" s="16">
        <f t="shared" si="0"/>
        <v>523506.84159999999</v>
      </c>
      <c r="H8" s="27">
        <f>RA!J12</f>
        <v>-2.42671722570141</v>
      </c>
      <c r="I8" s="20">
        <f>VLOOKUP(B8,RMS!B:D,3,FALSE)</f>
        <v>511103.77217948699</v>
      </c>
      <c r="J8" s="21">
        <f>VLOOKUP(B8,RMS!B:E,4,FALSE)</f>
        <v>523506.83876837598</v>
      </c>
      <c r="K8" s="22">
        <f t="shared" si="1"/>
        <v>2.5520513008814305E-2</v>
      </c>
      <c r="L8" s="22">
        <f t="shared" si="2"/>
        <v>2.831624005921185E-3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2150823.1359000001</v>
      </c>
      <c r="F9" s="25">
        <f>VLOOKUP(C9,RA!B13:I44,8,0)</f>
        <v>-453507.39260000002</v>
      </c>
      <c r="G9" s="16">
        <f t="shared" si="0"/>
        <v>2604330.5285</v>
      </c>
      <c r="H9" s="27">
        <f>RA!J13</f>
        <v>-21.085294510291401</v>
      </c>
      <c r="I9" s="20">
        <f>VLOOKUP(B9,RMS!B:D,3,FALSE)</f>
        <v>2150823.7489829101</v>
      </c>
      <c r="J9" s="21">
        <f>VLOOKUP(B9,RMS!B:E,4,FALSE)</f>
        <v>2604330.5234794901</v>
      </c>
      <c r="K9" s="22">
        <f t="shared" si="1"/>
        <v>-0.61308290995657444</v>
      </c>
      <c r="L9" s="22">
        <f t="shared" si="2"/>
        <v>5.0205099396407604E-3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199495.14360000001</v>
      </c>
      <c r="F10" s="25">
        <f>VLOOKUP(C10,RA!B14:I44,8,0)</f>
        <v>39591.811500000003</v>
      </c>
      <c r="G10" s="16">
        <f t="shared" si="0"/>
        <v>159903.3321</v>
      </c>
      <c r="H10" s="27">
        <f>RA!J14</f>
        <v>19.846002657279701</v>
      </c>
      <c r="I10" s="20">
        <f>VLOOKUP(B10,RMS!B:D,3,FALSE)</f>
        <v>199495.17974871799</v>
      </c>
      <c r="J10" s="21">
        <f>VLOOKUP(B10,RMS!B:E,4,FALSE)</f>
        <v>159903.334149573</v>
      </c>
      <c r="K10" s="22">
        <f t="shared" si="1"/>
        <v>-3.6148717976175249E-2</v>
      </c>
      <c r="L10" s="22">
        <f t="shared" si="2"/>
        <v>-2.0495729986578226E-3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283204.5294</v>
      </c>
      <c r="F11" s="25">
        <f>VLOOKUP(C11,RA!B15:I45,8,0)</f>
        <v>-113600.4813</v>
      </c>
      <c r="G11" s="16">
        <f t="shared" si="0"/>
        <v>396805.01069999998</v>
      </c>
      <c r="H11" s="27">
        <f>RA!J15</f>
        <v>-40.112522755435897</v>
      </c>
      <c r="I11" s="20">
        <f>VLOOKUP(B11,RMS!B:D,3,FALSE)</f>
        <v>283204.79713846103</v>
      </c>
      <c r="J11" s="21">
        <f>VLOOKUP(B11,RMS!B:E,4,FALSE)</f>
        <v>396805.011891453</v>
      </c>
      <c r="K11" s="22">
        <f t="shared" si="1"/>
        <v>-0.26773846102878451</v>
      </c>
      <c r="L11" s="22">
        <f t="shared" si="2"/>
        <v>-1.1914530186913908E-3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1087899.1395</v>
      </c>
      <c r="F12" s="25">
        <f>VLOOKUP(C12,RA!B16:I46,8,0)</f>
        <v>32958.835500000001</v>
      </c>
      <c r="G12" s="16">
        <f t="shared" si="0"/>
        <v>1054940.304</v>
      </c>
      <c r="H12" s="27">
        <f>RA!J16</f>
        <v>3.0295855841147099</v>
      </c>
      <c r="I12" s="20">
        <f>VLOOKUP(B12,RMS!B:D,3,FALSE)</f>
        <v>1087898.3909957299</v>
      </c>
      <c r="J12" s="21">
        <f>VLOOKUP(B12,RMS!B:E,4,FALSE)</f>
        <v>1054940.3031316199</v>
      </c>
      <c r="K12" s="22">
        <f t="shared" si="1"/>
        <v>0.7485042701009661</v>
      </c>
      <c r="L12" s="22">
        <f t="shared" si="2"/>
        <v>8.6838006973266602E-4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498919.0589</v>
      </c>
      <c r="F13" s="25">
        <f>VLOOKUP(C13,RA!B17:I47,8,0)</f>
        <v>56768.168599999997</v>
      </c>
      <c r="G13" s="16">
        <f t="shared" si="0"/>
        <v>442150.89030000003</v>
      </c>
      <c r="H13" s="27">
        <f>RA!J17</f>
        <v>11.3782321174823</v>
      </c>
      <c r="I13" s="20">
        <f>VLOOKUP(B13,RMS!B:D,3,FALSE)</f>
        <v>498919.08813076903</v>
      </c>
      <c r="J13" s="21">
        <f>VLOOKUP(B13,RMS!B:E,4,FALSE)</f>
        <v>442150.89089230797</v>
      </c>
      <c r="K13" s="22">
        <f t="shared" si="1"/>
        <v>-2.9230769025161862E-2</v>
      </c>
      <c r="L13" s="22">
        <f t="shared" si="2"/>
        <v>-5.9230794431641698E-4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2605206.6246000002</v>
      </c>
      <c r="F14" s="25">
        <f>VLOOKUP(C14,RA!B18:I48,8,0)</f>
        <v>113715.99890000001</v>
      </c>
      <c r="G14" s="16">
        <f t="shared" si="0"/>
        <v>2491490.6257000002</v>
      </c>
      <c r="H14" s="27">
        <f>RA!J18</f>
        <v>4.36495124134193</v>
      </c>
      <c r="I14" s="20">
        <f>VLOOKUP(B14,RMS!B:D,3,FALSE)</f>
        <v>2605206.8632692299</v>
      </c>
      <c r="J14" s="21">
        <f>VLOOKUP(B14,RMS!B:E,4,FALSE)</f>
        <v>2491490.5976256402</v>
      </c>
      <c r="K14" s="22">
        <f t="shared" si="1"/>
        <v>-0.23866922967135906</v>
      </c>
      <c r="L14" s="22">
        <f t="shared" si="2"/>
        <v>2.8074359986931086E-2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876718.97690000001</v>
      </c>
      <c r="F15" s="25">
        <f>VLOOKUP(C15,RA!B19:I49,8,0)</f>
        <v>-1271.8213000000001</v>
      </c>
      <c r="G15" s="16">
        <f t="shared" si="0"/>
        <v>877990.79819999996</v>
      </c>
      <c r="H15" s="27">
        <f>RA!J19</f>
        <v>-0.14506601699179</v>
      </c>
      <c r="I15" s="20">
        <f>VLOOKUP(B15,RMS!B:D,3,FALSE)</f>
        <v>876718.97872307699</v>
      </c>
      <c r="J15" s="21">
        <f>VLOOKUP(B15,RMS!B:E,4,FALSE)</f>
        <v>877990.79734786297</v>
      </c>
      <c r="K15" s="22">
        <f t="shared" si="1"/>
        <v>-1.8230769783258438E-3</v>
      </c>
      <c r="L15" s="22">
        <f t="shared" si="2"/>
        <v>8.5213698912411928E-4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3404806.0175000001</v>
      </c>
      <c r="F16" s="25">
        <f>VLOOKUP(C16,RA!B20:I50,8,0)</f>
        <v>-358009.15110000002</v>
      </c>
      <c r="G16" s="16">
        <f t="shared" si="0"/>
        <v>3762815.1686</v>
      </c>
      <c r="H16" s="27">
        <f>RA!J20</f>
        <v>-10.5148178562863</v>
      </c>
      <c r="I16" s="20">
        <f>VLOOKUP(B16,RMS!B:D,3,FALSE)</f>
        <v>3404805.9175999998</v>
      </c>
      <c r="J16" s="21">
        <f>VLOOKUP(B16,RMS!B:E,4,FALSE)</f>
        <v>3762815.1686</v>
      </c>
      <c r="K16" s="22">
        <f t="shared" si="1"/>
        <v>9.9900000263005495E-2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432942.84789999999</v>
      </c>
      <c r="F17" s="25">
        <f>VLOOKUP(C17,RA!B21:I51,8,0)</f>
        <v>30235.208699999999</v>
      </c>
      <c r="G17" s="16">
        <f t="shared" si="0"/>
        <v>402707.63919999998</v>
      </c>
      <c r="H17" s="27">
        <f>RA!J21</f>
        <v>6.9836489612096901</v>
      </c>
      <c r="I17" s="20">
        <f>VLOOKUP(B17,RMS!B:D,3,FALSE)</f>
        <v>432942.45448903303</v>
      </c>
      <c r="J17" s="21">
        <f>VLOOKUP(B17,RMS!B:E,4,FALSE)</f>
        <v>402707.63924177398</v>
      </c>
      <c r="K17" s="22">
        <f t="shared" si="1"/>
        <v>0.39341096696443856</v>
      </c>
      <c r="L17" s="22">
        <f t="shared" si="2"/>
        <v>-4.1774008423089981E-5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1397542.0563000001</v>
      </c>
      <c r="F18" s="25">
        <f>VLOOKUP(C18,RA!B22:I52,8,0)</f>
        <v>56050.594499999999</v>
      </c>
      <c r="G18" s="16">
        <f t="shared" si="0"/>
        <v>1341491.4618000002</v>
      </c>
      <c r="H18" s="27">
        <f>RA!J22</f>
        <v>4.0106552963704196</v>
      </c>
      <c r="I18" s="20">
        <f>VLOOKUP(B18,RMS!B:D,3,FALSE)</f>
        <v>1397543.1544000001</v>
      </c>
      <c r="J18" s="21">
        <f>VLOOKUP(B18,RMS!B:E,4,FALSE)</f>
        <v>1341491.4605</v>
      </c>
      <c r="K18" s="22">
        <f t="shared" si="1"/>
        <v>-1.0981000000610948</v>
      </c>
      <c r="L18" s="22">
        <f t="shared" si="2"/>
        <v>1.3000001199543476E-3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10972601.073000001</v>
      </c>
      <c r="F19" s="25">
        <f>VLOOKUP(C19,RA!B23:I53,8,0)</f>
        <v>-1815200.6745</v>
      </c>
      <c r="G19" s="16">
        <f t="shared" si="0"/>
        <v>12787801.747500001</v>
      </c>
      <c r="H19" s="27">
        <f>RA!J23</f>
        <v>-16.5430298834669</v>
      </c>
      <c r="I19" s="20">
        <f>VLOOKUP(B19,RMS!B:D,3,FALSE)</f>
        <v>10972603.837125599</v>
      </c>
      <c r="J19" s="21">
        <f>VLOOKUP(B19,RMS!B:E,4,FALSE)</f>
        <v>12787801.789817899</v>
      </c>
      <c r="K19" s="22">
        <f t="shared" si="1"/>
        <v>-2.7641255985945463</v>
      </c>
      <c r="L19" s="22">
        <f t="shared" si="2"/>
        <v>-4.2317898944020271E-2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251086.5963</v>
      </c>
      <c r="F20" s="25">
        <f>VLOOKUP(C20,RA!B24:I54,8,0)</f>
        <v>41084.378400000001</v>
      </c>
      <c r="G20" s="16">
        <f t="shared" si="0"/>
        <v>210002.21789999999</v>
      </c>
      <c r="H20" s="27">
        <f>RA!J24</f>
        <v>16.3626330538617</v>
      </c>
      <c r="I20" s="20">
        <f>VLOOKUP(B20,RMS!B:D,3,FALSE)</f>
        <v>251086.58919468999</v>
      </c>
      <c r="J20" s="21">
        <f>VLOOKUP(B20,RMS!B:E,4,FALSE)</f>
        <v>210002.20399857199</v>
      </c>
      <c r="K20" s="22">
        <f t="shared" si="1"/>
        <v>7.1053100109566003E-3</v>
      </c>
      <c r="L20" s="22">
        <f t="shared" si="2"/>
        <v>1.3901427999371663E-2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285059.06809999997</v>
      </c>
      <c r="F21" s="25">
        <f>VLOOKUP(C21,RA!B25:I55,8,0)</f>
        <v>27657.03</v>
      </c>
      <c r="G21" s="16">
        <f t="shared" si="0"/>
        <v>257402.03809999998</v>
      </c>
      <c r="H21" s="27">
        <f>RA!J25</f>
        <v>9.7022102065870097</v>
      </c>
      <c r="I21" s="20">
        <f>VLOOKUP(B21,RMS!B:D,3,FALSE)</f>
        <v>285059.32872128399</v>
      </c>
      <c r="J21" s="21">
        <f>VLOOKUP(B21,RMS!B:E,4,FALSE)</f>
        <v>257402.033702802</v>
      </c>
      <c r="K21" s="22">
        <f t="shared" si="1"/>
        <v>-0.26062128401827067</v>
      </c>
      <c r="L21" s="22">
        <f t="shared" si="2"/>
        <v>4.3971979757770896E-3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571917.96420000005</v>
      </c>
      <c r="F22" s="25">
        <f>VLOOKUP(C22,RA!B26:I56,8,0)</f>
        <v>120296.0301</v>
      </c>
      <c r="G22" s="16">
        <f t="shared" si="0"/>
        <v>451621.93410000007</v>
      </c>
      <c r="H22" s="27">
        <f>RA!J26</f>
        <v>21.0337911431529</v>
      </c>
      <c r="I22" s="20">
        <f>VLOOKUP(B22,RMS!B:D,3,FALSE)</f>
        <v>571917.93054444401</v>
      </c>
      <c r="J22" s="21">
        <f>VLOOKUP(B22,RMS!B:E,4,FALSE)</f>
        <v>451621.91579562699</v>
      </c>
      <c r="K22" s="22">
        <f t="shared" si="1"/>
        <v>3.3655556035228074E-2</v>
      </c>
      <c r="L22" s="22">
        <f t="shared" si="2"/>
        <v>1.8304373079445213E-2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249394.39869999999</v>
      </c>
      <c r="F23" s="25">
        <f>VLOOKUP(C23,RA!B27:I57,8,0)</f>
        <v>68874.264500000005</v>
      </c>
      <c r="G23" s="16">
        <f t="shared" si="0"/>
        <v>180520.13419999997</v>
      </c>
      <c r="H23" s="27">
        <f>RA!J27</f>
        <v>27.616604406119698</v>
      </c>
      <c r="I23" s="20">
        <f>VLOOKUP(B23,RMS!B:D,3,FALSE)</f>
        <v>249394.204603797</v>
      </c>
      <c r="J23" s="21">
        <f>VLOOKUP(B23,RMS!B:E,4,FALSE)</f>
        <v>180520.167575092</v>
      </c>
      <c r="K23" s="22">
        <f t="shared" si="1"/>
        <v>0.19409620299120434</v>
      </c>
      <c r="L23" s="22">
        <f t="shared" si="2"/>
        <v>-3.3375092025380582E-2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834815.5246</v>
      </c>
      <c r="F24" s="25">
        <f>VLOOKUP(C24,RA!B28:I58,8,0)</f>
        <v>41674.024799999999</v>
      </c>
      <c r="G24" s="16">
        <f t="shared" si="0"/>
        <v>793141.49979999999</v>
      </c>
      <c r="H24" s="27">
        <f>RA!J28</f>
        <v>4.9920040502322998</v>
      </c>
      <c r="I24" s="20">
        <f>VLOOKUP(B24,RMS!B:D,3,FALSE)</f>
        <v>834815.52450530999</v>
      </c>
      <c r="J24" s="21">
        <f>VLOOKUP(B24,RMS!B:E,4,FALSE)</f>
        <v>793141.48653805302</v>
      </c>
      <c r="K24" s="22">
        <f t="shared" si="1"/>
        <v>9.4690010882914066E-5</v>
      </c>
      <c r="L24" s="22">
        <f t="shared" si="2"/>
        <v>1.3261946965940297E-2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687812.02729999996</v>
      </c>
      <c r="F25" s="25">
        <f>VLOOKUP(C25,RA!B29:I59,8,0)</f>
        <v>94252.326799999995</v>
      </c>
      <c r="G25" s="16">
        <f t="shared" si="0"/>
        <v>593559.70049999992</v>
      </c>
      <c r="H25" s="27">
        <f>RA!J29</f>
        <v>13.703210042718601</v>
      </c>
      <c r="I25" s="20">
        <f>VLOOKUP(B25,RMS!B:D,3,FALSE)</f>
        <v>687812.85714778805</v>
      </c>
      <c r="J25" s="21">
        <f>VLOOKUP(B25,RMS!B:E,4,FALSE)</f>
        <v>593559.67093577504</v>
      </c>
      <c r="K25" s="22">
        <f t="shared" si="1"/>
        <v>-0.82984778808895499</v>
      </c>
      <c r="L25" s="22">
        <f t="shared" si="2"/>
        <v>2.9564224882051349E-2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1014595.1041999999</v>
      </c>
      <c r="F26" s="25">
        <f>VLOOKUP(C26,RA!B30:I60,8,0)</f>
        <v>105139.5117</v>
      </c>
      <c r="G26" s="16">
        <f t="shared" si="0"/>
        <v>909455.59249999991</v>
      </c>
      <c r="H26" s="27">
        <f>RA!J30</f>
        <v>10.3627063904376</v>
      </c>
      <c r="I26" s="20">
        <f>VLOOKUP(B26,RMS!B:D,3,FALSE)</f>
        <v>1014594.9909823</v>
      </c>
      <c r="J26" s="21">
        <f>VLOOKUP(B26,RMS!B:E,4,FALSE)</f>
        <v>909455.577423985</v>
      </c>
      <c r="K26" s="22">
        <f t="shared" si="1"/>
        <v>0.11321769992355257</v>
      </c>
      <c r="L26" s="22">
        <f t="shared" si="2"/>
        <v>1.5076014911755919E-2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700784.51870000002</v>
      </c>
      <c r="F27" s="25">
        <f>VLOOKUP(C27,RA!B31:I61,8,0)</f>
        <v>29370.1358</v>
      </c>
      <c r="G27" s="16">
        <f t="shared" si="0"/>
        <v>671414.38289999997</v>
      </c>
      <c r="H27" s="27">
        <f>RA!J31</f>
        <v>4.19103661914271</v>
      </c>
      <c r="I27" s="20">
        <f>VLOOKUP(B27,RMS!B:D,3,FALSE)</f>
        <v>700784.46329026495</v>
      </c>
      <c r="J27" s="21">
        <f>VLOOKUP(B27,RMS!B:E,4,FALSE)</f>
        <v>671414.31108053098</v>
      </c>
      <c r="K27" s="22">
        <f t="shared" si="1"/>
        <v>5.5409735068678856E-2</v>
      </c>
      <c r="L27" s="22">
        <f t="shared" si="2"/>
        <v>7.1819468983449042E-2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119686.0735</v>
      </c>
      <c r="F28" s="25">
        <f>VLOOKUP(C28,RA!B32:I62,8,0)</f>
        <v>32121.1721</v>
      </c>
      <c r="G28" s="16">
        <f t="shared" si="0"/>
        <v>87564.901400000002</v>
      </c>
      <c r="H28" s="27">
        <f>RA!J32</f>
        <v>26.837852693028601</v>
      </c>
      <c r="I28" s="20">
        <f>VLOOKUP(B28,RMS!B:D,3,FALSE)</f>
        <v>119686.044764662</v>
      </c>
      <c r="J28" s="21">
        <f>VLOOKUP(B28,RMS!B:E,4,FALSE)</f>
        <v>87564.897501192303</v>
      </c>
      <c r="K28" s="22">
        <f t="shared" si="1"/>
        <v>2.8735337997204624E-2</v>
      </c>
      <c r="L28" s="22">
        <f t="shared" si="2"/>
        <v>3.8988076994428411E-3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137637.55230000001</v>
      </c>
      <c r="F30" s="25">
        <f>VLOOKUP(C30,RA!B34:I65,8,0)</f>
        <v>16551.861099999998</v>
      </c>
      <c r="G30" s="16">
        <f t="shared" si="0"/>
        <v>121085.69120000002</v>
      </c>
      <c r="H30" s="27">
        <f>RA!J34</f>
        <v>12.0256869025998</v>
      </c>
      <c r="I30" s="20">
        <f>VLOOKUP(B30,RMS!B:D,3,FALSE)</f>
        <v>137637.5509</v>
      </c>
      <c r="J30" s="21">
        <f>VLOOKUP(B30,RMS!B:E,4,FALSE)</f>
        <v>121085.6928</v>
      </c>
      <c r="K30" s="22">
        <f t="shared" si="1"/>
        <v>1.4000000082887709E-3</v>
      </c>
      <c r="L30" s="22">
        <f t="shared" si="2"/>
        <v>-1.5999999886844307E-3</v>
      </c>
      <c r="M30" s="32"/>
    </row>
    <row r="31" spans="1:13" s="34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102746.2</v>
      </c>
      <c r="F31" s="25">
        <f>VLOOKUP(C31,RA!B35:I66,8,0)</f>
        <v>4356.1499999999996</v>
      </c>
      <c r="G31" s="16">
        <f t="shared" si="0"/>
        <v>98390.05</v>
      </c>
      <c r="H31" s="27">
        <f>RA!J35</f>
        <v>4.2397188411834197</v>
      </c>
      <c r="I31" s="20">
        <f>VLOOKUP(B31,RMS!B:D,3,FALSE)</f>
        <v>102746.2</v>
      </c>
      <c r="J31" s="21">
        <f>VLOOKUP(B31,RMS!B:E,4,FALSE)</f>
        <v>98390.05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116510.27</v>
      </c>
      <c r="F32" s="25">
        <f>VLOOKUP(C32,RA!B34:I66,8,0)</f>
        <v>-10709.51</v>
      </c>
      <c r="G32" s="16">
        <f t="shared" si="0"/>
        <v>127219.78</v>
      </c>
      <c r="H32" s="27">
        <f>RA!J35</f>
        <v>4.2397188411834197</v>
      </c>
      <c r="I32" s="20">
        <f>VLOOKUP(B32,RMS!B:D,3,FALSE)</f>
        <v>116510.27</v>
      </c>
      <c r="J32" s="21">
        <f>VLOOKUP(B32,RMS!B:E,4,FALSE)</f>
        <v>127219.78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38622.22</v>
      </c>
      <c r="F33" s="25">
        <f>VLOOKUP(C33,RA!B34:I67,8,0)</f>
        <v>614.41</v>
      </c>
      <c r="G33" s="16">
        <f t="shared" si="0"/>
        <v>38007.81</v>
      </c>
      <c r="H33" s="27">
        <f>RA!J34</f>
        <v>12.0256869025998</v>
      </c>
      <c r="I33" s="20">
        <f>VLOOKUP(B33,RMS!B:D,3,FALSE)</f>
        <v>38622.22</v>
      </c>
      <c r="J33" s="21">
        <f>VLOOKUP(B33,RMS!B:E,4,FALSE)</f>
        <v>38007.81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103049.7</v>
      </c>
      <c r="F34" s="25">
        <f>VLOOKUP(C34,RA!B35:I68,8,0)</f>
        <v>-13673.95</v>
      </c>
      <c r="G34" s="16">
        <f t="shared" si="0"/>
        <v>116723.65</v>
      </c>
      <c r="H34" s="27">
        <f>RA!J35</f>
        <v>4.2397188411834197</v>
      </c>
      <c r="I34" s="20">
        <f>VLOOKUP(B34,RMS!B:D,3,FALSE)</f>
        <v>103049.7</v>
      </c>
      <c r="J34" s="21">
        <f>VLOOKUP(B34,RMS!B:E,4,FALSE)</f>
        <v>116723.65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42"/>
      <c r="B35" s="12">
        <v>74</v>
      </c>
      <c r="C35" s="40" t="s">
        <v>69</v>
      </c>
      <c r="D35" s="40"/>
      <c r="E35" s="15">
        <f>VLOOKUP(C35,RA!B36:D65,3,0)</f>
        <v>2.5499999999999998</v>
      </c>
      <c r="F35" s="25">
        <f>VLOOKUP(C35,RA!B36:I69,8,0)</f>
        <v>-109.42</v>
      </c>
      <c r="G35" s="16">
        <f t="shared" si="0"/>
        <v>111.97</v>
      </c>
      <c r="H35" s="27">
        <f>RA!J36</f>
        <v>-9.1919021387556707</v>
      </c>
      <c r="I35" s="20">
        <f>VLOOKUP(B35,RMS!B:D,3,FALSE)</f>
        <v>2.5499999999999998</v>
      </c>
      <c r="J35" s="21">
        <f>VLOOKUP(B35,RMS!B:E,4,FALSE)</f>
        <v>111.97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134183.7611</v>
      </c>
      <c r="F36" s="25">
        <f>VLOOKUP(C36,RA!B8:I69,8,0)</f>
        <v>10573.6157</v>
      </c>
      <c r="G36" s="16">
        <f t="shared" si="0"/>
        <v>123610.14540000001</v>
      </c>
      <c r="H36" s="27">
        <f>RA!J36</f>
        <v>-9.1919021387556707</v>
      </c>
      <c r="I36" s="20">
        <f>VLOOKUP(B36,RMS!B:D,3,FALSE)</f>
        <v>134183.76068376101</v>
      </c>
      <c r="J36" s="21">
        <f>VLOOKUP(B36,RMS!B:E,4,FALSE)</f>
        <v>123610.14529914501</v>
      </c>
      <c r="K36" s="22">
        <f t="shared" si="1"/>
        <v>4.1623899596743286E-4</v>
      </c>
      <c r="L36" s="22">
        <f t="shared" si="2"/>
        <v>1.0085500252898782E-4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358422.57890000002</v>
      </c>
      <c r="F37" s="25">
        <f>VLOOKUP(C37,RA!B8:I70,8,0)</f>
        <v>17083.014999999999</v>
      </c>
      <c r="G37" s="16">
        <f t="shared" si="0"/>
        <v>341339.56390000001</v>
      </c>
      <c r="H37" s="27">
        <f>RA!J37</f>
        <v>1.59081999947181</v>
      </c>
      <c r="I37" s="20">
        <f>VLOOKUP(B37,RMS!B:D,3,FALSE)</f>
        <v>358422.57103418797</v>
      </c>
      <c r="J37" s="21">
        <f>VLOOKUP(B37,RMS!B:E,4,FALSE)</f>
        <v>341339.56334359001</v>
      </c>
      <c r="K37" s="22">
        <f t="shared" si="1"/>
        <v>7.8658120473846793E-3</v>
      </c>
      <c r="L37" s="22">
        <f t="shared" si="2"/>
        <v>5.5640999926254153E-4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121994.95</v>
      </c>
      <c r="F38" s="25">
        <f>VLOOKUP(C38,RA!B9:I71,8,0)</f>
        <v>-15817.01</v>
      </c>
      <c r="G38" s="16">
        <f t="shared" si="0"/>
        <v>137811.96</v>
      </c>
      <c r="H38" s="27">
        <f>RA!J38</f>
        <v>-13.269276863493999</v>
      </c>
      <c r="I38" s="20">
        <f>VLOOKUP(B38,RMS!B:D,3,FALSE)</f>
        <v>121994.95</v>
      </c>
      <c r="J38" s="21">
        <f>VLOOKUP(B38,RMS!B:E,4,FALSE)</f>
        <v>137811.96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36994.06</v>
      </c>
      <c r="F39" s="25">
        <f>VLOOKUP(C39,RA!B10:I72,8,0)</f>
        <v>4966.99</v>
      </c>
      <c r="G39" s="16">
        <f t="shared" si="0"/>
        <v>32027.07</v>
      </c>
      <c r="H39" s="27">
        <f>RA!J39</f>
        <v>-4290.98039215686</v>
      </c>
      <c r="I39" s="20">
        <f>VLOOKUP(B39,RMS!B:D,3,FALSE)</f>
        <v>36994.06</v>
      </c>
      <c r="J39" s="21">
        <f>VLOOKUP(B39,RMS!B:E,4,FALSE)</f>
        <v>32027.07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42939.894699999997</v>
      </c>
      <c r="F40" s="25">
        <f>VLOOKUP(C40,RA!B8:I73,8,0)</f>
        <v>3115.1875</v>
      </c>
      <c r="G40" s="16">
        <f t="shared" si="0"/>
        <v>39824.707199999997</v>
      </c>
      <c r="H40" s="27">
        <f>RA!J40</f>
        <v>7.8799518014106402</v>
      </c>
      <c r="I40" s="20">
        <f>VLOOKUP(B40,RMS!B:D,3,FALSE)</f>
        <v>42939.894864231101</v>
      </c>
      <c r="J40" s="21">
        <f>VLOOKUP(B40,RMS!B:E,4,FALSE)</f>
        <v>39824.706951062697</v>
      </c>
      <c r="K40" s="22">
        <f t="shared" si="1"/>
        <v>-1.6423110355390236E-4</v>
      </c>
      <c r="L40" s="22">
        <f t="shared" si="2"/>
        <v>2.4893730005715042E-4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38" customWidth="1"/>
    <col min="2" max="3" width="9.140625" style="38"/>
    <col min="4" max="5" width="13.140625" style="38" bestFit="1" customWidth="1"/>
    <col min="6" max="7" width="14" style="38" bestFit="1" customWidth="1"/>
    <col min="8" max="8" width="9.140625" style="38"/>
    <col min="9" max="9" width="14" style="38" bestFit="1" customWidth="1"/>
    <col min="10" max="10" width="9.140625" style="38"/>
    <col min="11" max="11" width="14" style="38" bestFit="1" customWidth="1"/>
    <col min="12" max="12" width="12" style="38" bestFit="1" customWidth="1"/>
    <col min="13" max="13" width="14" style="38" bestFit="1" customWidth="1"/>
    <col min="14" max="15" width="15.85546875" style="38" bestFit="1" customWidth="1"/>
    <col min="16" max="16" width="12" style="38" bestFit="1" customWidth="1"/>
    <col min="17" max="17" width="10.5703125" style="38" bestFit="1" customWidth="1"/>
    <col min="18" max="18" width="12" style="38" bestFit="1" customWidth="1"/>
    <col min="19" max="20" width="9.140625" style="38"/>
    <col min="21" max="21" width="12" style="38" bestFit="1" customWidth="1"/>
    <col min="22" max="22" width="41.140625" style="38" bestFit="1" customWidth="1"/>
    <col min="23" max="16384" width="9.140625" style="38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32879835.673799999</v>
      </c>
      <c r="E7" s="62">
        <v>21739802.1818</v>
      </c>
      <c r="F7" s="63">
        <v>151.242570649176</v>
      </c>
      <c r="G7" s="62">
        <v>21471935.435400002</v>
      </c>
      <c r="H7" s="63">
        <v>53.129352371245503</v>
      </c>
      <c r="I7" s="62">
        <v>-2186478.7710000002</v>
      </c>
      <c r="J7" s="63">
        <v>-6.6499078422775604</v>
      </c>
      <c r="K7" s="62">
        <v>2335446.0932</v>
      </c>
      <c r="L7" s="63">
        <v>10.8767376849952</v>
      </c>
      <c r="M7" s="63">
        <v>-1.9362146175697501</v>
      </c>
      <c r="N7" s="62">
        <v>83951821.073100001</v>
      </c>
      <c r="O7" s="62">
        <v>1823041210.0820999</v>
      </c>
      <c r="P7" s="62">
        <v>1139825</v>
      </c>
      <c r="Q7" s="62">
        <v>758448</v>
      </c>
      <c r="R7" s="63">
        <v>50.283869164398901</v>
      </c>
      <c r="S7" s="62">
        <v>28.846389291163099</v>
      </c>
      <c r="T7" s="62">
        <v>18.246195285635899</v>
      </c>
      <c r="U7" s="64">
        <v>36.747039286384698</v>
      </c>
    </row>
    <row r="8" spans="1:23" ht="12" thickBot="1">
      <c r="A8" s="65">
        <v>42434</v>
      </c>
      <c r="B8" s="43" t="s">
        <v>6</v>
      </c>
      <c r="C8" s="44"/>
      <c r="D8" s="66">
        <v>1943684.223</v>
      </c>
      <c r="E8" s="66">
        <v>873167.33669999999</v>
      </c>
      <c r="F8" s="67">
        <v>222.60157260873399</v>
      </c>
      <c r="G8" s="66">
        <v>806866.848</v>
      </c>
      <c r="H8" s="67">
        <v>140.89280998690899</v>
      </c>
      <c r="I8" s="66">
        <v>-383841.3505</v>
      </c>
      <c r="J8" s="67">
        <v>-19.748133259401399</v>
      </c>
      <c r="K8" s="66">
        <v>183683.2893</v>
      </c>
      <c r="L8" s="67">
        <v>22.765006364470199</v>
      </c>
      <c r="M8" s="67">
        <v>-3.0896911850979101</v>
      </c>
      <c r="N8" s="66">
        <v>3985276.8369999998</v>
      </c>
      <c r="O8" s="66">
        <v>73272475.4789</v>
      </c>
      <c r="P8" s="66">
        <v>54417</v>
      </c>
      <c r="Q8" s="66">
        <v>20693</v>
      </c>
      <c r="R8" s="67">
        <v>162.972986033924</v>
      </c>
      <c r="S8" s="66">
        <v>35.718327416064803</v>
      </c>
      <c r="T8" s="66">
        <v>23.389601444933099</v>
      </c>
      <c r="U8" s="68">
        <v>34.516526564977802</v>
      </c>
    </row>
    <row r="9" spans="1:23" ht="12" thickBot="1">
      <c r="A9" s="69"/>
      <c r="B9" s="43" t="s">
        <v>7</v>
      </c>
      <c r="C9" s="44"/>
      <c r="D9" s="66">
        <v>251540.9215</v>
      </c>
      <c r="E9" s="66">
        <v>213650.64619999999</v>
      </c>
      <c r="F9" s="67">
        <v>117.734687900045</v>
      </c>
      <c r="G9" s="66">
        <v>169698.14610000001</v>
      </c>
      <c r="H9" s="67">
        <v>48.2284440230546</v>
      </c>
      <c r="I9" s="66">
        <v>19447.8642</v>
      </c>
      <c r="J9" s="67">
        <v>7.7314911959563597</v>
      </c>
      <c r="K9" s="66">
        <v>31464.4575</v>
      </c>
      <c r="L9" s="67">
        <v>18.5414267763766</v>
      </c>
      <c r="M9" s="67">
        <v>-0.381910074248062</v>
      </c>
      <c r="N9" s="66">
        <v>523905.91440000001</v>
      </c>
      <c r="O9" s="66">
        <v>9776094.5703999996</v>
      </c>
      <c r="P9" s="66">
        <v>8900</v>
      </c>
      <c r="Q9" s="66">
        <v>4160</v>
      </c>
      <c r="R9" s="67">
        <v>113.94230769230801</v>
      </c>
      <c r="S9" s="66">
        <v>28.263024887640402</v>
      </c>
      <c r="T9" s="66">
        <v>18.575018990384599</v>
      </c>
      <c r="U9" s="68">
        <v>34.278022029738402</v>
      </c>
    </row>
    <row r="10" spans="1:23" ht="12" thickBot="1">
      <c r="A10" s="69"/>
      <c r="B10" s="43" t="s">
        <v>8</v>
      </c>
      <c r="C10" s="44"/>
      <c r="D10" s="66">
        <v>285058.22960000002</v>
      </c>
      <c r="E10" s="66">
        <v>243160.3432</v>
      </c>
      <c r="F10" s="67">
        <v>117.230559000132</v>
      </c>
      <c r="G10" s="66">
        <v>187696.9994</v>
      </c>
      <c r="H10" s="67">
        <v>51.871489960536898</v>
      </c>
      <c r="I10" s="66">
        <v>14524.3892</v>
      </c>
      <c r="J10" s="67">
        <v>5.0952358822900701</v>
      </c>
      <c r="K10" s="66">
        <v>40095.074500000002</v>
      </c>
      <c r="L10" s="67">
        <v>21.361595884947299</v>
      </c>
      <c r="M10" s="67">
        <v>-0.63775128538544101</v>
      </c>
      <c r="N10" s="66">
        <v>696023.51320000004</v>
      </c>
      <c r="O10" s="66">
        <v>17717048.187199999</v>
      </c>
      <c r="P10" s="66">
        <v>134107</v>
      </c>
      <c r="Q10" s="66">
        <v>84777</v>
      </c>
      <c r="R10" s="67">
        <v>58.187951920922004</v>
      </c>
      <c r="S10" s="66">
        <v>2.1256029111082899</v>
      </c>
      <c r="T10" s="66">
        <v>1.4409440685563299</v>
      </c>
      <c r="U10" s="68">
        <v>32.210100907087202</v>
      </c>
    </row>
    <row r="11" spans="1:23" ht="12" thickBot="1">
      <c r="A11" s="69"/>
      <c r="B11" s="43" t="s">
        <v>9</v>
      </c>
      <c r="C11" s="44"/>
      <c r="D11" s="66">
        <v>70034.885899999994</v>
      </c>
      <c r="E11" s="66">
        <v>79728.424599999998</v>
      </c>
      <c r="F11" s="67">
        <v>87.841803285800793</v>
      </c>
      <c r="G11" s="66">
        <v>69458.312699999995</v>
      </c>
      <c r="H11" s="67">
        <v>0.83009963471227799</v>
      </c>
      <c r="I11" s="66">
        <v>10642.059600000001</v>
      </c>
      <c r="J11" s="67">
        <v>15.1953693694816</v>
      </c>
      <c r="K11" s="66">
        <v>14575.651599999999</v>
      </c>
      <c r="L11" s="67">
        <v>20.984747589470299</v>
      </c>
      <c r="M11" s="67">
        <v>-0.26987417838664601</v>
      </c>
      <c r="N11" s="66">
        <v>234344.22270000001</v>
      </c>
      <c r="O11" s="66">
        <v>5862932.6836000001</v>
      </c>
      <c r="P11" s="66">
        <v>3332</v>
      </c>
      <c r="Q11" s="66">
        <v>1864</v>
      </c>
      <c r="R11" s="67">
        <v>78.755364806866993</v>
      </c>
      <c r="S11" s="66">
        <v>21.0188733193277</v>
      </c>
      <c r="T11" s="66">
        <v>21.4346095493562</v>
      </c>
      <c r="U11" s="68">
        <v>-1.9779187195833301</v>
      </c>
    </row>
    <row r="12" spans="1:23" ht="12" thickBot="1">
      <c r="A12" s="69"/>
      <c r="B12" s="43" t="s">
        <v>10</v>
      </c>
      <c r="C12" s="44"/>
      <c r="D12" s="66">
        <v>511103.7977</v>
      </c>
      <c r="E12" s="66">
        <v>323439.44339999999</v>
      </c>
      <c r="F12" s="67">
        <v>158.02148072209999</v>
      </c>
      <c r="G12" s="66">
        <v>148889.1391</v>
      </c>
      <c r="H12" s="67">
        <v>243.27809321049401</v>
      </c>
      <c r="I12" s="66">
        <v>-12403.043900000001</v>
      </c>
      <c r="J12" s="67">
        <v>-2.42671722570141</v>
      </c>
      <c r="K12" s="66">
        <v>17958.9872</v>
      </c>
      <c r="L12" s="67">
        <v>12.061986057920601</v>
      </c>
      <c r="M12" s="67">
        <v>-1.6906315908505101</v>
      </c>
      <c r="N12" s="66">
        <v>958621.23880000005</v>
      </c>
      <c r="O12" s="66">
        <v>19275357.549600001</v>
      </c>
      <c r="P12" s="66">
        <v>3019</v>
      </c>
      <c r="Q12" s="66">
        <v>1040</v>
      </c>
      <c r="R12" s="67">
        <v>190.288461538462</v>
      </c>
      <c r="S12" s="66">
        <v>169.29572630009901</v>
      </c>
      <c r="T12" s="66">
        <v>100.033306153846</v>
      </c>
      <c r="U12" s="68">
        <v>40.912090139520899</v>
      </c>
    </row>
    <row r="13" spans="1:23" ht="12" thickBot="1">
      <c r="A13" s="69"/>
      <c r="B13" s="43" t="s">
        <v>11</v>
      </c>
      <c r="C13" s="44"/>
      <c r="D13" s="66">
        <v>2150823.1359000001</v>
      </c>
      <c r="E13" s="66">
        <v>311076.6825</v>
      </c>
      <c r="F13" s="67">
        <v>691.41252202340797</v>
      </c>
      <c r="G13" s="66">
        <v>344698.16440000001</v>
      </c>
      <c r="H13" s="67">
        <v>523.97290094185405</v>
      </c>
      <c r="I13" s="66">
        <v>-453507.39260000002</v>
      </c>
      <c r="J13" s="67">
        <v>-21.085294510291401</v>
      </c>
      <c r="K13" s="66">
        <v>70849.814899999998</v>
      </c>
      <c r="L13" s="67">
        <v>20.5541607752176</v>
      </c>
      <c r="M13" s="67">
        <v>-7.4009679240531101</v>
      </c>
      <c r="N13" s="66">
        <v>3096781.9015000002</v>
      </c>
      <c r="O13" s="66">
        <v>28698713.1281</v>
      </c>
      <c r="P13" s="66">
        <v>50539</v>
      </c>
      <c r="Q13" s="66">
        <v>8645</v>
      </c>
      <c r="R13" s="67">
        <v>484.60381723539598</v>
      </c>
      <c r="S13" s="66">
        <v>42.557690811056801</v>
      </c>
      <c r="T13" s="66">
        <v>27.5090330827068</v>
      </c>
      <c r="U13" s="68">
        <v>35.360606841103099</v>
      </c>
    </row>
    <row r="14" spans="1:23" ht="12" thickBot="1">
      <c r="A14" s="69"/>
      <c r="B14" s="43" t="s">
        <v>12</v>
      </c>
      <c r="C14" s="44"/>
      <c r="D14" s="66">
        <v>199495.14360000001</v>
      </c>
      <c r="E14" s="66">
        <v>131997.77160000001</v>
      </c>
      <c r="F14" s="67">
        <v>151.13523598302899</v>
      </c>
      <c r="G14" s="66">
        <v>151837.6796</v>
      </c>
      <c r="H14" s="67">
        <v>31.387112952166099</v>
      </c>
      <c r="I14" s="66">
        <v>39591.811500000003</v>
      </c>
      <c r="J14" s="67">
        <v>19.846002657279701</v>
      </c>
      <c r="K14" s="66">
        <v>26869.221099999999</v>
      </c>
      <c r="L14" s="67">
        <v>17.696016674374899</v>
      </c>
      <c r="M14" s="67">
        <v>0.47350052882627103</v>
      </c>
      <c r="N14" s="66">
        <v>611207.66079999995</v>
      </c>
      <c r="O14" s="66">
        <v>12786426.0233</v>
      </c>
      <c r="P14" s="66">
        <v>3967</v>
      </c>
      <c r="Q14" s="66">
        <v>1809</v>
      </c>
      <c r="R14" s="67">
        <v>119.292426755113</v>
      </c>
      <c r="S14" s="66">
        <v>50.288667406100302</v>
      </c>
      <c r="T14" s="66">
        <v>61.924364897733597</v>
      </c>
      <c r="U14" s="68">
        <v>-23.1378123378583</v>
      </c>
    </row>
    <row r="15" spans="1:23" ht="12" thickBot="1">
      <c r="A15" s="69"/>
      <c r="B15" s="43" t="s">
        <v>13</v>
      </c>
      <c r="C15" s="44"/>
      <c r="D15" s="66">
        <v>283204.5294</v>
      </c>
      <c r="E15" s="66">
        <v>142749.5741</v>
      </c>
      <c r="F15" s="67">
        <v>198.39255646507701</v>
      </c>
      <c r="G15" s="66">
        <v>141068.799</v>
      </c>
      <c r="H15" s="67">
        <v>100.756319900335</v>
      </c>
      <c r="I15" s="66">
        <v>-113600.4813</v>
      </c>
      <c r="J15" s="67">
        <v>-40.112522755435897</v>
      </c>
      <c r="K15" s="66">
        <v>-3215.0300999999999</v>
      </c>
      <c r="L15" s="67">
        <v>-2.2790511599946401</v>
      </c>
      <c r="M15" s="67">
        <v>34.334189032942497</v>
      </c>
      <c r="N15" s="66">
        <v>775819.16960000002</v>
      </c>
      <c r="O15" s="66">
        <v>10191813.9025</v>
      </c>
      <c r="P15" s="66">
        <v>11643</v>
      </c>
      <c r="Q15" s="66">
        <v>7563</v>
      </c>
      <c r="R15" s="67">
        <v>53.946846489488301</v>
      </c>
      <c r="S15" s="66">
        <v>24.324016954393201</v>
      </c>
      <c r="T15" s="66">
        <v>25.061086738066901</v>
      </c>
      <c r="U15" s="68">
        <v>-3.0302140680780298</v>
      </c>
    </row>
    <row r="16" spans="1:23" ht="12" thickBot="1">
      <c r="A16" s="69"/>
      <c r="B16" s="43" t="s">
        <v>14</v>
      </c>
      <c r="C16" s="44"/>
      <c r="D16" s="66">
        <v>1087899.1395</v>
      </c>
      <c r="E16" s="66">
        <v>1137024.2733</v>
      </c>
      <c r="F16" s="67">
        <v>95.679499993661196</v>
      </c>
      <c r="G16" s="66">
        <v>906920.78540000005</v>
      </c>
      <c r="H16" s="67">
        <v>19.955254859461501</v>
      </c>
      <c r="I16" s="66">
        <v>32958.835500000001</v>
      </c>
      <c r="J16" s="67">
        <v>3.0295855841147099</v>
      </c>
      <c r="K16" s="66">
        <v>50713.6054</v>
      </c>
      <c r="L16" s="67">
        <v>5.5918450890540097</v>
      </c>
      <c r="M16" s="67">
        <v>-0.35009875081766501</v>
      </c>
      <c r="N16" s="66">
        <v>3726802.3202</v>
      </c>
      <c r="O16" s="66">
        <v>90904852.145899996</v>
      </c>
      <c r="P16" s="66">
        <v>49092</v>
      </c>
      <c r="Q16" s="66">
        <v>35823</v>
      </c>
      <c r="R16" s="67">
        <v>37.040448873628698</v>
      </c>
      <c r="S16" s="66">
        <v>22.160415943534598</v>
      </c>
      <c r="T16" s="66">
        <v>19.859087879295402</v>
      </c>
      <c r="U16" s="68">
        <v>10.3848595175425</v>
      </c>
    </row>
    <row r="17" spans="1:21" ht="12" thickBot="1">
      <c r="A17" s="69"/>
      <c r="B17" s="43" t="s">
        <v>15</v>
      </c>
      <c r="C17" s="44"/>
      <c r="D17" s="66">
        <v>498919.0589</v>
      </c>
      <c r="E17" s="66">
        <v>595549.06499999994</v>
      </c>
      <c r="F17" s="67">
        <v>83.774635579353998</v>
      </c>
      <c r="G17" s="66">
        <v>952358.54489999998</v>
      </c>
      <c r="H17" s="67">
        <v>-47.612266244496404</v>
      </c>
      <c r="I17" s="66">
        <v>56768.168599999997</v>
      </c>
      <c r="J17" s="67">
        <v>11.3782321174823</v>
      </c>
      <c r="K17" s="66">
        <v>64451.996299999999</v>
      </c>
      <c r="L17" s="67">
        <v>6.76761883905474</v>
      </c>
      <c r="M17" s="67">
        <v>-0.11921783871883</v>
      </c>
      <c r="N17" s="66">
        <v>2153996.6019000001</v>
      </c>
      <c r="O17" s="66">
        <v>128787956.27500001</v>
      </c>
      <c r="P17" s="66">
        <v>10324</v>
      </c>
      <c r="Q17" s="66">
        <v>8540</v>
      </c>
      <c r="R17" s="67">
        <v>20.889929742388802</v>
      </c>
      <c r="S17" s="66">
        <v>48.326138986826798</v>
      </c>
      <c r="T17" s="66">
        <v>47.401982529274001</v>
      </c>
      <c r="U17" s="68">
        <v>1.9123324911281001</v>
      </c>
    </row>
    <row r="18" spans="1:21" ht="12" customHeight="1" thickBot="1">
      <c r="A18" s="69"/>
      <c r="B18" s="43" t="s">
        <v>16</v>
      </c>
      <c r="C18" s="44"/>
      <c r="D18" s="66">
        <v>2605206.6246000002</v>
      </c>
      <c r="E18" s="66">
        <v>2296916.1249000002</v>
      </c>
      <c r="F18" s="67">
        <v>113.421931099614</v>
      </c>
      <c r="G18" s="66">
        <v>1976143.8877999999</v>
      </c>
      <c r="H18" s="67">
        <v>31.832840750291901</v>
      </c>
      <c r="I18" s="66">
        <v>113715.99890000001</v>
      </c>
      <c r="J18" s="67">
        <v>4.36495124134193</v>
      </c>
      <c r="K18" s="66">
        <v>271676.39179999998</v>
      </c>
      <c r="L18" s="67">
        <v>13.747804169384199</v>
      </c>
      <c r="M18" s="67">
        <v>-0.58142848502009603</v>
      </c>
      <c r="N18" s="66">
        <v>6954374.7341</v>
      </c>
      <c r="O18" s="66">
        <v>238572292.7085</v>
      </c>
      <c r="P18" s="66">
        <v>90897</v>
      </c>
      <c r="Q18" s="66">
        <v>58672</v>
      </c>
      <c r="R18" s="67">
        <v>54.923984183256103</v>
      </c>
      <c r="S18" s="66">
        <v>28.661084794877699</v>
      </c>
      <c r="T18" s="66">
        <v>22.040468444914101</v>
      </c>
      <c r="U18" s="68">
        <v>23.099671199977902</v>
      </c>
    </row>
    <row r="19" spans="1:21" ht="12" customHeight="1" thickBot="1">
      <c r="A19" s="69"/>
      <c r="B19" s="43" t="s">
        <v>17</v>
      </c>
      <c r="C19" s="44"/>
      <c r="D19" s="66">
        <v>876718.97690000001</v>
      </c>
      <c r="E19" s="66">
        <v>806645.3358</v>
      </c>
      <c r="F19" s="67">
        <v>108.687044725859</v>
      </c>
      <c r="G19" s="66">
        <v>638360.76930000004</v>
      </c>
      <c r="H19" s="67">
        <v>37.339106515172297</v>
      </c>
      <c r="I19" s="66">
        <v>-1271.8213000000001</v>
      </c>
      <c r="J19" s="67">
        <v>-0.14506601699179</v>
      </c>
      <c r="K19" s="66">
        <v>57280.139499999997</v>
      </c>
      <c r="L19" s="67">
        <v>8.9730043346509305</v>
      </c>
      <c r="M19" s="67">
        <v>-1.02220353007346</v>
      </c>
      <c r="N19" s="66">
        <v>2714677.9753</v>
      </c>
      <c r="O19" s="66">
        <v>62005585.903800003</v>
      </c>
      <c r="P19" s="66">
        <v>14227</v>
      </c>
      <c r="Q19" s="66">
        <v>9662</v>
      </c>
      <c r="R19" s="67">
        <v>47.2469468019044</v>
      </c>
      <c r="S19" s="66">
        <v>61.623601384691099</v>
      </c>
      <c r="T19" s="66">
        <v>46.251368712481899</v>
      </c>
      <c r="U19" s="68">
        <v>24.9453656177064</v>
      </c>
    </row>
    <row r="20" spans="1:21" ht="12" thickBot="1">
      <c r="A20" s="69"/>
      <c r="B20" s="43" t="s">
        <v>18</v>
      </c>
      <c r="C20" s="44"/>
      <c r="D20" s="66">
        <v>3404806.0175000001</v>
      </c>
      <c r="E20" s="66">
        <v>917467.32310000004</v>
      </c>
      <c r="F20" s="67">
        <v>371.10924081694998</v>
      </c>
      <c r="G20" s="66">
        <v>1009097.8909</v>
      </c>
      <c r="H20" s="67">
        <v>237.410874425999</v>
      </c>
      <c r="I20" s="66">
        <v>-358009.15110000002</v>
      </c>
      <c r="J20" s="67">
        <v>-10.5148178562863</v>
      </c>
      <c r="K20" s="66">
        <v>77624.696800000005</v>
      </c>
      <c r="L20" s="67">
        <v>7.6924842971148903</v>
      </c>
      <c r="M20" s="67">
        <v>-5.6120521671396704</v>
      </c>
      <c r="N20" s="66">
        <v>6127484.8328</v>
      </c>
      <c r="O20" s="66">
        <v>100332606.92470001</v>
      </c>
      <c r="P20" s="66">
        <v>48990</v>
      </c>
      <c r="Q20" s="66">
        <v>30560</v>
      </c>
      <c r="R20" s="67">
        <v>60.3075916230367</v>
      </c>
      <c r="S20" s="66">
        <v>69.500020769544804</v>
      </c>
      <c r="T20" s="66">
        <v>21.117707994109999</v>
      </c>
      <c r="U20" s="68">
        <v>69.614817721948299</v>
      </c>
    </row>
    <row r="21" spans="1:21" ht="12" customHeight="1" thickBot="1">
      <c r="A21" s="69"/>
      <c r="B21" s="43" t="s">
        <v>19</v>
      </c>
      <c r="C21" s="44"/>
      <c r="D21" s="66">
        <v>432942.84789999999</v>
      </c>
      <c r="E21" s="66">
        <v>514814.2831</v>
      </c>
      <c r="F21" s="67">
        <v>84.096899039590795</v>
      </c>
      <c r="G21" s="66">
        <v>606946.61780000001</v>
      </c>
      <c r="H21" s="67">
        <v>-28.6687106900293</v>
      </c>
      <c r="I21" s="66">
        <v>30235.208699999999</v>
      </c>
      <c r="J21" s="67">
        <v>6.9836489612096901</v>
      </c>
      <c r="K21" s="66">
        <v>60522.796300000002</v>
      </c>
      <c r="L21" s="67">
        <v>9.9716835921051903</v>
      </c>
      <c r="M21" s="67">
        <v>-0.50043272042273401</v>
      </c>
      <c r="N21" s="66">
        <v>1529974.1819</v>
      </c>
      <c r="O21" s="66">
        <v>38230049.057499997</v>
      </c>
      <c r="P21" s="66">
        <v>32073</v>
      </c>
      <c r="Q21" s="66">
        <v>24220</v>
      </c>
      <c r="R21" s="67">
        <v>32.423616845582202</v>
      </c>
      <c r="S21" s="66">
        <v>13.4986701555826</v>
      </c>
      <c r="T21" s="66">
        <v>11.8856341948803</v>
      </c>
      <c r="U21" s="68">
        <v>11.949591642071599</v>
      </c>
    </row>
    <row r="22" spans="1:21" ht="12" customHeight="1" thickBot="1">
      <c r="A22" s="69"/>
      <c r="B22" s="43" t="s">
        <v>20</v>
      </c>
      <c r="C22" s="44"/>
      <c r="D22" s="66">
        <v>1397542.0563000001</v>
      </c>
      <c r="E22" s="66">
        <v>1707075.1727</v>
      </c>
      <c r="F22" s="67">
        <v>81.867634105976407</v>
      </c>
      <c r="G22" s="66">
        <v>3411455.5548</v>
      </c>
      <c r="H22" s="67">
        <v>-59.033848342722102</v>
      </c>
      <c r="I22" s="66">
        <v>56050.594499999999</v>
      </c>
      <c r="J22" s="67">
        <v>4.0106552963704196</v>
      </c>
      <c r="K22" s="66">
        <v>308371.68910000002</v>
      </c>
      <c r="L22" s="67">
        <v>9.0392996228871798</v>
      </c>
      <c r="M22" s="67">
        <v>-0.81823689890733198</v>
      </c>
      <c r="N22" s="66">
        <v>5067346.8602</v>
      </c>
      <c r="O22" s="66">
        <v>113785583.4576</v>
      </c>
      <c r="P22" s="66">
        <v>83104</v>
      </c>
      <c r="Q22" s="66">
        <v>63656</v>
      </c>
      <c r="R22" s="67">
        <v>30.551715470654798</v>
      </c>
      <c r="S22" s="66">
        <v>16.816784466451701</v>
      </c>
      <c r="T22" s="66">
        <v>16.147564096078899</v>
      </c>
      <c r="U22" s="68">
        <v>3.9794787862554699</v>
      </c>
    </row>
    <row r="23" spans="1:21" ht="12" thickBot="1">
      <c r="A23" s="69"/>
      <c r="B23" s="43" t="s">
        <v>21</v>
      </c>
      <c r="C23" s="44"/>
      <c r="D23" s="66">
        <v>10972601.073000001</v>
      </c>
      <c r="E23" s="66">
        <v>3517888.2270999998</v>
      </c>
      <c r="F23" s="67">
        <v>311.90874651652501</v>
      </c>
      <c r="G23" s="66">
        <v>2832331.7226</v>
      </c>
      <c r="H23" s="67">
        <v>287.40522465805901</v>
      </c>
      <c r="I23" s="66">
        <v>-1815200.6745</v>
      </c>
      <c r="J23" s="67">
        <v>-16.5430298834669</v>
      </c>
      <c r="K23" s="66">
        <v>323501.92139999999</v>
      </c>
      <c r="L23" s="67">
        <v>11.421752572930799</v>
      </c>
      <c r="M23" s="67">
        <v>-6.61109704277633</v>
      </c>
      <c r="N23" s="66">
        <v>20682404.977200001</v>
      </c>
      <c r="O23" s="66">
        <v>221427608.63510001</v>
      </c>
      <c r="P23" s="66">
        <v>167302</v>
      </c>
      <c r="Q23" s="66">
        <v>79177</v>
      </c>
      <c r="R23" s="67">
        <v>111.301261730048</v>
      </c>
      <c r="S23" s="66">
        <v>65.585594153088394</v>
      </c>
      <c r="T23" s="66">
        <v>36.047954591611202</v>
      </c>
      <c r="U23" s="68">
        <v>45.036779711915301</v>
      </c>
    </row>
    <row r="24" spans="1:21" ht="12" thickBot="1">
      <c r="A24" s="69"/>
      <c r="B24" s="43" t="s">
        <v>22</v>
      </c>
      <c r="C24" s="44"/>
      <c r="D24" s="66">
        <v>251086.5963</v>
      </c>
      <c r="E24" s="66">
        <v>262155.0208</v>
      </c>
      <c r="F24" s="67">
        <v>95.777908633516503</v>
      </c>
      <c r="G24" s="66">
        <v>329438.60430000001</v>
      </c>
      <c r="H24" s="67">
        <v>-23.7834931842564</v>
      </c>
      <c r="I24" s="66">
        <v>41084.378400000001</v>
      </c>
      <c r="J24" s="67">
        <v>16.3626330538617</v>
      </c>
      <c r="K24" s="66">
        <v>56069.713100000001</v>
      </c>
      <c r="L24" s="67">
        <v>17.0197761792788</v>
      </c>
      <c r="M24" s="67">
        <v>-0.267262553551393</v>
      </c>
      <c r="N24" s="66">
        <v>943174.99509999994</v>
      </c>
      <c r="O24" s="66">
        <v>27027266.443500001</v>
      </c>
      <c r="P24" s="66">
        <v>23865</v>
      </c>
      <c r="Q24" s="66">
        <v>19310</v>
      </c>
      <c r="R24" s="67">
        <v>23.588814085965801</v>
      </c>
      <c r="S24" s="66">
        <v>10.5211228284098</v>
      </c>
      <c r="T24" s="66">
        <v>10.1995454272398</v>
      </c>
      <c r="U24" s="68">
        <v>3.0564931748699999</v>
      </c>
    </row>
    <row r="25" spans="1:21" ht="12" thickBot="1">
      <c r="A25" s="69"/>
      <c r="B25" s="43" t="s">
        <v>23</v>
      </c>
      <c r="C25" s="44"/>
      <c r="D25" s="66">
        <v>285059.06809999997</v>
      </c>
      <c r="E25" s="66">
        <v>283087.93239999999</v>
      </c>
      <c r="F25" s="67">
        <v>100.696298031247</v>
      </c>
      <c r="G25" s="66">
        <v>444089.57319999998</v>
      </c>
      <c r="H25" s="67">
        <v>-35.810456875640099</v>
      </c>
      <c r="I25" s="66">
        <v>27657.03</v>
      </c>
      <c r="J25" s="67">
        <v>9.7022102065870097</v>
      </c>
      <c r="K25" s="66">
        <v>32263.7657</v>
      </c>
      <c r="L25" s="67">
        <v>7.2651482149232303</v>
      </c>
      <c r="M25" s="67">
        <v>-0.14278357160274099</v>
      </c>
      <c r="N25" s="66">
        <v>1038165.3291</v>
      </c>
      <c r="O25" s="66">
        <v>37872930.1492</v>
      </c>
      <c r="P25" s="66">
        <v>19095</v>
      </c>
      <c r="Q25" s="66">
        <v>15777</v>
      </c>
      <c r="R25" s="67">
        <v>21.0306141852063</v>
      </c>
      <c r="S25" s="66">
        <v>14.928466514794399</v>
      </c>
      <c r="T25" s="66">
        <v>13.684761082588601</v>
      </c>
      <c r="U25" s="68">
        <v>8.3310997212830102</v>
      </c>
    </row>
    <row r="26" spans="1:21" ht="12" thickBot="1">
      <c r="A26" s="69"/>
      <c r="B26" s="43" t="s">
        <v>24</v>
      </c>
      <c r="C26" s="44"/>
      <c r="D26" s="66">
        <v>571917.96420000005</v>
      </c>
      <c r="E26" s="66">
        <v>643704.42059999995</v>
      </c>
      <c r="F26" s="67">
        <v>88.847916201493902</v>
      </c>
      <c r="G26" s="66">
        <v>690596.21860000002</v>
      </c>
      <c r="H26" s="67">
        <v>-17.1848978033196</v>
      </c>
      <c r="I26" s="66">
        <v>120296.0301</v>
      </c>
      <c r="J26" s="67">
        <v>21.0337911431529</v>
      </c>
      <c r="K26" s="66">
        <v>115263.89539999999</v>
      </c>
      <c r="L26" s="67">
        <v>16.690490375644799</v>
      </c>
      <c r="M26" s="67">
        <v>4.3657510294416002E-2</v>
      </c>
      <c r="N26" s="66">
        <v>2370229.0055999998</v>
      </c>
      <c r="O26" s="66">
        <v>61486956.696199998</v>
      </c>
      <c r="P26" s="66">
        <v>39590</v>
      </c>
      <c r="Q26" s="66">
        <v>34392</v>
      </c>
      <c r="R26" s="67">
        <v>15.113979995347799</v>
      </c>
      <c r="S26" s="66">
        <v>14.446020818388501</v>
      </c>
      <c r="T26" s="66">
        <v>14.097377608164701</v>
      </c>
      <c r="U26" s="68">
        <v>2.4134203778801302</v>
      </c>
    </row>
    <row r="27" spans="1:21" ht="12" thickBot="1">
      <c r="A27" s="69"/>
      <c r="B27" s="43" t="s">
        <v>25</v>
      </c>
      <c r="C27" s="44"/>
      <c r="D27" s="66">
        <v>249394.39869999999</v>
      </c>
      <c r="E27" s="66">
        <v>281887.57160000002</v>
      </c>
      <c r="F27" s="67">
        <v>88.473002652948495</v>
      </c>
      <c r="G27" s="66">
        <v>241704.8971</v>
      </c>
      <c r="H27" s="67">
        <v>3.1813594562044099</v>
      </c>
      <c r="I27" s="66">
        <v>68874.264500000005</v>
      </c>
      <c r="J27" s="67">
        <v>27.616604406119698</v>
      </c>
      <c r="K27" s="66">
        <v>61120.258900000001</v>
      </c>
      <c r="L27" s="67">
        <v>25.287141317088398</v>
      </c>
      <c r="M27" s="67">
        <v>0.126864737479049</v>
      </c>
      <c r="N27" s="66">
        <v>941058.77729999996</v>
      </c>
      <c r="O27" s="66">
        <v>18883791.9857</v>
      </c>
      <c r="P27" s="66">
        <v>31461</v>
      </c>
      <c r="Q27" s="66">
        <v>24470</v>
      </c>
      <c r="R27" s="67">
        <v>28.569677155700901</v>
      </c>
      <c r="S27" s="66">
        <v>7.9270969994596499</v>
      </c>
      <c r="T27" s="66">
        <v>7.6946088026154502</v>
      </c>
      <c r="U27" s="68">
        <v>2.9328289645004801</v>
      </c>
    </row>
    <row r="28" spans="1:21" ht="12" thickBot="1">
      <c r="A28" s="69"/>
      <c r="B28" s="43" t="s">
        <v>26</v>
      </c>
      <c r="C28" s="44"/>
      <c r="D28" s="66">
        <v>834815.5246</v>
      </c>
      <c r="E28" s="66">
        <v>755405.78529999999</v>
      </c>
      <c r="F28" s="67">
        <v>110.512196338086</v>
      </c>
      <c r="G28" s="66">
        <v>821360.49069999997</v>
      </c>
      <c r="H28" s="67">
        <v>1.6381398974441901</v>
      </c>
      <c r="I28" s="66">
        <v>41674.024799999999</v>
      </c>
      <c r="J28" s="67">
        <v>4.9920040502322998</v>
      </c>
      <c r="K28" s="66">
        <v>66737.355599999995</v>
      </c>
      <c r="L28" s="67">
        <v>8.1252210637893505</v>
      </c>
      <c r="M28" s="67">
        <v>-0.37555175170890298</v>
      </c>
      <c r="N28" s="66">
        <v>3302661.8347</v>
      </c>
      <c r="O28" s="66">
        <v>87724321.171700001</v>
      </c>
      <c r="P28" s="66">
        <v>36530</v>
      </c>
      <c r="Q28" s="66">
        <v>31219</v>
      </c>
      <c r="R28" s="67">
        <v>17.012075979371499</v>
      </c>
      <c r="S28" s="66">
        <v>22.852875023268499</v>
      </c>
      <c r="T28" s="66">
        <v>21.8562391332202</v>
      </c>
      <c r="U28" s="68">
        <v>4.3610963129742997</v>
      </c>
    </row>
    <row r="29" spans="1:21" ht="12" thickBot="1">
      <c r="A29" s="69"/>
      <c r="B29" s="43" t="s">
        <v>27</v>
      </c>
      <c r="C29" s="44"/>
      <c r="D29" s="66">
        <v>687812.02729999996</v>
      </c>
      <c r="E29" s="66">
        <v>858020.77769999998</v>
      </c>
      <c r="F29" s="67">
        <v>80.162630693366197</v>
      </c>
      <c r="G29" s="66">
        <v>713275.20779999997</v>
      </c>
      <c r="H29" s="67">
        <v>-3.5698956337677501</v>
      </c>
      <c r="I29" s="66">
        <v>94252.326799999995</v>
      </c>
      <c r="J29" s="67">
        <v>13.703210042718601</v>
      </c>
      <c r="K29" s="66">
        <v>133117.88709999999</v>
      </c>
      <c r="L29" s="67">
        <v>18.662906777677598</v>
      </c>
      <c r="M29" s="67">
        <v>-0.29196347047488602</v>
      </c>
      <c r="N29" s="66">
        <v>2942467.7115000002</v>
      </c>
      <c r="O29" s="66">
        <v>54034178.217399999</v>
      </c>
      <c r="P29" s="66">
        <v>85005</v>
      </c>
      <c r="Q29" s="66">
        <v>75790</v>
      </c>
      <c r="R29" s="67">
        <v>12.158596120860301</v>
      </c>
      <c r="S29" s="66">
        <v>8.0914302370448805</v>
      </c>
      <c r="T29" s="66">
        <v>7.8838574336983802</v>
      </c>
      <c r="U29" s="68">
        <v>2.5653413211940501</v>
      </c>
    </row>
    <row r="30" spans="1:21" ht="12" thickBot="1">
      <c r="A30" s="69"/>
      <c r="B30" s="43" t="s">
        <v>28</v>
      </c>
      <c r="C30" s="44"/>
      <c r="D30" s="66">
        <v>1014595.1041999999</v>
      </c>
      <c r="E30" s="66">
        <v>1365703.1166000001</v>
      </c>
      <c r="F30" s="67">
        <v>74.291044068632999</v>
      </c>
      <c r="G30" s="66">
        <v>1117562.6806999999</v>
      </c>
      <c r="H30" s="67">
        <v>-9.2135840144111594</v>
      </c>
      <c r="I30" s="66">
        <v>105139.5117</v>
      </c>
      <c r="J30" s="67">
        <v>10.3627063904376</v>
      </c>
      <c r="K30" s="66">
        <v>123782.8423</v>
      </c>
      <c r="L30" s="67">
        <v>11.076143149524899</v>
      </c>
      <c r="M30" s="67">
        <v>-0.15061320497727801</v>
      </c>
      <c r="N30" s="66">
        <v>3952959.4109999998</v>
      </c>
      <c r="O30" s="66">
        <v>75061096.245299995</v>
      </c>
      <c r="P30" s="66">
        <v>77317</v>
      </c>
      <c r="Q30" s="66">
        <v>66113</v>
      </c>
      <c r="R30" s="67">
        <v>16.946742698107801</v>
      </c>
      <c r="S30" s="66">
        <v>13.1225358485197</v>
      </c>
      <c r="T30" s="66">
        <v>12.5150375826237</v>
      </c>
      <c r="U30" s="68">
        <v>4.6294273676117896</v>
      </c>
    </row>
    <row r="31" spans="1:21" ht="12" thickBot="1">
      <c r="A31" s="69"/>
      <c r="B31" s="43" t="s">
        <v>29</v>
      </c>
      <c r="C31" s="44"/>
      <c r="D31" s="66">
        <v>700784.51870000002</v>
      </c>
      <c r="E31" s="66">
        <v>1716799.3319999999</v>
      </c>
      <c r="F31" s="67">
        <v>40.819244604645498</v>
      </c>
      <c r="G31" s="66">
        <v>656483.0784</v>
      </c>
      <c r="H31" s="67">
        <v>6.7482988911112196</v>
      </c>
      <c r="I31" s="66">
        <v>29370.1358</v>
      </c>
      <c r="J31" s="67">
        <v>4.19103661914271</v>
      </c>
      <c r="K31" s="66">
        <v>-1317.8074999999999</v>
      </c>
      <c r="L31" s="67">
        <v>-0.20073746656376901</v>
      </c>
      <c r="M31" s="67">
        <v>-23.287121449832402</v>
      </c>
      <c r="N31" s="66">
        <v>3528660.5479000001</v>
      </c>
      <c r="O31" s="66">
        <v>99912566.977300003</v>
      </c>
      <c r="P31" s="66">
        <v>26990</v>
      </c>
      <c r="Q31" s="66">
        <v>22859</v>
      </c>
      <c r="R31" s="67">
        <v>18.0716566778949</v>
      </c>
      <c r="S31" s="66">
        <v>25.964598692108201</v>
      </c>
      <c r="T31" s="66">
        <v>25.862757312218399</v>
      </c>
      <c r="U31" s="68">
        <v>0.39223167320033703</v>
      </c>
    </row>
    <row r="32" spans="1:21" ht="12" thickBot="1">
      <c r="A32" s="69"/>
      <c r="B32" s="43" t="s">
        <v>30</v>
      </c>
      <c r="C32" s="44"/>
      <c r="D32" s="66">
        <v>119686.0735</v>
      </c>
      <c r="E32" s="66">
        <v>176842.4774</v>
      </c>
      <c r="F32" s="67">
        <v>67.679482474836703</v>
      </c>
      <c r="G32" s="66">
        <v>520654.05540000001</v>
      </c>
      <c r="H32" s="67">
        <v>-77.012361229367698</v>
      </c>
      <c r="I32" s="66">
        <v>32121.1721</v>
      </c>
      <c r="J32" s="67">
        <v>26.837852693028601</v>
      </c>
      <c r="K32" s="66">
        <v>110387.14479999999</v>
      </c>
      <c r="L32" s="67">
        <v>21.201629691560498</v>
      </c>
      <c r="M32" s="67">
        <v>-0.70901347110483504</v>
      </c>
      <c r="N32" s="66">
        <v>474628.92359999998</v>
      </c>
      <c r="O32" s="66">
        <v>9423064.8145000003</v>
      </c>
      <c r="P32" s="66">
        <v>22867</v>
      </c>
      <c r="Q32" s="66">
        <v>18872</v>
      </c>
      <c r="R32" s="67">
        <v>21.1689275116575</v>
      </c>
      <c r="S32" s="66">
        <v>5.2340085494380597</v>
      </c>
      <c r="T32" s="66">
        <v>4.9118992793556604</v>
      </c>
      <c r="U32" s="68">
        <v>6.1541601821987797</v>
      </c>
    </row>
    <row r="33" spans="1:21" ht="12" thickBot="1">
      <c r="A33" s="69"/>
      <c r="B33" s="43" t="s">
        <v>75</v>
      </c>
      <c r="C33" s="44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66">
        <v>225.96690000000001</v>
      </c>
      <c r="P33" s="70"/>
      <c r="Q33" s="70"/>
      <c r="R33" s="70"/>
      <c r="S33" s="70"/>
      <c r="T33" s="70"/>
      <c r="U33" s="71"/>
    </row>
    <row r="34" spans="1:21" ht="12" thickBot="1">
      <c r="A34" s="69"/>
      <c r="B34" s="43" t="s">
        <v>31</v>
      </c>
      <c r="C34" s="44"/>
      <c r="D34" s="66">
        <v>137637.55230000001</v>
      </c>
      <c r="E34" s="66">
        <v>146954.1128</v>
      </c>
      <c r="F34" s="67">
        <v>93.660224731049496</v>
      </c>
      <c r="G34" s="66">
        <v>166314.80619999999</v>
      </c>
      <c r="H34" s="67">
        <v>-17.242754602085402</v>
      </c>
      <c r="I34" s="66">
        <v>16551.861099999998</v>
      </c>
      <c r="J34" s="67">
        <v>12.0256869025998</v>
      </c>
      <c r="K34" s="66">
        <v>20180.158100000001</v>
      </c>
      <c r="L34" s="67">
        <v>12.1337110994992</v>
      </c>
      <c r="M34" s="67">
        <v>-0.17979527127688799</v>
      </c>
      <c r="N34" s="66">
        <v>471887.92729999998</v>
      </c>
      <c r="O34" s="66">
        <v>19100586.929900002</v>
      </c>
      <c r="P34" s="66">
        <v>8792</v>
      </c>
      <c r="Q34" s="66">
        <v>6711</v>
      </c>
      <c r="R34" s="67">
        <v>31.008791536283699</v>
      </c>
      <c r="S34" s="66">
        <v>15.654862636487699</v>
      </c>
      <c r="T34" s="66">
        <v>15.3690163164953</v>
      </c>
      <c r="U34" s="68">
        <v>1.8259267208526699</v>
      </c>
    </row>
    <row r="35" spans="1:21" ht="12" customHeight="1" thickBot="1">
      <c r="A35" s="69"/>
      <c r="B35" s="43" t="s">
        <v>68</v>
      </c>
      <c r="C35" s="44"/>
      <c r="D35" s="66">
        <v>102746.2</v>
      </c>
      <c r="E35" s="70"/>
      <c r="F35" s="70"/>
      <c r="G35" s="66">
        <v>14558.98</v>
      </c>
      <c r="H35" s="67">
        <v>605.72388999778798</v>
      </c>
      <c r="I35" s="66">
        <v>4356.1499999999996</v>
      </c>
      <c r="J35" s="67">
        <v>4.2397188411834197</v>
      </c>
      <c r="K35" s="66">
        <v>157.28</v>
      </c>
      <c r="L35" s="67">
        <v>1.0802954602588899</v>
      </c>
      <c r="M35" s="67">
        <v>26.696782807731399</v>
      </c>
      <c r="N35" s="66">
        <v>424286.45</v>
      </c>
      <c r="O35" s="66">
        <v>12575816.720000001</v>
      </c>
      <c r="P35" s="66">
        <v>72</v>
      </c>
      <c r="Q35" s="66">
        <v>60</v>
      </c>
      <c r="R35" s="67">
        <v>20</v>
      </c>
      <c r="S35" s="66">
        <v>1427.0305555555601</v>
      </c>
      <c r="T35" s="66">
        <v>1357.62183333333</v>
      </c>
      <c r="U35" s="68">
        <v>4.8638567655056804</v>
      </c>
    </row>
    <row r="36" spans="1:21" ht="12" thickBot="1">
      <c r="A36" s="69"/>
      <c r="B36" s="43" t="s">
        <v>35</v>
      </c>
      <c r="C36" s="44"/>
      <c r="D36" s="66">
        <v>116510.27</v>
      </c>
      <c r="E36" s="70"/>
      <c r="F36" s="70"/>
      <c r="G36" s="66">
        <v>151210.32</v>
      </c>
      <c r="H36" s="67">
        <v>-22.9482022126532</v>
      </c>
      <c r="I36" s="66">
        <v>-10709.51</v>
      </c>
      <c r="J36" s="67">
        <v>-9.1919021387556707</v>
      </c>
      <c r="K36" s="66">
        <v>-14513.27</v>
      </c>
      <c r="L36" s="67">
        <v>-9.5980684387150301</v>
      </c>
      <c r="M36" s="67">
        <v>-0.26208841977032099</v>
      </c>
      <c r="N36" s="66">
        <v>497942.92</v>
      </c>
      <c r="O36" s="66">
        <v>39478915.740000002</v>
      </c>
      <c r="P36" s="66">
        <v>62</v>
      </c>
      <c r="Q36" s="66">
        <v>50</v>
      </c>
      <c r="R36" s="67">
        <v>24</v>
      </c>
      <c r="S36" s="66">
        <v>1879.19790322581</v>
      </c>
      <c r="T36" s="66">
        <v>1691.8982000000001</v>
      </c>
      <c r="U36" s="68">
        <v>9.9670025655249095</v>
      </c>
    </row>
    <row r="37" spans="1:21" ht="12" thickBot="1">
      <c r="A37" s="69"/>
      <c r="B37" s="43" t="s">
        <v>36</v>
      </c>
      <c r="C37" s="44"/>
      <c r="D37" s="66">
        <v>38622.22</v>
      </c>
      <c r="E37" s="70"/>
      <c r="F37" s="70"/>
      <c r="G37" s="66">
        <v>11561.54</v>
      </c>
      <c r="H37" s="67">
        <v>234.057746632369</v>
      </c>
      <c r="I37" s="66">
        <v>614.41</v>
      </c>
      <c r="J37" s="67">
        <v>1.59081999947181</v>
      </c>
      <c r="K37" s="66">
        <v>-736.76</v>
      </c>
      <c r="L37" s="67">
        <v>-6.3725074687282097</v>
      </c>
      <c r="M37" s="67">
        <v>-1.83393506705033</v>
      </c>
      <c r="N37" s="66">
        <v>122217.14</v>
      </c>
      <c r="O37" s="66">
        <v>11093288.76</v>
      </c>
      <c r="P37" s="66">
        <v>13</v>
      </c>
      <c r="Q37" s="66">
        <v>24</v>
      </c>
      <c r="R37" s="67">
        <v>-45.8333333333333</v>
      </c>
      <c r="S37" s="66">
        <v>2970.94</v>
      </c>
      <c r="T37" s="66">
        <v>2906.4470833333298</v>
      </c>
      <c r="U37" s="68">
        <v>2.1707916237509699</v>
      </c>
    </row>
    <row r="38" spans="1:21" ht="12" thickBot="1">
      <c r="A38" s="69"/>
      <c r="B38" s="43" t="s">
        <v>37</v>
      </c>
      <c r="C38" s="44"/>
      <c r="D38" s="66">
        <v>103049.7</v>
      </c>
      <c r="E38" s="70"/>
      <c r="F38" s="70"/>
      <c r="G38" s="66">
        <v>164585.54999999999</v>
      </c>
      <c r="H38" s="67">
        <v>-37.388367326293199</v>
      </c>
      <c r="I38" s="66">
        <v>-13673.95</v>
      </c>
      <c r="J38" s="67">
        <v>-13.269276863493999</v>
      </c>
      <c r="K38" s="66">
        <v>-25835.58</v>
      </c>
      <c r="L38" s="67">
        <v>-15.697356177380099</v>
      </c>
      <c r="M38" s="67">
        <v>-0.47073183570874</v>
      </c>
      <c r="N38" s="66">
        <v>455623.61</v>
      </c>
      <c r="O38" s="66">
        <v>21091357.620000001</v>
      </c>
      <c r="P38" s="66">
        <v>70</v>
      </c>
      <c r="Q38" s="66">
        <v>85</v>
      </c>
      <c r="R38" s="67">
        <v>-17.647058823529399</v>
      </c>
      <c r="S38" s="66">
        <v>1472.13857142857</v>
      </c>
      <c r="T38" s="66">
        <v>1144.26482352941</v>
      </c>
      <c r="U38" s="68">
        <v>22.271935146770101</v>
      </c>
    </row>
    <row r="39" spans="1:21" ht="12" thickBot="1">
      <c r="A39" s="69"/>
      <c r="B39" s="43" t="s">
        <v>70</v>
      </c>
      <c r="C39" s="44"/>
      <c r="D39" s="66">
        <v>2.5499999999999998</v>
      </c>
      <c r="E39" s="70"/>
      <c r="F39" s="70"/>
      <c r="G39" s="66">
        <v>8.4</v>
      </c>
      <c r="H39" s="67">
        <v>-69.642857142857096</v>
      </c>
      <c r="I39" s="66">
        <v>-109.42</v>
      </c>
      <c r="J39" s="67">
        <v>-4290.98039215686</v>
      </c>
      <c r="K39" s="66">
        <v>-5.73</v>
      </c>
      <c r="L39" s="67">
        <v>-68.214285714285694</v>
      </c>
      <c r="M39" s="67">
        <v>18.0959860383944</v>
      </c>
      <c r="N39" s="66">
        <v>98.5</v>
      </c>
      <c r="O39" s="66">
        <v>973.81</v>
      </c>
      <c r="P39" s="66">
        <v>3</v>
      </c>
      <c r="Q39" s="66">
        <v>6</v>
      </c>
      <c r="R39" s="67">
        <v>-50</v>
      </c>
      <c r="S39" s="66">
        <v>0.85</v>
      </c>
      <c r="T39" s="66">
        <v>8.1483333333333299</v>
      </c>
      <c r="U39" s="68">
        <v>-858.62745098039204</v>
      </c>
    </row>
    <row r="40" spans="1:21" ht="12" customHeight="1" thickBot="1">
      <c r="A40" s="69"/>
      <c r="B40" s="43" t="s">
        <v>32</v>
      </c>
      <c r="C40" s="44"/>
      <c r="D40" s="66">
        <v>134183.7611</v>
      </c>
      <c r="E40" s="70"/>
      <c r="F40" s="70"/>
      <c r="G40" s="66">
        <v>333599.14649999997</v>
      </c>
      <c r="H40" s="67">
        <v>-59.7769471211762</v>
      </c>
      <c r="I40" s="66">
        <v>10573.6157</v>
      </c>
      <c r="J40" s="67">
        <v>7.8799518014106402</v>
      </c>
      <c r="K40" s="66">
        <v>20919.088899999999</v>
      </c>
      <c r="L40" s="67">
        <v>6.2707261452780703</v>
      </c>
      <c r="M40" s="67">
        <v>-0.49454702589843702</v>
      </c>
      <c r="N40" s="66">
        <v>408796.5809</v>
      </c>
      <c r="O40" s="66">
        <v>7717539.5575999999</v>
      </c>
      <c r="P40" s="66">
        <v>186</v>
      </c>
      <c r="Q40" s="66">
        <v>127</v>
      </c>
      <c r="R40" s="67">
        <v>46.456692913385801</v>
      </c>
      <c r="S40" s="66">
        <v>721.41807043010795</v>
      </c>
      <c r="T40" s="66">
        <v>595.67938425196905</v>
      </c>
      <c r="U40" s="68">
        <v>17.429378516007201</v>
      </c>
    </row>
    <row r="41" spans="1:21" ht="12" thickBot="1">
      <c r="A41" s="69"/>
      <c r="B41" s="43" t="s">
        <v>33</v>
      </c>
      <c r="C41" s="44"/>
      <c r="D41" s="66">
        <v>358422.57890000002</v>
      </c>
      <c r="E41" s="66">
        <v>1436891.6073</v>
      </c>
      <c r="F41" s="67">
        <v>24.944301788601599</v>
      </c>
      <c r="G41" s="66">
        <v>505311.0465</v>
      </c>
      <c r="H41" s="67">
        <v>-29.068920740484899</v>
      </c>
      <c r="I41" s="66">
        <v>17083.014999999999</v>
      </c>
      <c r="J41" s="67">
        <v>4.7661659743724396</v>
      </c>
      <c r="K41" s="66">
        <v>36187.675600000002</v>
      </c>
      <c r="L41" s="67">
        <v>7.16146536883595</v>
      </c>
      <c r="M41" s="67">
        <v>-0.52793279157172501</v>
      </c>
      <c r="N41" s="66">
        <v>1589210.3759999999</v>
      </c>
      <c r="O41" s="66">
        <v>42744849.013300002</v>
      </c>
      <c r="P41" s="66">
        <v>1828</v>
      </c>
      <c r="Q41" s="66">
        <v>1613</v>
      </c>
      <c r="R41" s="67">
        <v>13.329200247985099</v>
      </c>
      <c r="S41" s="66">
        <v>196.07362084245099</v>
      </c>
      <c r="T41" s="66">
        <v>189.11029169249801</v>
      </c>
      <c r="U41" s="68">
        <v>3.5513849951021799</v>
      </c>
    </row>
    <row r="42" spans="1:21" ht="12" thickBot="1">
      <c r="A42" s="69"/>
      <c r="B42" s="43" t="s">
        <v>38</v>
      </c>
      <c r="C42" s="44"/>
      <c r="D42" s="66">
        <v>121994.95</v>
      </c>
      <c r="E42" s="70"/>
      <c r="F42" s="70"/>
      <c r="G42" s="66">
        <v>117062.48</v>
      </c>
      <c r="H42" s="67">
        <v>4.21353622441623</v>
      </c>
      <c r="I42" s="66">
        <v>-15817.01</v>
      </c>
      <c r="J42" s="67">
        <v>-12.965298973441101</v>
      </c>
      <c r="K42" s="66">
        <v>-8384.91</v>
      </c>
      <c r="L42" s="67">
        <v>-7.1627647047969596</v>
      </c>
      <c r="M42" s="67">
        <v>0.88636610291583295</v>
      </c>
      <c r="N42" s="66">
        <v>401430.95</v>
      </c>
      <c r="O42" s="66">
        <v>17364051.149999999</v>
      </c>
      <c r="P42" s="66">
        <v>81</v>
      </c>
      <c r="Q42" s="66">
        <v>60</v>
      </c>
      <c r="R42" s="67">
        <v>35</v>
      </c>
      <c r="S42" s="66">
        <v>1506.1104938271601</v>
      </c>
      <c r="T42" s="66">
        <v>1160.72683333333</v>
      </c>
      <c r="U42" s="68">
        <v>22.932159486929599</v>
      </c>
    </row>
    <row r="43" spans="1:21" ht="12" thickBot="1">
      <c r="A43" s="69"/>
      <c r="B43" s="43" t="s">
        <v>39</v>
      </c>
      <c r="C43" s="44"/>
      <c r="D43" s="66">
        <v>36994.06</v>
      </c>
      <c r="E43" s="70"/>
      <c r="F43" s="70"/>
      <c r="G43" s="66">
        <v>55123.09</v>
      </c>
      <c r="H43" s="67">
        <v>-32.8882687817392</v>
      </c>
      <c r="I43" s="66">
        <v>4966.99</v>
      </c>
      <c r="J43" s="67">
        <v>13.426452787285299</v>
      </c>
      <c r="K43" s="66">
        <v>7778.46</v>
      </c>
      <c r="L43" s="67">
        <v>14.111073961927801</v>
      </c>
      <c r="M43" s="67">
        <v>-0.36144301057021599</v>
      </c>
      <c r="N43" s="66">
        <v>148035.18</v>
      </c>
      <c r="O43" s="66">
        <v>6266402.0899999999</v>
      </c>
      <c r="P43" s="66">
        <v>37</v>
      </c>
      <c r="Q43" s="66">
        <v>32</v>
      </c>
      <c r="R43" s="67">
        <v>15.625</v>
      </c>
      <c r="S43" s="66">
        <v>999.83945945945902</v>
      </c>
      <c r="T43" s="66">
        <v>976.5234375</v>
      </c>
      <c r="U43" s="68">
        <v>2.3319765727254498</v>
      </c>
    </row>
    <row r="44" spans="1:21" ht="12" thickBot="1">
      <c r="A44" s="69"/>
      <c r="B44" s="43" t="s">
        <v>73</v>
      </c>
      <c r="C44" s="44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66">
        <v>-3233.3332999999998</v>
      </c>
      <c r="P44" s="70"/>
      <c r="Q44" s="70"/>
      <c r="R44" s="70"/>
      <c r="S44" s="70"/>
      <c r="T44" s="70"/>
      <c r="U44" s="71"/>
    </row>
    <row r="45" spans="1:21" ht="12" thickBot="1">
      <c r="A45" s="72"/>
      <c r="B45" s="43" t="s">
        <v>34</v>
      </c>
      <c r="C45" s="44"/>
      <c r="D45" s="73">
        <v>42939.894699999997</v>
      </c>
      <c r="E45" s="74"/>
      <c r="F45" s="74"/>
      <c r="G45" s="73">
        <v>63605.408199999998</v>
      </c>
      <c r="H45" s="75">
        <v>-32.4901829652907</v>
      </c>
      <c r="I45" s="73">
        <v>3115.1875</v>
      </c>
      <c r="J45" s="75">
        <v>7.2547627835705901</v>
      </c>
      <c r="K45" s="73">
        <v>5849.9225999999999</v>
      </c>
      <c r="L45" s="75">
        <v>9.1972094284900798</v>
      </c>
      <c r="M45" s="75">
        <v>-0.46748227062012798</v>
      </c>
      <c r="N45" s="73">
        <v>99241.961500000005</v>
      </c>
      <c r="O45" s="73">
        <v>2556866.7252000002</v>
      </c>
      <c r="P45" s="73">
        <v>28</v>
      </c>
      <c r="Q45" s="73">
        <v>17</v>
      </c>
      <c r="R45" s="75">
        <v>64.705882352941202</v>
      </c>
      <c r="S45" s="73">
        <v>1533.5676678571399</v>
      </c>
      <c r="T45" s="73">
        <v>322.221329411765</v>
      </c>
      <c r="U45" s="76">
        <v>78.988776552520505</v>
      </c>
    </row>
  </sheetData>
  <mergeCells count="43"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6" t="s">
        <v>72</v>
      </c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65</v>
      </c>
      <c r="H1" s="36" t="s">
        <v>67</v>
      </c>
    </row>
    <row r="2" spans="1:8">
      <c r="A2" s="35">
        <v>1</v>
      </c>
      <c r="B2" s="35">
        <v>12</v>
      </c>
      <c r="C2" s="35">
        <v>179476</v>
      </c>
      <c r="D2" s="35">
        <v>1943684.7024401701</v>
      </c>
      <c r="E2" s="35">
        <v>2327525.5893863202</v>
      </c>
      <c r="F2" s="35">
        <v>-383840.886946154</v>
      </c>
      <c r="G2" s="35">
        <v>2327525.5893863202</v>
      </c>
      <c r="H2" s="35">
        <v>-0.197481045389855</v>
      </c>
    </row>
    <row r="3" spans="1:8">
      <c r="A3" s="35">
        <v>2</v>
      </c>
      <c r="B3" s="35">
        <v>13</v>
      </c>
      <c r="C3" s="35">
        <v>25950</v>
      </c>
      <c r="D3" s="35">
        <v>251540.98547948699</v>
      </c>
      <c r="E3" s="35">
        <v>232093.07728803399</v>
      </c>
      <c r="F3" s="35">
        <v>19447.908191453</v>
      </c>
      <c r="G3" s="35">
        <v>232093.07728803399</v>
      </c>
      <c r="H3" s="35">
        <v>7.7315067182317898E-2</v>
      </c>
    </row>
    <row r="4" spans="1:8">
      <c r="A4" s="35">
        <v>3</v>
      </c>
      <c r="B4" s="35">
        <v>14</v>
      </c>
      <c r="C4" s="35">
        <v>159346</v>
      </c>
      <c r="D4" s="35">
        <v>285060.44104734901</v>
      </c>
      <c r="E4" s="35">
        <v>270533.842099106</v>
      </c>
      <c r="F4" s="35">
        <v>14526.5989482432</v>
      </c>
      <c r="G4" s="35">
        <v>270533.842099106</v>
      </c>
      <c r="H4" s="35">
        <v>5.0959715402356699E-2</v>
      </c>
    </row>
    <row r="5" spans="1:8">
      <c r="A5" s="35">
        <v>4</v>
      </c>
      <c r="B5" s="35">
        <v>15</v>
      </c>
      <c r="C5" s="35">
        <v>4230</v>
      </c>
      <c r="D5" s="35">
        <v>70034.945023160093</v>
      </c>
      <c r="E5" s="35">
        <v>59392.826294425497</v>
      </c>
      <c r="F5" s="35">
        <v>10642.1187287346</v>
      </c>
      <c r="G5" s="35">
        <v>59392.826294425497</v>
      </c>
      <c r="H5" s="35">
        <v>0.15195440969098101</v>
      </c>
    </row>
    <row r="6" spans="1:8">
      <c r="A6" s="35">
        <v>5</v>
      </c>
      <c r="B6" s="35">
        <v>16</v>
      </c>
      <c r="C6" s="35">
        <v>4559</v>
      </c>
      <c r="D6" s="35">
        <v>511103.77217948699</v>
      </c>
      <c r="E6" s="35">
        <v>523506.83876837598</v>
      </c>
      <c r="F6" s="35">
        <v>-12403.0665888889</v>
      </c>
      <c r="G6" s="35">
        <v>523506.83876837598</v>
      </c>
      <c r="H6" s="35">
        <v>-2.42672178606681E-2</v>
      </c>
    </row>
    <row r="7" spans="1:8">
      <c r="A7" s="35">
        <v>6</v>
      </c>
      <c r="B7" s="35">
        <v>17</v>
      </c>
      <c r="C7" s="35">
        <v>171766</v>
      </c>
      <c r="D7" s="35">
        <v>2150823.7489829101</v>
      </c>
      <c r="E7" s="35">
        <v>2604330.5234794901</v>
      </c>
      <c r="F7" s="35">
        <v>-453506.774496581</v>
      </c>
      <c r="G7" s="35">
        <v>2604330.5234794901</v>
      </c>
      <c r="H7" s="35">
        <v>-0.210852597620348</v>
      </c>
    </row>
    <row r="8" spans="1:8">
      <c r="A8" s="35">
        <v>7</v>
      </c>
      <c r="B8" s="35">
        <v>18</v>
      </c>
      <c r="C8" s="35">
        <v>100639</v>
      </c>
      <c r="D8" s="35">
        <v>199495.17974871799</v>
      </c>
      <c r="E8" s="35">
        <v>159903.334149573</v>
      </c>
      <c r="F8" s="35">
        <v>39591.845599145301</v>
      </c>
      <c r="G8" s="35">
        <v>159903.334149573</v>
      </c>
      <c r="H8" s="35">
        <v>0.19846016153881399</v>
      </c>
    </row>
    <row r="9" spans="1:8">
      <c r="A9" s="35">
        <v>8</v>
      </c>
      <c r="B9" s="35">
        <v>19</v>
      </c>
      <c r="C9" s="35">
        <v>40407</v>
      </c>
      <c r="D9" s="35">
        <v>283204.79713846103</v>
      </c>
      <c r="E9" s="35">
        <v>396805.011891453</v>
      </c>
      <c r="F9" s="35">
        <v>-113600.214752991</v>
      </c>
      <c r="G9" s="35">
        <v>396805.011891453</v>
      </c>
      <c r="H9" s="35">
        <v>-0.40112390715419699</v>
      </c>
    </row>
    <row r="10" spans="1:8">
      <c r="A10" s="35">
        <v>9</v>
      </c>
      <c r="B10" s="35">
        <v>21</v>
      </c>
      <c r="C10" s="35">
        <v>246732</v>
      </c>
      <c r="D10" s="35">
        <v>1087898.3909957299</v>
      </c>
      <c r="E10" s="35">
        <v>1054940.3031316199</v>
      </c>
      <c r="F10" s="35">
        <v>32958.087864102599</v>
      </c>
      <c r="G10" s="35">
        <v>1054940.3031316199</v>
      </c>
      <c r="H10" s="35">
        <v>3.02951894560087E-2</v>
      </c>
    </row>
    <row r="11" spans="1:8">
      <c r="A11" s="35">
        <v>10</v>
      </c>
      <c r="B11" s="35">
        <v>22</v>
      </c>
      <c r="C11" s="35">
        <v>24024</v>
      </c>
      <c r="D11" s="35">
        <v>498919.08813076903</v>
      </c>
      <c r="E11" s="35">
        <v>442150.89089230797</v>
      </c>
      <c r="F11" s="35">
        <v>56768.1972384615</v>
      </c>
      <c r="G11" s="35">
        <v>442150.89089230797</v>
      </c>
      <c r="H11" s="35">
        <v>0.113782371909535</v>
      </c>
    </row>
    <row r="12" spans="1:8">
      <c r="A12" s="35">
        <v>11</v>
      </c>
      <c r="B12" s="35">
        <v>23</v>
      </c>
      <c r="C12" s="35">
        <v>324368.25</v>
      </c>
      <c r="D12" s="35">
        <v>2605206.8632692299</v>
      </c>
      <c r="E12" s="35">
        <v>2491490.5976256402</v>
      </c>
      <c r="F12" s="35">
        <v>113716.26564359</v>
      </c>
      <c r="G12" s="35">
        <v>2491490.5976256402</v>
      </c>
      <c r="H12" s="35">
        <v>4.3649610803223902E-2</v>
      </c>
    </row>
    <row r="13" spans="1:8">
      <c r="A13" s="35">
        <v>12</v>
      </c>
      <c r="B13" s="35">
        <v>24</v>
      </c>
      <c r="C13" s="35">
        <v>26713</v>
      </c>
      <c r="D13" s="35">
        <v>876718.97872307699</v>
      </c>
      <c r="E13" s="35">
        <v>877990.79734786297</v>
      </c>
      <c r="F13" s="35">
        <v>-1271.81862478632</v>
      </c>
      <c r="G13" s="35">
        <v>877990.79734786297</v>
      </c>
      <c r="H13" s="35">
        <v>-1.4506571155088999E-3</v>
      </c>
    </row>
    <row r="14" spans="1:8">
      <c r="A14" s="35">
        <v>13</v>
      </c>
      <c r="B14" s="35">
        <v>25</v>
      </c>
      <c r="C14" s="35">
        <v>126504</v>
      </c>
      <c r="D14" s="35">
        <v>3404805.9175999998</v>
      </c>
      <c r="E14" s="35">
        <v>3762815.1686</v>
      </c>
      <c r="F14" s="35">
        <v>-358009.25099999999</v>
      </c>
      <c r="G14" s="35">
        <v>3762815.1686</v>
      </c>
      <c r="H14" s="35">
        <v>-0.105148210988882</v>
      </c>
    </row>
    <row r="15" spans="1:8">
      <c r="A15" s="35">
        <v>14</v>
      </c>
      <c r="B15" s="35">
        <v>26</v>
      </c>
      <c r="C15" s="35">
        <v>66628</v>
      </c>
      <c r="D15" s="35">
        <v>432942.45448903303</v>
      </c>
      <c r="E15" s="35">
        <v>402707.63924177398</v>
      </c>
      <c r="F15" s="35">
        <v>30234.815247258099</v>
      </c>
      <c r="G15" s="35">
        <v>402707.63924177398</v>
      </c>
      <c r="H15" s="35">
        <v>6.9835644284277701E-2</v>
      </c>
    </row>
    <row r="16" spans="1:8">
      <c r="A16" s="35">
        <v>15</v>
      </c>
      <c r="B16" s="35">
        <v>27</v>
      </c>
      <c r="C16" s="35">
        <v>192508.99799999999</v>
      </c>
      <c r="D16" s="35">
        <v>1397543.1544000001</v>
      </c>
      <c r="E16" s="35">
        <v>1341491.4605</v>
      </c>
      <c r="F16" s="35">
        <v>56051.693899999998</v>
      </c>
      <c r="G16" s="35">
        <v>1341491.4605</v>
      </c>
      <c r="H16" s="35">
        <v>4.01073081167675E-2</v>
      </c>
    </row>
    <row r="17" spans="1:8">
      <c r="A17" s="35">
        <v>16</v>
      </c>
      <c r="B17" s="35">
        <v>29</v>
      </c>
      <c r="C17" s="35">
        <v>1647772</v>
      </c>
      <c r="D17" s="35">
        <v>10972603.837125599</v>
      </c>
      <c r="E17" s="35">
        <v>12787801.789817899</v>
      </c>
      <c r="F17" s="35">
        <v>-1815197.9526923101</v>
      </c>
      <c r="G17" s="35">
        <v>12787801.789817899</v>
      </c>
      <c r="H17" s="35">
        <v>-0.165430009106007</v>
      </c>
    </row>
    <row r="18" spans="1:8">
      <c r="A18" s="35">
        <v>17</v>
      </c>
      <c r="B18" s="35">
        <v>31</v>
      </c>
      <c r="C18" s="35">
        <v>28552.805</v>
      </c>
      <c r="D18" s="35">
        <v>251086.58919468999</v>
      </c>
      <c r="E18" s="35">
        <v>210002.20399857199</v>
      </c>
      <c r="F18" s="35">
        <v>41084.385196117997</v>
      </c>
      <c r="G18" s="35">
        <v>210002.20399857199</v>
      </c>
      <c r="H18" s="35">
        <v>0.163626362235785</v>
      </c>
    </row>
    <row r="19" spans="1:8">
      <c r="A19" s="35">
        <v>18</v>
      </c>
      <c r="B19" s="35">
        <v>32</v>
      </c>
      <c r="C19" s="35">
        <v>17233.634999999998</v>
      </c>
      <c r="D19" s="35">
        <v>285059.32872128399</v>
      </c>
      <c r="E19" s="35">
        <v>257402.033702802</v>
      </c>
      <c r="F19" s="35">
        <v>27657.295018482</v>
      </c>
      <c r="G19" s="35">
        <v>257402.033702802</v>
      </c>
      <c r="H19" s="35">
        <v>9.7022943057316499E-2</v>
      </c>
    </row>
    <row r="20" spans="1:8">
      <c r="A20" s="35">
        <v>19</v>
      </c>
      <c r="B20" s="35">
        <v>33</v>
      </c>
      <c r="C20" s="35">
        <v>37553.982000000004</v>
      </c>
      <c r="D20" s="35">
        <v>571917.93054444401</v>
      </c>
      <c r="E20" s="35">
        <v>451621.91579562699</v>
      </c>
      <c r="F20" s="35">
        <v>120296.014748817</v>
      </c>
      <c r="G20" s="35">
        <v>451621.91579562699</v>
      </c>
      <c r="H20" s="35">
        <v>0.210337896967665</v>
      </c>
    </row>
    <row r="21" spans="1:8">
      <c r="A21" s="35">
        <v>20</v>
      </c>
      <c r="B21" s="35">
        <v>34</v>
      </c>
      <c r="C21" s="35">
        <v>40269.817000000003</v>
      </c>
      <c r="D21" s="35">
        <v>249394.204603797</v>
      </c>
      <c r="E21" s="35">
        <v>180520.167575092</v>
      </c>
      <c r="F21" s="35">
        <v>68874.037028704697</v>
      </c>
      <c r="G21" s="35">
        <v>180520.167575092</v>
      </c>
      <c r="H21" s="35">
        <v>0.27616534689778499</v>
      </c>
    </row>
    <row r="22" spans="1:8">
      <c r="A22" s="35">
        <v>21</v>
      </c>
      <c r="B22" s="35">
        <v>35</v>
      </c>
      <c r="C22" s="35">
        <v>28089.901000000002</v>
      </c>
      <c r="D22" s="35">
        <v>834815.52450530999</v>
      </c>
      <c r="E22" s="35">
        <v>793141.48653805302</v>
      </c>
      <c r="F22" s="35">
        <v>41674.037967256598</v>
      </c>
      <c r="G22" s="35">
        <v>793141.48653805302</v>
      </c>
      <c r="H22" s="35">
        <v>4.9920056280639502E-2</v>
      </c>
    </row>
    <row r="23" spans="1:8">
      <c r="A23" s="35">
        <v>22</v>
      </c>
      <c r="B23" s="35">
        <v>36</v>
      </c>
      <c r="C23" s="35">
        <v>101187.25900000001</v>
      </c>
      <c r="D23" s="35">
        <v>687812.85714778805</v>
      </c>
      <c r="E23" s="35">
        <v>593559.67093577504</v>
      </c>
      <c r="F23" s="35">
        <v>94253.186212012399</v>
      </c>
      <c r="G23" s="35">
        <v>593559.67093577504</v>
      </c>
      <c r="H23" s="35">
        <v>0.13703318458288199</v>
      </c>
    </row>
    <row r="24" spans="1:8">
      <c r="A24" s="35">
        <v>23</v>
      </c>
      <c r="B24" s="35">
        <v>37</v>
      </c>
      <c r="C24" s="35">
        <v>142570.378</v>
      </c>
      <c r="D24" s="35">
        <v>1014594.9909823</v>
      </c>
      <c r="E24" s="35">
        <v>909455.577423985</v>
      </c>
      <c r="F24" s="35">
        <v>105139.413558316</v>
      </c>
      <c r="G24" s="35">
        <v>909455.577423985</v>
      </c>
      <c r="H24" s="35">
        <v>0.10362697873811</v>
      </c>
    </row>
    <row r="25" spans="1:8">
      <c r="A25" s="35">
        <v>24</v>
      </c>
      <c r="B25" s="35">
        <v>38</v>
      </c>
      <c r="C25" s="35">
        <v>151851.02799999999</v>
      </c>
      <c r="D25" s="35">
        <v>700784.46329026495</v>
      </c>
      <c r="E25" s="35">
        <v>671414.31108053098</v>
      </c>
      <c r="F25" s="35">
        <v>29370.152209734501</v>
      </c>
      <c r="G25" s="35">
        <v>671414.31108053098</v>
      </c>
      <c r="H25" s="35">
        <v>4.1910392921438597E-2</v>
      </c>
    </row>
    <row r="26" spans="1:8">
      <c r="A26" s="35">
        <v>25</v>
      </c>
      <c r="B26" s="35">
        <v>39</v>
      </c>
      <c r="C26" s="35">
        <v>70489.429000000004</v>
      </c>
      <c r="D26" s="35">
        <v>119686.044764662</v>
      </c>
      <c r="E26" s="35">
        <v>87564.897501192303</v>
      </c>
      <c r="F26" s="35">
        <v>32121.147263469898</v>
      </c>
      <c r="G26" s="35">
        <v>87564.897501192303</v>
      </c>
      <c r="H26" s="35">
        <v>0.26837838385109603</v>
      </c>
    </row>
    <row r="27" spans="1:8">
      <c r="A27" s="35">
        <v>26</v>
      </c>
      <c r="B27" s="35">
        <v>42</v>
      </c>
      <c r="C27" s="35">
        <v>7675.4040000000005</v>
      </c>
      <c r="D27" s="35">
        <v>137637.5509</v>
      </c>
      <c r="E27" s="35">
        <v>121085.6928</v>
      </c>
      <c r="F27" s="35">
        <v>16551.858100000001</v>
      </c>
      <c r="G27" s="35">
        <v>121085.6928</v>
      </c>
      <c r="H27" s="35">
        <v>0.12025684845283</v>
      </c>
    </row>
    <row r="28" spans="1:8">
      <c r="A28" s="35">
        <v>27</v>
      </c>
      <c r="B28" s="35">
        <v>75</v>
      </c>
      <c r="C28" s="35">
        <v>190</v>
      </c>
      <c r="D28" s="35">
        <v>134183.76068376101</v>
      </c>
      <c r="E28" s="35">
        <v>123610.14529914501</v>
      </c>
      <c r="F28" s="35">
        <v>10573.615384615399</v>
      </c>
      <c r="G28" s="35">
        <v>123610.14529914501</v>
      </c>
      <c r="H28" s="35">
        <v>7.8799515908149903E-2</v>
      </c>
    </row>
    <row r="29" spans="1:8">
      <c r="A29" s="35">
        <v>28</v>
      </c>
      <c r="B29" s="35">
        <v>76</v>
      </c>
      <c r="C29" s="35">
        <v>1970</v>
      </c>
      <c r="D29" s="35">
        <v>358422.57103418797</v>
      </c>
      <c r="E29" s="35">
        <v>341339.56334359001</v>
      </c>
      <c r="F29" s="35">
        <v>17083.007690598301</v>
      </c>
      <c r="G29" s="35">
        <v>341339.56334359001</v>
      </c>
      <c r="H29" s="35">
        <v>4.76616403964382E-2</v>
      </c>
    </row>
    <row r="30" spans="1:8">
      <c r="A30" s="35">
        <v>29</v>
      </c>
      <c r="B30" s="35">
        <v>99</v>
      </c>
      <c r="C30" s="35">
        <v>26</v>
      </c>
      <c r="D30" s="35">
        <v>42939.894864231101</v>
      </c>
      <c r="E30" s="35">
        <v>39824.706951062697</v>
      </c>
      <c r="F30" s="35">
        <v>3115.18791316844</v>
      </c>
      <c r="G30" s="35">
        <v>39824.706951062697</v>
      </c>
      <c r="H30" s="35">
        <v>7.2547637180252894E-2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70</v>
      </c>
      <c r="D32" s="33">
        <v>102746.2</v>
      </c>
      <c r="E32" s="33">
        <v>98390.05</v>
      </c>
      <c r="F32" s="30"/>
      <c r="G32" s="30"/>
      <c r="H32" s="3"/>
    </row>
    <row r="33" spans="1:8">
      <c r="A33" s="3"/>
      <c r="B33" s="33">
        <v>71</v>
      </c>
      <c r="C33" s="33">
        <v>59</v>
      </c>
      <c r="D33" s="33">
        <v>116510.27</v>
      </c>
      <c r="E33" s="33">
        <v>127219.78</v>
      </c>
      <c r="F33" s="30"/>
      <c r="G33" s="30"/>
      <c r="H33" s="3"/>
    </row>
    <row r="34" spans="1:8">
      <c r="A34" s="3"/>
      <c r="B34" s="33">
        <v>72</v>
      </c>
      <c r="C34" s="33">
        <v>12</v>
      </c>
      <c r="D34" s="33">
        <v>38622.22</v>
      </c>
      <c r="E34" s="33">
        <v>38007.81</v>
      </c>
      <c r="F34" s="30"/>
      <c r="G34" s="30"/>
      <c r="H34" s="3"/>
    </row>
    <row r="35" spans="1:8">
      <c r="A35" s="3"/>
      <c r="B35" s="33">
        <v>73</v>
      </c>
      <c r="C35" s="33">
        <v>62</v>
      </c>
      <c r="D35" s="33">
        <v>103049.7</v>
      </c>
      <c r="E35" s="33">
        <v>116723.65</v>
      </c>
      <c r="F35" s="30"/>
      <c r="G35" s="30"/>
      <c r="H35" s="3"/>
    </row>
    <row r="36" spans="1:8">
      <c r="A36" s="3"/>
      <c r="B36" s="33">
        <v>74</v>
      </c>
      <c r="C36" s="33">
        <v>3</v>
      </c>
      <c r="D36" s="33">
        <v>2.5499999999999998</v>
      </c>
      <c r="E36" s="33">
        <v>111.97</v>
      </c>
      <c r="F36" s="30"/>
      <c r="G36" s="30"/>
      <c r="H36" s="3"/>
    </row>
    <row r="37" spans="1:8">
      <c r="A37" s="3"/>
      <c r="B37" s="33">
        <v>77</v>
      </c>
      <c r="C37" s="33">
        <v>73</v>
      </c>
      <c r="D37" s="33">
        <v>121994.95</v>
      </c>
      <c r="E37" s="33">
        <v>137811.96</v>
      </c>
      <c r="F37" s="30"/>
      <c r="G37" s="30"/>
      <c r="H37" s="3"/>
    </row>
    <row r="38" spans="1:8">
      <c r="A38" s="30"/>
      <c r="B38" s="37">
        <v>78</v>
      </c>
      <c r="C38" s="33">
        <v>37</v>
      </c>
      <c r="D38" s="33">
        <v>36994.06</v>
      </c>
      <c r="E38" s="33">
        <v>32027.07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2016-03-07T00:22:23Z</dcterms:modified>
</cp:coreProperties>
</file>