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s="1"/>
  <c r="L40" l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<sst xmlns="http://schemas.openxmlformats.org/spreadsheetml/2006/main" count="118" uniqueCount="77">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</sst>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1" fontId="57" fillId="0" borderId="0" xfId="0" applyNumberFormat="1" applyFont="1" applyAlignment="1"/>
    <xf numFmtId="0" fontId="57" fillId="0" borderId="0" xfId="0" applyNumberFormat="1" applyFont="1" applyAlignment="1"/>
    <xf numFmtId="0" fontId="18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8" fillId="0" borderId="19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14" fontId="19" fillId="33" borderId="12" xfId="0" applyNumberFormat="1" applyFont="1" applyFill="1" applyBorder="1" applyAlignment="1">
      <alignment vertical="center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14" fontId="19" fillId="33" borderId="16" xfId="0" applyNumberFormat="1" applyFont="1" applyFill="1" applyBorder="1" applyAlignment="1">
      <alignment vertical="center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14" fontId="19" fillId="33" borderId="17" xfId="0" applyNumberFormat="1" applyFont="1" applyFill="1" applyBorder="1" applyAlignment="1">
      <alignment vertical="center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SUM(E4:E41)</f>
        <v>25307028.525800005</v>
      </c>
      <c r="F3" s="25">
        <f>RA!I7</f>
        <v>-993861.47080000001</v>
      </c>
      <c r="G3" s="16">
        <f>SUM(G4:G41)</f>
        <v>26300889.996599998</v>
      </c>
      <c r="H3" s="27">
        <f>RA!J7</f>
        <v>-3.9272151994722702</v>
      </c>
      <c r="I3" s="20">
        <f>SUM(I4:I41)</f>
        <v>25307034.993737791</v>
      </c>
      <c r="J3" s="21">
        <f>SUM(J4:J41)</f>
        <v>26300889.964290362</v>
      </c>
      <c r="K3" s="22">
        <f>E3-I3</f>
        <v>-6.4679377861320972</v>
      </c>
      <c r="L3" s="22">
        <f>G3-J3</f>
        <v>3.2309636473655701E-2</v>
      </c>
    </row>
    <row r="4" spans="1:13">
      <c r="A4" s="42">
        <f>RA!A8</f>
        <v>42436</v>
      </c>
      <c r="B4" s="12">
        <v>12</v>
      </c>
      <c r="C4" s="40" t="s">
        <v>6</v>
      </c>
      <c r="D4" s="40"/>
      <c r="E4" s="15">
        <f>VLOOKUP(C4,RA!B8:D36,3,0)</f>
        <v>578720.54579999996</v>
      </c>
      <c r="F4" s="25">
        <f>VLOOKUP(C4,RA!B8:I39,8,0)</f>
        <v>151416.09090000001</v>
      </c>
      <c r="G4" s="16">
        <f t="shared" ref="G4:G41" si="0">E4-F4</f>
        <v>427304.45489999995</v>
      </c>
      <c r="H4" s="27">
        <f>RA!J8</f>
        <v>26.163939054676</v>
      </c>
      <c r="I4" s="20">
        <f>VLOOKUP(B4,RMS!B:D,3,FALSE)</f>
        <v>578721.33571111097</v>
      </c>
      <c r="J4" s="21">
        <f>VLOOKUP(B4,RMS!B:E,4,FALSE)</f>
        <v>427304.46624359</v>
      </c>
      <c r="K4" s="22">
        <f t="shared" ref="K4:K41" si="1">E4-I4</f>
        <v>-0.78991111100185663</v>
      </c>
      <c r="L4" s="22">
        <f t="shared" ref="L4:L41" si="2">G4-J4</f>
        <v>-1.1343590042088181E-2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64480.633300000001</v>
      </c>
      <c r="F5" s="25">
        <f>VLOOKUP(C5,RA!B9:I40,8,0)</f>
        <v>14936.938</v>
      </c>
      <c r="G5" s="16">
        <f t="shared" si="0"/>
        <v>49543.695299999999</v>
      </c>
      <c r="H5" s="27">
        <f>RA!J9</f>
        <v>23.164998908284598</v>
      </c>
      <c r="I5" s="20">
        <f>VLOOKUP(B5,RMS!B:D,3,FALSE)</f>
        <v>64480.680197435897</v>
      </c>
      <c r="J5" s="21">
        <f>VLOOKUP(B5,RMS!B:E,4,FALSE)</f>
        <v>49543.706741025599</v>
      </c>
      <c r="K5" s="22">
        <f t="shared" si="1"/>
        <v>-4.6897435895516537E-2</v>
      </c>
      <c r="L5" s="22">
        <f t="shared" si="2"/>
        <v>-1.1441025599197019E-2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116048.6024</v>
      </c>
      <c r="F6" s="25">
        <f>VLOOKUP(C6,RA!B10:I41,8,0)</f>
        <v>36287.960700000003</v>
      </c>
      <c r="G6" s="16">
        <f t="shared" si="0"/>
        <v>79760.641700000007</v>
      </c>
      <c r="H6" s="27">
        <f>RA!J10</f>
        <v>31.269623200563402</v>
      </c>
      <c r="I6" s="20">
        <f>VLOOKUP(B6,RMS!B:D,3,FALSE)</f>
        <v>116050.593186695</v>
      </c>
      <c r="J6" s="21">
        <f>VLOOKUP(B6,RMS!B:E,4,FALSE)</f>
        <v>79760.641122965098</v>
      </c>
      <c r="K6" s="22">
        <f>E6-I6</f>
        <v>-1.9907866949943127</v>
      </c>
      <c r="L6" s="22">
        <f t="shared" si="2"/>
        <v>5.7703490892890841E-4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41960.339</v>
      </c>
      <c r="F7" s="25">
        <f>VLOOKUP(C7,RA!B11:I42,8,0)</f>
        <v>9292.3539999999994</v>
      </c>
      <c r="G7" s="16">
        <f t="shared" si="0"/>
        <v>32667.985000000001</v>
      </c>
      <c r="H7" s="27">
        <f>RA!J11</f>
        <v>22.1455646485602</v>
      </c>
      <c r="I7" s="20">
        <f>VLOOKUP(B7,RMS!B:D,3,FALSE)</f>
        <v>41960.367848876798</v>
      </c>
      <c r="J7" s="21">
        <f>VLOOKUP(B7,RMS!B:E,4,FALSE)</f>
        <v>32667.984709016</v>
      </c>
      <c r="K7" s="22">
        <f t="shared" si="1"/>
        <v>-2.8848876798292622E-2</v>
      </c>
      <c r="L7" s="22">
        <f t="shared" si="2"/>
        <v>2.9098400045768358E-4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503614.3076</v>
      </c>
      <c r="F8" s="25">
        <f>VLOOKUP(C8,RA!B12:I43,8,0)</f>
        <v>-3721.0047</v>
      </c>
      <c r="G8" s="16">
        <f t="shared" si="0"/>
        <v>507335.31229999999</v>
      </c>
      <c r="H8" s="27">
        <f>RA!J12</f>
        <v>-0.73886000533476504</v>
      </c>
      <c r="I8" s="20">
        <f>VLOOKUP(B8,RMS!B:D,3,FALSE)</f>
        <v>503614.28659145301</v>
      </c>
      <c r="J8" s="21">
        <f>VLOOKUP(B8,RMS!B:E,4,FALSE)</f>
        <v>507335.31421880302</v>
      </c>
      <c r="K8" s="22">
        <f t="shared" si="1"/>
        <v>2.1008546988014132E-2</v>
      </c>
      <c r="L8" s="22">
        <f t="shared" si="2"/>
        <v>-1.9188030273653567E-3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1686185.6131</v>
      </c>
      <c r="F9" s="25">
        <f>VLOOKUP(C9,RA!B13:I44,8,0)</f>
        <v>-295180.76209999999</v>
      </c>
      <c r="G9" s="16">
        <f t="shared" si="0"/>
        <v>1981366.3751999999</v>
      </c>
      <c r="H9" s="27">
        <f>RA!J13</f>
        <v>-17.505828528409701</v>
      </c>
      <c r="I9" s="20">
        <f>VLOOKUP(B9,RMS!B:D,3,FALSE)</f>
        <v>1686186.2585640999</v>
      </c>
      <c r="J9" s="21">
        <f>VLOOKUP(B9,RMS!B:E,4,FALSE)</f>
        <v>1981366.3699119701</v>
      </c>
      <c r="K9" s="22">
        <f t="shared" si="1"/>
        <v>-0.64546409994363785</v>
      </c>
      <c r="L9" s="22">
        <f t="shared" si="2"/>
        <v>5.2880297880619764E-3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178230.948</v>
      </c>
      <c r="F10" s="25">
        <f>VLOOKUP(C10,RA!B14:I44,8,0)</f>
        <v>31650.886399999999</v>
      </c>
      <c r="G10" s="16">
        <f t="shared" si="0"/>
        <v>146580.06160000002</v>
      </c>
      <c r="H10" s="27">
        <f>RA!J14</f>
        <v>17.758356085274301</v>
      </c>
      <c r="I10" s="20">
        <f>VLOOKUP(B10,RMS!B:D,3,FALSE)</f>
        <v>178230.977422222</v>
      </c>
      <c r="J10" s="21">
        <f>VLOOKUP(B10,RMS!B:E,4,FALSE)</f>
        <v>146580.06359316199</v>
      </c>
      <c r="K10" s="22">
        <f t="shared" si="1"/>
        <v>-2.9422221996355802E-2</v>
      </c>
      <c r="L10" s="22">
        <f t="shared" si="2"/>
        <v>-1.9931619754061103E-3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228280.15</v>
      </c>
      <c r="F11" s="25">
        <f>VLOOKUP(C11,RA!B15:I45,8,0)</f>
        <v>-51620.994299999998</v>
      </c>
      <c r="G11" s="16">
        <f t="shared" si="0"/>
        <v>279901.14429999999</v>
      </c>
      <c r="H11" s="27">
        <f>RA!J15</f>
        <v>-22.613001743690798</v>
      </c>
      <c r="I11" s="20">
        <f>VLOOKUP(B11,RMS!B:D,3,FALSE)</f>
        <v>228280.382179487</v>
      </c>
      <c r="J11" s="21">
        <f>VLOOKUP(B11,RMS!B:E,4,FALSE)</f>
        <v>279901.14486324799</v>
      </c>
      <c r="K11" s="22">
        <f t="shared" si="1"/>
        <v>-0.2321794870076701</v>
      </c>
      <c r="L11" s="22">
        <f t="shared" si="2"/>
        <v>-5.6324800243601203E-4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786540.00699999998</v>
      </c>
      <c r="F12" s="25">
        <f>VLOOKUP(C12,RA!B16:I46,8,0)</f>
        <v>12539.701300000001</v>
      </c>
      <c r="G12" s="16">
        <f t="shared" si="0"/>
        <v>774000.30570000003</v>
      </c>
      <c r="H12" s="27">
        <f>RA!J16</f>
        <v>1.59428651923614</v>
      </c>
      <c r="I12" s="20">
        <f>VLOOKUP(B12,RMS!B:D,3,FALSE)</f>
        <v>786539.51285555598</v>
      </c>
      <c r="J12" s="21">
        <f>VLOOKUP(B12,RMS!B:E,4,FALSE)</f>
        <v>774000.30538888904</v>
      </c>
      <c r="K12" s="22">
        <f t="shared" si="1"/>
        <v>0.49414444400463253</v>
      </c>
      <c r="L12" s="22">
        <f t="shared" si="2"/>
        <v>3.1111098360270262E-4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688723.00040000002</v>
      </c>
      <c r="F13" s="25">
        <f>VLOOKUP(C13,RA!B17:I47,8,0)</f>
        <v>36488.851199999997</v>
      </c>
      <c r="G13" s="16">
        <f t="shared" si="0"/>
        <v>652234.14919999999</v>
      </c>
      <c r="H13" s="27">
        <f>RA!J17</f>
        <v>5.2980445228063902</v>
      </c>
      <c r="I13" s="20">
        <f>VLOOKUP(B13,RMS!B:D,3,FALSE)</f>
        <v>688723.00939914503</v>
      </c>
      <c r="J13" s="21">
        <f>VLOOKUP(B13,RMS!B:E,4,FALSE)</f>
        <v>652234.15112820501</v>
      </c>
      <c r="K13" s="22">
        <f t="shared" si="1"/>
        <v>-8.9991450076922774E-3</v>
      </c>
      <c r="L13" s="22">
        <f t="shared" si="2"/>
        <v>-1.9282050197944045E-3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1273031.3245000001</v>
      </c>
      <c r="F14" s="25">
        <f>VLOOKUP(C14,RA!B18:I48,8,0)</f>
        <v>136319.9485</v>
      </c>
      <c r="G14" s="16">
        <f t="shared" si="0"/>
        <v>1136711.3760000002</v>
      </c>
      <c r="H14" s="27">
        <f>RA!J18</f>
        <v>10.708294908103801</v>
      </c>
      <c r="I14" s="20">
        <f>VLOOKUP(B14,RMS!B:D,3,FALSE)</f>
        <v>1273031.5052717901</v>
      </c>
      <c r="J14" s="21">
        <f>VLOOKUP(B14,RMS!B:E,4,FALSE)</f>
        <v>1136711.37137607</v>
      </c>
      <c r="K14" s="22">
        <f t="shared" si="1"/>
        <v>-0.18077178997918963</v>
      </c>
      <c r="L14" s="22">
        <f t="shared" si="2"/>
        <v>4.6239302027970552E-3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711319.76950000005</v>
      </c>
      <c r="F15" s="25">
        <f>VLOOKUP(C15,RA!B19:I49,8,0)</f>
        <v>12876.7307</v>
      </c>
      <c r="G15" s="16">
        <f t="shared" si="0"/>
        <v>698443.0388000001</v>
      </c>
      <c r="H15" s="27">
        <f>RA!J19</f>
        <v>1.8102590778618901</v>
      </c>
      <c r="I15" s="20">
        <f>VLOOKUP(B15,RMS!B:D,3,FALSE)</f>
        <v>711319.76151965803</v>
      </c>
      <c r="J15" s="21">
        <f>VLOOKUP(B15,RMS!B:E,4,FALSE)</f>
        <v>698443.03860256402</v>
      </c>
      <c r="K15" s="22">
        <f t="shared" si="1"/>
        <v>7.9803420230746269E-3</v>
      </c>
      <c r="L15" s="22">
        <f t="shared" si="2"/>
        <v>1.9743607845157385E-4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804464.71730000002</v>
      </c>
      <c r="F16" s="25">
        <f>VLOOKUP(C16,RA!B20:I50,8,0)</f>
        <v>78050.938699999999</v>
      </c>
      <c r="G16" s="16">
        <f t="shared" si="0"/>
        <v>726413.77860000008</v>
      </c>
      <c r="H16" s="27">
        <f>RA!J20</f>
        <v>9.7022202492559195</v>
      </c>
      <c r="I16" s="20">
        <f>VLOOKUP(B16,RMS!B:D,3,FALSE)</f>
        <v>804464.66910000006</v>
      </c>
      <c r="J16" s="21">
        <f>VLOOKUP(B16,RMS!B:E,4,FALSE)</f>
        <v>726413.77859999996</v>
      </c>
      <c r="K16" s="22">
        <f t="shared" si="1"/>
        <v>4.8199999961070716E-2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332045.56329999998</v>
      </c>
      <c r="F17" s="25">
        <f>VLOOKUP(C17,RA!B21:I51,8,0)</f>
        <v>25947.003799999999</v>
      </c>
      <c r="G17" s="16">
        <f t="shared" si="0"/>
        <v>306098.55949999997</v>
      </c>
      <c r="H17" s="27">
        <f>RA!J21</f>
        <v>7.8142901661231097</v>
      </c>
      <c r="I17" s="20">
        <f>VLOOKUP(B17,RMS!B:D,3,FALSE)</f>
        <v>332045.29880550603</v>
      </c>
      <c r="J17" s="21">
        <f>VLOOKUP(B17,RMS!B:E,4,FALSE)</f>
        <v>306098.55930412997</v>
      </c>
      <c r="K17" s="22">
        <f t="shared" si="1"/>
        <v>0.26449449395295233</v>
      </c>
      <c r="L17" s="22">
        <f t="shared" si="2"/>
        <v>1.9587000133469701E-4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1062810.5903</v>
      </c>
      <c r="F18" s="25">
        <f>VLOOKUP(C18,RA!B22:I52,8,0)</f>
        <v>30295.7552</v>
      </c>
      <c r="G18" s="16">
        <f t="shared" si="0"/>
        <v>1032514.8351</v>
      </c>
      <c r="H18" s="27">
        <f>RA!J22</f>
        <v>2.8505319269963598</v>
      </c>
      <c r="I18" s="20">
        <f>VLOOKUP(B18,RMS!B:D,3,FALSE)</f>
        <v>1062811.4202000001</v>
      </c>
      <c r="J18" s="21">
        <f>VLOOKUP(B18,RMS!B:E,4,FALSE)</f>
        <v>1032514.8352</v>
      </c>
      <c r="K18" s="22">
        <f t="shared" si="1"/>
        <v>-0.8299000000115484</v>
      </c>
      <c r="L18" s="22">
        <f t="shared" si="2"/>
        <v>-9.9999946542084217E-5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11549991.6085</v>
      </c>
      <c r="F19" s="25">
        <f>VLOOKUP(C19,RA!B23:I53,8,0)</f>
        <v>-1658953.057</v>
      </c>
      <c r="G19" s="16">
        <f t="shared" si="0"/>
        <v>13208944.6655</v>
      </c>
      <c r="H19" s="27">
        <f>RA!J23</f>
        <v>-14.3632403661586</v>
      </c>
      <c r="I19" s="20">
        <f>VLOOKUP(B19,RMS!B:D,3,FALSE)</f>
        <v>11549993.295094</v>
      </c>
      <c r="J19" s="21">
        <f>VLOOKUP(B19,RMS!B:E,4,FALSE)</f>
        <v>13208944.701387201</v>
      </c>
      <c r="K19" s="22">
        <f t="shared" si="1"/>
        <v>-1.6865940000861883</v>
      </c>
      <c r="L19" s="22">
        <f t="shared" si="2"/>
        <v>-3.5887200385332108E-2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177498.3511</v>
      </c>
      <c r="F20" s="25">
        <f>VLOOKUP(C20,RA!B24:I54,8,0)</f>
        <v>29142.4627</v>
      </c>
      <c r="G20" s="16">
        <f t="shared" si="0"/>
        <v>148355.8884</v>
      </c>
      <c r="H20" s="27">
        <f>RA!J24</f>
        <v>16.418441365453301</v>
      </c>
      <c r="I20" s="20">
        <f>VLOOKUP(B20,RMS!B:D,3,FALSE)</f>
        <v>177498.33466997201</v>
      </c>
      <c r="J20" s="21">
        <f>VLOOKUP(B20,RMS!B:E,4,FALSE)</f>
        <v>148355.878530763</v>
      </c>
      <c r="K20" s="22">
        <f t="shared" si="1"/>
        <v>1.6430027986643836E-2</v>
      </c>
      <c r="L20" s="22">
        <f t="shared" si="2"/>
        <v>9.869236993836239E-3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202288.97159999999</v>
      </c>
      <c r="F21" s="25">
        <f>VLOOKUP(C21,RA!B25:I55,8,0)</f>
        <v>13678.182199999999</v>
      </c>
      <c r="G21" s="16">
        <f t="shared" si="0"/>
        <v>188610.78939999998</v>
      </c>
      <c r="H21" s="27">
        <f>RA!J25</f>
        <v>6.7617043538324104</v>
      </c>
      <c r="I21" s="20">
        <f>VLOOKUP(B21,RMS!B:D,3,FALSE)</f>
        <v>202289.22708529601</v>
      </c>
      <c r="J21" s="21">
        <f>VLOOKUP(B21,RMS!B:E,4,FALSE)</f>
        <v>188610.78990059099</v>
      </c>
      <c r="K21" s="22">
        <f t="shared" si="1"/>
        <v>-0.255485296016559</v>
      </c>
      <c r="L21" s="22">
        <f t="shared" si="2"/>
        <v>-5.0059100612998009E-4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495037.08100000001</v>
      </c>
      <c r="F22" s="25">
        <f>VLOOKUP(C22,RA!B26:I56,8,0)</f>
        <v>106021.4173</v>
      </c>
      <c r="G22" s="16">
        <f t="shared" si="0"/>
        <v>389015.66370000003</v>
      </c>
      <c r="H22" s="27">
        <f>RA!J26</f>
        <v>21.4168637803518</v>
      </c>
      <c r="I22" s="20">
        <f>VLOOKUP(B22,RMS!B:D,3,FALSE)</f>
        <v>495037.042381696</v>
      </c>
      <c r="J22" s="21">
        <f>VLOOKUP(B22,RMS!B:E,4,FALSE)</f>
        <v>389015.64444545301</v>
      </c>
      <c r="K22" s="22">
        <f t="shared" si="1"/>
        <v>3.8618304010014981E-2</v>
      </c>
      <c r="L22" s="22">
        <f t="shared" si="2"/>
        <v>1.9254547019954771E-2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192593.57310000001</v>
      </c>
      <c r="F23" s="25">
        <f>VLOOKUP(C23,RA!B27:I57,8,0)</f>
        <v>53289.091</v>
      </c>
      <c r="G23" s="16">
        <f t="shared" si="0"/>
        <v>139304.48210000002</v>
      </c>
      <c r="H23" s="27">
        <f>RA!J27</f>
        <v>27.669194845006999</v>
      </c>
      <c r="I23" s="20">
        <f>VLOOKUP(B23,RMS!B:D,3,FALSE)</f>
        <v>192593.43115656899</v>
      </c>
      <c r="J23" s="21">
        <f>VLOOKUP(B23,RMS!B:E,4,FALSE)</f>
        <v>139304.500892977</v>
      </c>
      <c r="K23" s="22">
        <f t="shared" si="1"/>
        <v>0.14194343102280982</v>
      </c>
      <c r="L23" s="22">
        <f t="shared" si="2"/>
        <v>-1.8792976974509656E-2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618533.15700000001</v>
      </c>
      <c r="F24" s="25">
        <f>VLOOKUP(C24,RA!B28:I58,8,0)</f>
        <v>29904.588100000001</v>
      </c>
      <c r="G24" s="16">
        <f t="shared" si="0"/>
        <v>588628.56889999995</v>
      </c>
      <c r="H24" s="27">
        <f>RA!J28</f>
        <v>4.8347591008771102</v>
      </c>
      <c r="I24" s="20">
        <f>VLOOKUP(B24,RMS!B:D,3,FALSE)</f>
        <v>618533.15700000001</v>
      </c>
      <c r="J24" s="21">
        <f>VLOOKUP(B24,RMS!B:E,4,FALSE)</f>
        <v>588628.55680000002</v>
      </c>
      <c r="K24" s="22">
        <f t="shared" si="1"/>
        <v>0</v>
      </c>
      <c r="L24" s="22">
        <f t="shared" si="2"/>
        <v>1.2099999934434891E-2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564761.51430000004</v>
      </c>
      <c r="F25" s="25">
        <f>VLOOKUP(C25,RA!B29:I59,8,0)</f>
        <v>66445.1924</v>
      </c>
      <c r="G25" s="16">
        <f t="shared" si="0"/>
        <v>498316.32190000004</v>
      </c>
      <c r="H25" s="27">
        <f>RA!J29</f>
        <v>11.7651771088468</v>
      </c>
      <c r="I25" s="20">
        <f>VLOOKUP(B25,RMS!B:D,3,FALSE)</f>
        <v>564762.46952920302</v>
      </c>
      <c r="J25" s="21">
        <f>VLOOKUP(B25,RMS!B:E,4,FALSE)</f>
        <v>498316.31360574201</v>
      </c>
      <c r="K25" s="22">
        <f t="shared" si="1"/>
        <v>-0.9552292029839009</v>
      </c>
      <c r="L25" s="22">
        <f t="shared" si="2"/>
        <v>8.2942580338567495E-3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896044.96790000005</v>
      </c>
      <c r="F26" s="25">
        <f>VLOOKUP(C26,RA!B30:I60,8,0)</f>
        <v>94613.768200000006</v>
      </c>
      <c r="G26" s="16">
        <f t="shared" si="0"/>
        <v>801431.1997</v>
      </c>
      <c r="H26" s="27">
        <f>RA!J30</f>
        <v>10.559042412987401</v>
      </c>
      <c r="I26" s="20">
        <f>VLOOKUP(B26,RMS!B:D,3,FALSE)</f>
        <v>896044.85662477894</v>
      </c>
      <c r="J26" s="21">
        <f>VLOOKUP(B26,RMS!B:E,4,FALSE)</f>
        <v>801431.19141303794</v>
      </c>
      <c r="K26" s="22">
        <f t="shared" si="1"/>
        <v>0.11127522110473365</v>
      </c>
      <c r="L26" s="22">
        <f t="shared" si="2"/>
        <v>8.2869620528072119E-3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653316.30200000003</v>
      </c>
      <c r="F27" s="25">
        <f>VLOOKUP(C27,RA!B31:I61,8,0)</f>
        <v>21778.040099999998</v>
      </c>
      <c r="G27" s="16">
        <f t="shared" si="0"/>
        <v>631538.26190000004</v>
      </c>
      <c r="H27" s="27">
        <f>RA!J31</f>
        <v>3.3334603825636702</v>
      </c>
      <c r="I27" s="20">
        <f>VLOOKUP(B27,RMS!B:D,3,FALSE)</f>
        <v>653316.23877787602</v>
      </c>
      <c r="J27" s="21">
        <f>VLOOKUP(B27,RMS!B:E,4,FALSE)</f>
        <v>631538.23179469001</v>
      </c>
      <c r="K27" s="22">
        <f t="shared" si="1"/>
        <v>6.3222124008461833E-2</v>
      </c>
      <c r="L27" s="22">
        <f t="shared" si="2"/>
        <v>3.0105310026556253E-2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96273.558199999999</v>
      </c>
      <c r="F28" s="25">
        <f>VLOOKUP(C28,RA!B32:I62,8,0)</f>
        <v>26785.7392</v>
      </c>
      <c r="G28" s="16">
        <f t="shared" si="0"/>
        <v>69487.819000000003</v>
      </c>
      <c r="H28" s="27">
        <f>RA!J32</f>
        <v>27.822529571780201</v>
      </c>
      <c r="I28" s="20">
        <f>VLOOKUP(B28,RMS!B:D,3,FALSE)</f>
        <v>96273.559155101699</v>
      </c>
      <c r="J28" s="21">
        <f>VLOOKUP(B28,RMS!B:E,4,FALSE)</f>
        <v>69487.807836784006</v>
      </c>
      <c r="K28" s="22">
        <f t="shared" si="1"/>
        <v>-9.5510169921908528E-4</v>
      </c>
      <c r="L28" s="22">
        <f t="shared" si="2"/>
        <v>1.1163215996930376E-2</v>
      </c>
      <c r="M28" s="32"/>
    </row>
    <row r="29" spans="1:13">
      <c r="A29" s="42"/>
      <c r="B29" s="12">
        <v>40</v>
      </c>
      <c r="C29" s="40" t="s">
        <v>73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86381.662400000001</v>
      </c>
      <c r="F30" s="25">
        <f>VLOOKUP(C30,RA!B34:I65,8,0)</f>
        <v>15846.502</v>
      </c>
      <c r="G30" s="16">
        <f t="shared" si="0"/>
        <v>70535.160399999993</v>
      </c>
      <c r="H30" s="27">
        <f>RA!J34</f>
        <v>18.3447523001132</v>
      </c>
      <c r="I30" s="20">
        <f>VLOOKUP(B30,RMS!B:D,3,FALSE)</f>
        <v>86381.661399999997</v>
      </c>
      <c r="J30" s="21">
        <f>VLOOKUP(B30,RMS!B:E,4,FALSE)</f>
        <v>70535.159400000004</v>
      </c>
      <c r="K30" s="22">
        <f t="shared" si="1"/>
        <v>1.0000000038417056E-3</v>
      </c>
      <c r="L30" s="22">
        <f t="shared" si="2"/>
        <v>9.9999998928979039E-4</v>
      </c>
      <c r="M30" s="32"/>
    </row>
    <row r="31" spans="1:13" s="35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50710.27</v>
      </c>
      <c r="F31" s="25">
        <f>VLOOKUP(C31,RA!B35:I66,8,0)</f>
        <v>1393.28</v>
      </c>
      <c r="G31" s="16">
        <f t="shared" si="0"/>
        <v>49316.99</v>
      </c>
      <c r="H31" s="27">
        <f>RA!J35</f>
        <v>2.7475302340137402</v>
      </c>
      <c r="I31" s="20">
        <f>VLOOKUP(B31,RMS!B:D,3,FALSE)</f>
        <v>50710.27</v>
      </c>
      <c r="J31" s="21">
        <f>VLOOKUP(B31,RMS!B:E,4,FALSE)</f>
        <v>49316.99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62839.32</v>
      </c>
      <c r="F32" s="25">
        <f>VLOOKUP(C32,RA!B34:I66,8,0)</f>
        <v>-14218.78</v>
      </c>
      <c r="G32" s="16">
        <f t="shared" si="0"/>
        <v>77058.100000000006</v>
      </c>
      <c r="H32" s="27">
        <f>RA!J35</f>
        <v>2.7475302340137402</v>
      </c>
      <c r="I32" s="20">
        <f>VLOOKUP(B32,RMS!B:D,3,FALSE)</f>
        <v>62839.32</v>
      </c>
      <c r="J32" s="21">
        <f>VLOOKUP(B32,RMS!B:E,4,FALSE)</f>
        <v>77058.100000000006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1537.61</v>
      </c>
      <c r="F33" s="25">
        <f>VLOOKUP(C33,RA!B34:I67,8,0)</f>
        <v>128.21</v>
      </c>
      <c r="G33" s="16">
        <f t="shared" si="0"/>
        <v>1409.3999999999999</v>
      </c>
      <c r="H33" s="27">
        <f>RA!J34</f>
        <v>18.3447523001132</v>
      </c>
      <c r="I33" s="20">
        <f>VLOOKUP(B33,RMS!B:D,3,FALSE)</f>
        <v>1537.61</v>
      </c>
      <c r="J33" s="21">
        <f>VLOOKUP(B33,RMS!B:E,4,FALSE)</f>
        <v>1409.4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93976.12</v>
      </c>
      <c r="F34" s="25">
        <f>VLOOKUP(C34,RA!B35:I68,8,0)</f>
        <v>-19945.310000000001</v>
      </c>
      <c r="G34" s="16">
        <f t="shared" si="0"/>
        <v>113921.43</v>
      </c>
      <c r="H34" s="27">
        <f>RA!J35</f>
        <v>2.7475302340137402</v>
      </c>
      <c r="I34" s="20">
        <f>VLOOKUP(B34,RMS!B:D,3,FALSE)</f>
        <v>93976.12</v>
      </c>
      <c r="J34" s="21">
        <f>VLOOKUP(B34,RMS!B:E,4,FALSE)</f>
        <v>113921.43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40" t="s">
        <v>69</v>
      </c>
      <c r="D35" s="40"/>
      <c r="E35" s="15">
        <f>VLOOKUP(C35,RA!B36:D65,3,0)</f>
        <v>0.85</v>
      </c>
      <c r="F35" s="25">
        <f>VLOOKUP(C35,RA!B36:I69,8,0)</f>
        <v>-16.239999999999998</v>
      </c>
      <c r="G35" s="16">
        <f t="shared" si="0"/>
        <v>17.09</v>
      </c>
      <c r="H35" s="27">
        <f>RA!J36</f>
        <v>-22.627202203970398</v>
      </c>
      <c r="I35" s="20">
        <f>VLOOKUP(B35,RMS!B:D,3,FALSE)</f>
        <v>0.85</v>
      </c>
      <c r="J35" s="21">
        <f>VLOOKUP(B35,RMS!B:E,4,FALSE)</f>
        <v>17.09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43474.358399999997</v>
      </c>
      <c r="F36" s="25">
        <f>VLOOKUP(C36,RA!B8:I69,8,0)</f>
        <v>2705.1138999999998</v>
      </c>
      <c r="G36" s="16">
        <f t="shared" si="0"/>
        <v>40769.244500000001</v>
      </c>
      <c r="H36" s="27">
        <f>RA!J36</f>
        <v>-22.627202203970398</v>
      </c>
      <c r="I36" s="20">
        <f>VLOOKUP(B36,RMS!B:D,3,FALSE)</f>
        <v>43474.358974358998</v>
      </c>
      <c r="J36" s="21">
        <f>VLOOKUP(B36,RMS!B:E,4,FALSE)</f>
        <v>40769.243589743601</v>
      </c>
      <c r="K36" s="22">
        <f t="shared" si="1"/>
        <v>-5.7435900089330971E-4</v>
      </c>
      <c r="L36" s="22">
        <f t="shared" si="2"/>
        <v>9.1025639994768426E-4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336729.50900000002</v>
      </c>
      <c r="F37" s="25">
        <f>VLOOKUP(C37,RA!B8:I70,8,0)</f>
        <v>14866.3078</v>
      </c>
      <c r="G37" s="16">
        <f t="shared" si="0"/>
        <v>321863.20120000001</v>
      </c>
      <c r="H37" s="27">
        <f>RA!J37</f>
        <v>8.3382652298046995</v>
      </c>
      <c r="I37" s="20">
        <f>VLOOKUP(B37,RMS!B:D,3,FALSE)</f>
        <v>336729.50337777799</v>
      </c>
      <c r="J37" s="21">
        <f>VLOOKUP(B37,RMS!B:E,4,FALSE)</f>
        <v>321863.197194017</v>
      </c>
      <c r="K37" s="22">
        <f t="shared" si="1"/>
        <v>5.622222030069679E-3</v>
      </c>
      <c r="L37" s="22">
        <f t="shared" si="2"/>
        <v>4.0059830062091351E-3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83241.06</v>
      </c>
      <c r="F38" s="25">
        <f>VLOOKUP(C38,RA!B9:I71,8,0)</f>
        <v>-8178.61</v>
      </c>
      <c r="G38" s="16">
        <f t="shared" si="0"/>
        <v>91419.67</v>
      </c>
      <c r="H38" s="27">
        <f>RA!J38</f>
        <v>-21.223806643645201</v>
      </c>
      <c r="I38" s="20">
        <f>VLOOKUP(B38,RMS!B:D,3,FALSE)</f>
        <v>83241.06</v>
      </c>
      <c r="J38" s="21">
        <f>VLOOKUP(B38,RMS!B:E,4,FALSE)</f>
        <v>91419.67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32544.45</v>
      </c>
      <c r="F39" s="25">
        <f>VLOOKUP(C39,RA!B10:I72,8,0)</f>
        <v>4319.84</v>
      </c>
      <c r="G39" s="16">
        <f t="shared" si="0"/>
        <v>28224.61</v>
      </c>
      <c r="H39" s="27">
        <f>RA!J39</f>
        <v>-1910.5882352941201</v>
      </c>
      <c r="I39" s="20">
        <f>VLOOKUP(B39,RMS!B:D,3,FALSE)</f>
        <v>32544.45</v>
      </c>
      <c r="J39" s="21">
        <f>VLOOKUP(B39,RMS!B:E,4,FALSE)</f>
        <v>28224.61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2"/>
      <c r="B40" s="12">
        <v>9101</v>
      </c>
      <c r="C40" s="45" t="s">
        <v>75</v>
      </c>
      <c r="D40" s="46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6.2223204655735698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2"/>
      <c r="B41" s="12">
        <v>99</v>
      </c>
      <c r="C41" s="40" t="s">
        <v>34</v>
      </c>
      <c r="D41" s="40"/>
      <c r="E41" s="15">
        <f>VLOOKUP(C41,RA!B8:D69,3,0)</f>
        <v>12798.1198</v>
      </c>
      <c r="F41" s="25">
        <f>VLOOKUP(C41,RA!B8:I73,8,0)</f>
        <v>952.39300000000003</v>
      </c>
      <c r="G41" s="16">
        <f t="shared" si="0"/>
        <v>11845.7268</v>
      </c>
      <c r="H41" s="27">
        <f>RA!J40</f>
        <v>6.2223204655735698</v>
      </c>
      <c r="I41" s="20">
        <f>VLOOKUP(B41,RMS!B:D,3,FALSE)</f>
        <v>12798.1196581197</v>
      </c>
      <c r="J41" s="21">
        <f>VLOOKUP(B41,RMS!B:E,4,FALSE)</f>
        <v>11845.7264957265</v>
      </c>
      <c r="K41" s="22">
        <f t="shared" si="1"/>
        <v>1.418803003616631E-4</v>
      </c>
      <c r="L41" s="22">
        <f t="shared" si="2"/>
        <v>3.0427350066020153E-4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19" workbookViewId="0">
      <selection sqref="A1:XFD1048576"/>
    </sheetView>
  </sheetViews>
  <sheetFormatPr defaultRowHeight="11.25"/>
  <cols>
    <col min="1" max="1" width="8" style="52" customWidth="1"/>
    <col min="2" max="3" width="9.140625" style="52"/>
    <col min="4" max="5" width="13.140625" style="52" bestFit="1" customWidth="1"/>
    <col min="6" max="7" width="14" style="52" bestFit="1" customWidth="1"/>
    <col min="8" max="8" width="9.140625" style="52"/>
    <col min="9" max="9" width="14" style="52" bestFit="1" customWidth="1"/>
    <col min="10" max="10" width="9.140625" style="52"/>
    <col min="11" max="11" width="14" style="52" bestFit="1" customWidth="1"/>
    <col min="12" max="12" width="12" style="52" bestFit="1" customWidth="1"/>
    <col min="13" max="13" width="14" style="52" bestFit="1" customWidth="1"/>
    <col min="14" max="15" width="15.85546875" style="52" bestFit="1" customWidth="1"/>
    <col min="16" max="16" width="10.5703125" style="52" bestFit="1" customWidth="1"/>
    <col min="17" max="18" width="12" style="52" bestFit="1" customWidth="1"/>
    <col min="19" max="20" width="9.140625" style="52"/>
    <col min="21" max="21" width="12" style="52" bestFit="1" customWidth="1"/>
    <col min="22" max="22" width="41.140625" style="52" bestFit="1" customWidth="1"/>
    <col min="23" max="16384" width="9.140625" style="52"/>
  </cols>
  <sheetData>
    <row r="1" spans="1:23" ht="12.7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 t="s">
        <v>45</v>
      </c>
      <c r="W1" s="51"/>
    </row>
    <row r="2" spans="1:23" ht="12.7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0"/>
      <c r="W2" s="51"/>
    </row>
    <row r="3" spans="1:23" ht="23.25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3" t="s">
        <v>46</v>
      </c>
      <c r="W3" s="51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1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25307028.525800001</v>
      </c>
      <c r="E7" s="67">
        <v>40022712.342600003</v>
      </c>
      <c r="F7" s="68">
        <v>63.231667831925797</v>
      </c>
      <c r="G7" s="67">
        <v>34784169.092200004</v>
      </c>
      <c r="H7" s="68">
        <v>-27.2455568545553</v>
      </c>
      <c r="I7" s="67">
        <v>-993861.47080000001</v>
      </c>
      <c r="J7" s="68">
        <v>-3.9272151994722702</v>
      </c>
      <c r="K7" s="67">
        <v>-789603.30339999998</v>
      </c>
      <c r="L7" s="68">
        <v>-2.2700076615515901</v>
      </c>
      <c r="M7" s="68">
        <v>0.25868454009813902</v>
      </c>
      <c r="N7" s="67">
        <v>144062565.04530001</v>
      </c>
      <c r="O7" s="67">
        <v>1883151954.0543001</v>
      </c>
      <c r="P7" s="67">
        <v>930545</v>
      </c>
      <c r="Q7" s="67">
        <v>1210761</v>
      </c>
      <c r="R7" s="68">
        <v>-23.143791384096399</v>
      </c>
      <c r="S7" s="67">
        <v>27.195921235190099</v>
      </c>
      <c r="T7" s="67">
        <v>28.745322525585198</v>
      </c>
      <c r="U7" s="69">
        <v>-5.6971825921828598</v>
      </c>
    </row>
    <row r="8" spans="1:23" ht="12" thickBot="1">
      <c r="A8" s="70">
        <v>42436</v>
      </c>
      <c r="B8" s="43" t="s">
        <v>6</v>
      </c>
      <c r="C8" s="44"/>
      <c r="D8" s="71">
        <v>578720.54579999996</v>
      </c>
      <c r="E8" s="71">
        <v>2038735.4393</v>
      </c>
      <c r="F8" s="72">
        <v>28.386250351281699</v>
      </c>
      <c r="G8" s="71">
        <v>1759013.2988</v>
      </c>
      <c r="H8" s="72">
        <v>-67.099706057094394</v>
      </c>
      <c r="I8" s="71">
        <v>151416.09090000001</v>
      </c>
      <c r="J8" s="72">
        <v>26.163939054676</v>
      </c>
      <c r="K8" s="71">
        <v>-4758.4642999999996</v>
      </c>
      <c r="L8" s="72">
        <v>-0.27051894964331602</v>
      </c>
      <c r="M8" s="72">
        <v>-32.8203692102933</v>
      </c>
      <c r="N8" s="71">
        <v>6539071.0120999999</v>
      </c>
      <c r="O8" s="71">
        <v>75826269.653999999</v>
      </c>
      <c r="P8" s="71">
        <v>24422</v>
      </c>
      <c r="Q8" s="71">
        <v>58997</v>
      </c>
      <c r="R8" s="72">
        <v>-58.604674813973602</v>
      </c>
      <c r="S8" s="71">
        <v>23.696689288346601</v>
      </c>
      <c r="T8" s="71">
        <v>33.477526472532503</v>
      </c>
      <c r="U8" s="73">
        <v>-41.2751210313413</v>
      </c>
    </row>
    <row r="9" spans="1:23" ht="12" thickBot="1">
      <c r="A9" s="74"/>
      <c r="B9" s="43" t="s">
        <v>7</v>
      </c>
      <c r="C9" s="44"/>
      <c r="D9" s="71">
        <v>64480.633300000001</v>
      </c>
      <c r="E9" s="71">
        <v>318660.57179999998</v>
      </c>
      <c r="F9" s="72">
        <v>20.2348953733974</v>
      </c>
      <c r="G9" s="71">
        <v>232069.76490000001</v>
      </c>
      <c r="H9" s="72">
        <v>-72.214978832858705</v>
      </c>
      <c r="I9" s="71">
        <v>14936.938</v>
      </c>
      <c r="J9" s="72">
        <v>23.164998908284598</v>
      </c>
      <c r="K9" s="71">
        <v>44200.818099999997</v>
      </c>
      <c r="L9" s="72">
        <v>19.046349324758602</v>
      </c>
      <c r="M9" s="72">
        <v>-0.66206648107266597</v>
      </c>
      <c r="N9" s="71">
        <v>825697.87</v>
      </c>
      <c r="O9" s="71">
        <v>10077886.526000001</v>
      </c>
      <c r="P9" s="71">
        <v>4038</v>
      </c>
      <c r="Q9" s="71">
        <v>8621</v>
      </c>
      <c r="R9" s="72">
        <v>-53.1608862080965</v>
      </c>
      <c r="S9" s="71">
        <v>15.9684579742447</v>
      </c>
      <c r="T9" s="71">
        <v>27.527122410393201</v>
      </c>
      <c r="U9" s="73">
        <v>-72.384349539519604</v>
      </c>
    </row>
    <row r="10" spans="1:23" ht="12" thickBot="1">
      <c r="A10" s="74"/>
      <c r="B10" s="43" t="s">
        <v>8</v>
      </c>
      <c r="C10" s="44"/>
      <c r="D10" s="71">
        <v>116048.6024</v>
      </c>
      <c r="E10" s="71">
        <v>356621.6888</v>
      </c>
      <c r="F10" s="72">
        <v>32.541094959897997</v>
      </c>
      <c r="G10" s="71">
        <v>284930.63909999997</v>
      </c>
      <c r="H10" s="72">
        <v>-59.2712799274383</v>
      </c>
      <c r="I10" s="71">
        <v>36287.960700000003</v>
      </c>
      <c r="J10" s="72">
        <v>31.269623200563402</v>
      </c>
      <c r="K10" s="71">
        <v>65789.105800000005</v>
      </c>
      <c r="L10" s="72">
        <v>23.089516103921198</v>
      </c>
      <c r="M10" s="72">
        <v>-0.44841991301240602</v>
      </c>
      <c r="N10" s="71">
        <v>1081800.4108</v>
      </c>
      <c r="O10" s="71">
        <v>18102825.084800001</v>
      </c>
      <c r="P10" s="71">
        <v>115432</v>
      </c>
      <c r="Q10" s="71">
        <v>145477</v>
      </c>
      <c r="R10" s="72">
        <v>-20.652749231837301</v>
      </c>
      <c r="S10" s="71">
        <v>1.00534169381107</v>
      </c>
      <c r="T10" s="71">
        <v>1.8540958034603401</v>
      </c>
      <c r="U10" s="73">
        <v>-84.424441448537493</v>
      </c>
    </row>
    <row r="11" spans="1:23" ht="12" thickBot="1">
      <c r="A11" s="74"/>
      <c r="B11" s="43" t="s">
        <v>9</v>
      </c>
      <c r="C11" s="44"/>
      <c r="D11" s="71">
        <v>41960.339</v>
      </c>
      <c r="E11" s="71">
        <v>108013.0431</v>
      </c>
      <c r="F11" s="72">
        <v>38.847474152869196</v>
      </c>
      <c r="G11" s="71">
        <v>87264.983300000007</v>
      </c>
      <c r="H11" s="72">
        <v>-51.916178273078302</v>
      </c>
      <c r="I11" s="71">
        <v>9292.3539999999994</v>
      </c>
      <c r="J11" s="72">
        <v>22.1455646485602</v>
      </c>
      <c r="K11" s="71">
        <v>18883.369500000001</v>
      </c>
      <c r="L11" s="72">
        <v>21.639114322731999</v>
      </c>
      <c r="M11" s="72">
        <v>-0.50790805634555902</v>
      </c>
      <c r="N11" s="71">
        <v>344077.75189999997</v>
      </c>
      <c r="O11" s="71">
        <v>5972666.2127999999</v>
      </c>
      <c r="P11" s="71">
        <v>1969</v>
      </c>
      <c r="Q11" s="71">
        <v>3400</v>
      </c>
      <c r="R11" s="72">
        <v>-42.088235294117702</v>
      </c>
      <c r="S11" s="71">
        <v>21.3104819705434</v>
      </c>
      <c r="T11" s="71">
        <v>19.933291235294099</v>
      </c>
      <c r="U11" s="73">
        <v>6.4625039318816899</v>
      </c>
    </row>
    <row r="12" spans="1:23" ht="12" thickBot="1">
      <c r="A12" s="74"/>
      <c r="B12" s="43" t="s">
        <v>10</v>
      </c>
      <c r="C12" s="44"/>
      <c r="D12" s="71">
        <v>503614.3076</v>
      </c>
      <c r="E12" s="71">
        <v>566003.65229999996</v>
      </c>
      <c r="F12" s="72">
        <v>88.977218707604493</v>
      </c>
      <c r="G12" s="71">
        <v>509708.29570000002</v>
      </c>
      <c r="H12" s="72">
        <v>-1.1955834643873799</v>
      </c>
      <c r="I12" s="71">
        <v>-3721.0047</v>
      </c>
      <c r="J12" s="72">
        <v>-0.73886000533476504</v>
      </c>
      <c r="K12" s="71">
        <v>21336.930700000001</v>
      </c>
      <c r="L12" s="72">
        <v>4.1861062258555704</v>
      </c>
      <c r="M12" s="72">
        <v>-1.17439268807299</v>
      </c>
      <c r="N12" s="71">
        <v>1959926.9501</v>
      </c>
      <c r="O12" s="71">
        <v>20276663.260899998</v>
      </c>
      <c r="P12" s="71">
        <v>3036</v>
      </c>
      <c r="Q12" s="71">
        <v>3343</v>
      </c>
      <c r="R12" s="72">
        <v>-9.1833682321268295</v>
      </c>
      <c r="S12" s="71">
        <v>165.88086548089601</v>
      </c>
      <c r="T12" s="71">
        <v>148.87568163326401</v>
      </c>
      <c r="U12" s="73">
        <v>10.2514438891632</v>
      </c>
    </row>
    <row r="13" spans="1:23" ht="12" thickBot="1">
      <c r="A13" s="74"/>
      <c r="B13" s="43" t="s">
        <v>11</v>
      </c>
      <c r="C13" s="44"/>
      <c r="D13" s="71">
        <v>1686185.6131</v>
      </c>
      <c r="E13" s="71">
        <v>2269879.1398999998</v>
      </c>
      <c r="F13" s="72">
        <v>74.285259662515998</v>
      </c>
      <c r="G13" s="71">
        <v>2108334.7332000001</v>
      </c>
      <c r="H13" s="72">
        <v>-20.022869872245899</v>
      </c>
      <c r="I13" s="71">
        <v>-295180.76209999999</v>
      </c>
      <c r="J13" s="72">
        <v>-17.505828528409701</v>
      </c>
      <c r="K13" s="71">
        <v>-264769.70049999998</v>
      </c>
      <c r="L13" s="72">
        <v>-12.5582383257585</v>
      </c>
      <c r="M13" s="72">
        <v>0.114858541376036</v>
      </c>
      <c r="N13" s="71">
        <v>6725651.1957999999</v>
      </c>
      <c r="O13" s="71">
        <v>32327582.422400001</v>
      </c>
      <c r="P13" s="71">
        <v>43624</v>
      </c>
      <c r="Q13" s="71">
        <v>50800</v>
      </c>
      <c r="R13" s="72">
        <v>-14.1259842519685</v>
      </c>
      <c r="S13" s="71">
        <v>38.6527052333578</v>
      </c>
      <c r="T13" s="71">
        <v>38.241804748031498</v>
      </c>
      <c r="U13" s="73">
        <v>1.06305750877089</v>
      </c>
    </row>
    <row r="14" spans="1:23" ht="12" thickBot="1">
      <c r="A14" s="74"/>
      <c r="B14" s="43" t="s">
        <v>12</v>
      </c>
      <c r="C14" s="44"/>
      <c r="D14" s="71">
        <v>178230.948</v>
      </c>
      <c r="E14" s="71">
        <v>158307.95110000001</v>
      </c>
      <c r="F14" s="72">
        <v>112.584962891355</v>
      </c>
      <c r="G14" s="71">
        <v>191130.62</v>
      </c>
      <c r="H14" s="72">
        <v>-6.7491394105245801</v>
      </c>
      <c r="I14" s="71">
        <v>31650.886399999999</v>
      </c>
      <c r="J14" s="72">
        <v>17.758356085274301</v>
      </c>
      <c r="K14" s="71">
        <v>26708.9872</v>
      </c>
      <c r="L14" s="72">
        <v>13.974206330728199</v>
      </c>
      <c r="M14" s="72">
        <v>0.185027577533902</v>
      </c>
      <c r="N14" s="71">
        <v>977851.74769999995</v>
      </c>
      <c r="O14" s="71">
        <v>13153070.110200001</v>
      </c>
      <c r="P14" s="71">
        <v>2799</v>
      </c>
      <c r="Q14" s="71">
        <v>3343</v>
      </c>
      <c r="R14" s="72">
        <v>-16.272808854322498</v>
      </c>
      <c r="S14" s="71">
        <v>63.676651661307602</v>
      </c>
      <c r="T14" s="71">
        <v>56.360496230930302</v>
      </c>
      <c r="U14" s="73">
        <v>11.4895416757959</v>
      </c>
    </row>
    <row r="15" spans="1:23" ht="12" thickBot="1">
      <c r="A15" s="74"/>
      <c r="B15" s="43" t="s">
        <v>13</v>
      </c>
      <c r="C15" s="44"/>
      <c r="D15" s="71">
        <v>228280.15</v>
      </c>
      <c r="E15" s="71">
        <v>494963.41</v>
      </c>
      <c r="F15" s="72">
        <v>46.1206112185141</v>
      </c>
      <c r="G15" s="71">
        <v>539773.53159999999</v>
      </c>
      <c r="H15" s="72">
        <v>-57.708161546319197</v>
      </c>
      <c r="I15" s="71">
        <v>-51620.994299999998</v>
      </c>
      <c r="J15" s="72">
        <v>-22.613001743690798</v>
      </c>
      <c r="K15" s="71">
        <v>-122495.0634</v>
      </c>
      <c r="L15" s="72">
        <v>-22.693788455484199</v>
      </c>
      <c r="M15" s="72">
        <v>-0.57858714574125403</v>
      </c>
      <c r="N15" s="71">
        <v>1300325.8315999999</v>
      </c>
      <c r="O15" s="71">
        <v>10716320.5645</v>
      </c>
      <c r="P15" s="71">
        <v>9733</v>
      </c>
      <c r="Q15" s="71">
        <v>12229</v>
      </c>
      <c r="R15" s="72">
        <v>-20.410499632022201</v>
      </c>
      <c r="S15" s="71">
        <v>23.454243296003298</v>
      </c>
      <c r="T15" s="71">
        <v>24.223281707416799</v>
      </c>
      <c r="U15" s="73">
        <v>-3.2788881811614798</v>
      </c>
    </row>
    <row r="16" spans="1:23" ht="12" thickBot="1">
      <c r="A16" s="74"/>
      <c r="B16" s="43" t="s">
        <v>14</v>
      </c>
      <c r="C16" s="44"/>
      <c r="D16" s="71">
        <v>786540.00699999998</v>
      </c>
      <c r="E16" s="71">
        <v>1519394.3955000001</v>
      </c>
      <c r="F16" s="72">
        <v>51.7666781797735</v>
      </c>
      <c r="G16" s="71">
        <v>941015.47820000001</v>
      </c>
      <c r="H16" s="72">
        <v>-16.415826814611499</v>
      </c>
      <c r="I16" s="71">
        <v>12539.701300000001</v>
      </c>
      <c r="J16" s="72">
        <v>1.59428651923614</v>
      </c>
      <c r="K16" s="71">
        <v>46571.786099999998</v>
      </c>
      <c r="L16" s="72">
        <v>4.9490988383191903</v>
      </c>
      <c r="M16" s="72">
        <v>-0.73074467719416103</v>
      </c>
      <c r="N16" s="71">
        <v>5931538.6946999999</v>
      </c>
      <c r="O16" s="71">
        <v>93109588.520400003</v>
      </c>
      <c r="P16" s="71">
        <v>34052</v>
      </c>
      <c r="Q16" s="71">
        <v>55241</v>
      </c>
      <c r="R16" s="72">
        <v>-38.357379482630698</v>
      </c>
      <c r="S16" s="71">
        <v>23.098202954305201</v>
      </c>
      <c r="T16" s="71">
        <v>25.672894543907599</v>
      </c>
      <c r="U16" s="73">
        <v>-11.146718187107</v>
      </c>
    </row>
    <row r="17" spans="1:21" ht="12" thickBot="1">
      <c r="A17" s="74"/>
      <c r="B17" s="43" t="s">
        <v>15</v>
      </c>
      <c r="C17" s="44"/>
      <c r="D17" s="71">
        <v>688723.00040000002</v>
      </c>
      <c r="E17" s="71">
        <v>666927.60750000004</v>
      </c>
      <c r="F17" s="72">
        <v>103.268029791374</v>
      </c>
      <c r="G17" s="71">
        <v>581220.85259999998</v>
      </c>
      <c r="H17" s="72">
        <v>18.495920667523599</v>
      </c>
      <c r="I17" s="71">
        <v>36488.851199999997</v>
      </c>
      <c r="J17" s="72">
        <v>5.2980445228063902</v>
      </c>
      <c r="K17" s="71">
        <v>78921.983900000007</v>
      </c>
      <c r="L17" s="72">
        <v>13.5786566409231</v>
      </c>
      <c r="M17" s="72">
        <v>-0.53765922501094199</v>
      </c>
      <c r="N17" s="71">
        <v>3396750.0946</v>
      </c>
      <c r="O17" s="71">
        <v>130030709.7677</v>
      </c>
      <c r="P17" s="71">
        <v>7915</v>
      </c>
      <c r="Q17" s="71">
        <v>10289</v>
      </c>
      <c r="R17" s="72">
        <v>-23.073184954806099</v>
      </c>
      <c r="S17" s="71">
        <v>87.014908452305804</v>
      </c>
      <c r="T17" s="71">
        <v>53.846874555350396</v>
      </c>
      <c r="U17" s="73">
        <v>38.117644995438098</v>
      </c>
    </row>
    <row r="18" spans="1:21" ht="12" customHeight="1" thickBot="1">
      <c r="A18" s="74"/>
      <c r="B18" s="43" t="s">
        <v>16</v>
      </c>
      <c r="C18" s="44"/>
      <c r="D18" s="71">
        <v>1273031.3245000001</v>
      </c>
      <c r="E18" s="71">
        <v>3217965.0331999999</v>
      </c>
      <c r="F18" s="72">
        <v>39.560135407502401</v>
      </c>
      <c r="G18" s="71">
        <v>3075397.8864000002</v>
      </c>
      <c r="H18" s="72">
        <v>-58.605963471276702</v>
      </c>
      <c r="I18" s="71">
        <v>136319.9485</v>
      </c>
      <c r="J18" s="72">
        <v>10.708294908103801</v>
      </c>
      <c r="K18" s="71">
        <v>43253.330900000001</v>
      </c>
      <c r="L18" s="72">
        <v>1.40643040340486</v>
      </c>
      <c r="M18" s="72">
        <v>2.1516635982363201</v>
      </c>
      <c r="N18" s="71">
        <v>10169095.6917</v>
      </c>
      <c r="O18" s="71">
        <v>241787013.6661</v>
      </c>
      <c r="P18" s="71">
        <v>60100</v>
      </c>
      <c r="Q18" s="71">
        <v>93170</v>
      </c>
      <c r="R18" s="72">
        <v>-35.494257808307403</v>
      </c>
      <c r="S18" s="71">
        <v>21.181885599001699</v>
      </c>
      <c r="T18" s="71">
        <v>20.8402880015026</v>
      </c>
      <c r="U18" s="73">
        <v>1.61268738754368</v>
      </c>
    </row>
    <row r="19" spans="1:21" ht="12" customHeight="1" thickBot="1">
      <c r="A19" s="74"/>
      <c r="B19" s="43" t="s">
        <v>17</v>
      </c>
      <c r="C19" s="44"/>
      <c r="D19" s="71">
        <v>711319.76950000005</v>
      </c>
      <c r="E19" s="71">
        <v>1257304.5981000001</v>
      </c>
      <c r="F19" s="72">
        <v>56.574975592622899</v>
      </c>
      <c r="G19" s="71">
        <v>1250555.9062999999</v>
      </c>
      <c r="H19" s="72">
        <v>-43.119714527232098</v>
      </c>
      <c r="I19" s="71">
        <v>12876.7307</v>
      </c>
      <c r="J19" s="72">
        <v>1.8102590778618901</v>
      </c>
      <c r="K19" s="71">
        <v>13280.995999999999</v>
      </c>
      <c r="L19" s="72">
        <v>1.06200737872602</v>
      </c>
      <c r="M19" s="72">
        <v>-3.0439381203035999E-2</v>
      </c>
      <c r="N19" s="71">
        <v>4278962.1967000002</v>
      </c>
      <c r="O19" s="71">
        <v>63569870.125200003</v>
      </c>
      <c r="P19" s="71">
        <v>11080</v>
      </c>
      <c r="Q19" s="71">
        <v>15242</v>
      </c>
      <c r="R19" s="72">
        <v>-27.306127804749998</v>
      </c>
      <c r="S19" s="71">
        <v>64.198535153429603</v>
      </c>
      <c r="T19" s="71">
        <v>55.961452033853803</v>
      </c>
      <c r="U19" s="73">
        <v>12.830640294034399</v>
      </c>
    </row>
    <row r="20" spans="1:21" ht="12" thickBot="1">
      <c r="A20" s="74"/>
      <c r="B20" s="43" t="s">
        <v>18</v>
      </c>
      <c r="C20" s="44"/>
      <c r="D20" s="71">
        <v>804464.71730000002</v>
      </c>
      <c r="E20" s="71">
        <v>953032.18469999998</v>
      </c>
      <c r="F20" s="72">
        <v>84.411075535002297</v>
      </c>
      <c r="G20" s="71">
        <v>916048.17330000002</v>
      </c>
      <c r="H20" s="72">
        <v>-12.180959391909299</v>
      </c>
      <c r="I20" s="71">
        <v>78050.938699999999</v>
      </c>
      <c r="J20" s="72">
        <v>9.7022202492559195</v>
      </c>
      <c r="K20" s="71">
        <v>88616.933900000004</v>
      </c>
      <c r="L20" s="72">
        <v>9.6738290062588792</v>
      </c>
      <c r="M20" s="72">
        <v>-0.119232236266753</v>
      </c>
      <c r="N20" s="71">
        <v>10957176.722999999</v>
      </c>
      <c r="O20" s="71">
        <v>105162298.8149</v>
      </c>
      <c r="P20" s="71">
        <v>32807</v>
      </c>
      <c r="Q20" s="71">
        <v>53977</v>
      </c>
      <c r="R20" s="72">
        <v>-39.220408692591299</v>
      </c>
      <c r="S20" s="71">
        <v>24.521130164294199</v>
      </c>
      <c r="T20" s="71">
        <v>74.573006519443496</v>
      </c>
      <c r="U20" s="73">
        <v>-204.11733072577101</v>
      </c>
    </row>
    <row r="21" spans="1:21" ht="12" customHeight="1" thickBot="1">
      <c r="A21" s="74"/>
      <c r="B21" s="43" t="s">
        <v>19</v>
      </c>
      <c r="C21" s="44"/>
      <c r="D21" s="71">
        <v>332045.56329999998</v>
      </c>
      <c r="E21" s="71">
        <v>589926.6629</v>
      </c>
      <c r="F21" s="72">
        <v>56.2859053814772</v>
      </c>
      <c r="G21" s="71">
        <v>520034.41590000002</v>
      </c>
      <c r="H21" s="72">
        <v>-36.149309901856398</v>
      </c>
      <c r="I21" s="71">
        <v>25947.003799999999</v>
      </c>
      <c r="J21" s="72">
        <v>7.8142901661231097</v>
      </c>
      <c r="K21" s="71">
        <v>49815.7065</v>
      </c>
      <c r="L21" s="72">
        <v>9.5793095566158293</v>
      </c>
      <c r="M21" s="72">
        <v>-0.47914010212823099</v>
      </c>
      <c r="N21" s="71">
        <v>2312076.4975999999</v>
      </c>
      <c r="O21" s="71">
        <v>39012151.373199999</v>
      </c>
      <c r="P21" s="71">
        <v>26044</v>
      </c>
      <c r="Q21" s="71">
        <v>33380</v>
      </c>
      <c r="R21" s="72">
        <v>-21.9772318753745</v>
      </c>
      <c r="S21" s="71">
        <v>12.7494072838274</v>
      </c>
      <c r="T21" s="71">
        <v>13.4828266147394</v>
      </c>
      <c r="U21" s="73">
        <v>-5.7525759008604203</v>
      </c>
    </row>
    <row r="22" spans="1:21" ht="12" customHeight="1" thickBot="1">
      <c r="A22" s="74"/>
      <c r="B22" s="43" t="s">
        <v>20</v>
      </c>
      <c r="C22" s="44"/>
      <c r="D22" s="71">
        <v>1062810.5903</v>
      </c>
      <c r="E22" s="71">
        <v>1916351.2220000001</v>
      </c>
      <c r="F22" s="72">
        <v>55.460114936070902</v>
      </c>
      <c r="G22" s="71">
        <v>1479560.5445999999</v>
      </c>
      <c r="H22" s="72">
        <v>-28.167144347085099</v>
      </c>
      <c r="I22" s="71">
        <v>30295.7552</v>
      </c>
      <c r="J22" s="72">
        <v>2.8505319269963598</v>
      </c>
      <c r="K22" s="71">
        <v>139206.01149999999</v>
      </c>
      <c r="L22" s="72">
        <v>9.4086052786460606</v>
      </c>
      <c r="M22" s="72">
        <v>-0.78236747915157401</v>
      </c>
      <c r="N22" s="71">
        <v>7609948.6153999995</v>
      </c>
      <c r="O22" s="71">
        <v>116328185.2128</v>
      </c>
      <c r="P22" s="71">
        <v>64465</v>
      </c>
      <c r="Q22" s="71">
        <v>89090</v>
      </c>
      <c r="R22" s="72">
        <v>-27.640588169267001</v>
      </c>
      <c r="S22" s="71">
        <v>16.4866298037695</v>
      </c>
      <c r="T22" s="71">
        <v>16.610070321023699</v>
      </c>
      <c r="U22" s="73">
        <v>-0.74873105494232495</v>
      </c>
    </row>
    <row r="23" spans="1:21" ht="12" thickBot="1">
      <c r="A23" s="74"/>
      <c r="B23" s="43" t="s">
        <v>21</v>
      </c>
      <c r="C23" s="44"/>
      <c r="D23" s="71">
        <v>11549991.6085</v>
      </c>
      <c r="E23" s="71">
        <v>14569050.845000001</v>
      </c>
      <c r="F23" s="72">
        <v>79.277584596143299</v>
      </c>
      <c r="G23" s="71">
        <v>13122585.7378</v>
      </c>
      <c r="H23" s="72">
        <v>-11.9838739157184</v>
      </c>
      <c r="I23" s="71">
        <v>-1658953.057</v>
      </c>
      <c r="J23" s="72">
        <v>-14.3632403661586</v>
      </c>
      <c r="K23" s="71">
        <v>-1592979.0403</v>
      </c>
      <c r="L23" s="72">
        <v>-12.139216097566599</v>
      </c>
      <c r="M23" s="72">
        <v>4.1415495766708998E-2</v>
      </c>
      <c r="N23" s="71">
        <v>44668808.097800002</v>
      </c>
      <c r="O23" s="71">
        <v>245414011.75569999</v>
      </c>
      <c r="P23" s="71">
        <v>170415</v>
      </c>
      <c r="Q23" s="71">
        <v>187925</v>
      </c>
      <c r="R23" s="72">
        <v>-9.3175468937076005</v>
      </c>
      <c r="S23" s="71">
        <v>67.775674726403196</v>
      </c>
      <c r="T23" s="71">
        <v>66.177525673007906</v>
      </c>
      <c r="U23" s="73">
        <v>2.3579979983183499</v>
      </c>
    </row>
    <row r="24" spans="1:21" ht="12" thickBot="1">
      <c r="A24" s="74"/>
      <c r="B24" s="43" t="s">
        <v>22</v>
      </c>
      <c r="C24" s="44"/>
      <c r="D24" s="71">
        <v>177498.3511</v>
      </c>
      <c r="E24" s="71">
        <v>272512.56020000001</v>
      </c>
      <c r="F24" s="72">
        <v>65.134007390239901</v>
      </c>
      <c r="G24" s="71">
        <v>247380.90590000001</v>
      </c>
      <c r="H24" s="72">
        <v>-28.248968749531901</v>
      </c>
      <c r="I24" s="71">
        <v>29142.4627</v>
      </c>
      <c r="J24" s="72">
        <v>16.418441365453301</v>
      </c>
      <c r="K24" s="71">
        <v>41483.445299999999</v>
      </c>
      <c r="L24" s="72">
        <v>16.769057073778001</v>
      </c>
      <c r="M24" s="72">
        <v>-0.29749174666550698</v>
      </c>
      <c r="N24" s="71">
        <v>1369208.2239999999</v>
      </c>
      <c r="O24" s="71">
        <v>27453299.672400001</v>
      </c>
      <c r="P24" s="71">
        <v>17999</v>
      </c>
      <c r="Q24" s="71">
        <v>23991</v>
      </c>
      <c r="R24" s="72">
        <v>-24.9760326789213</v>
      </c>
      <c r="S24" s="71">
        <v>9.8615673704094693</v>
      </c>
      <c r="T24" s="71">
        <v>10.359504722604299</v>
      </c>
      <c r="U24" s="73">
        <v>-5.04927192090123</v>
      </c>
    </row>
    <row r="25" spans="1:21" ht="12" thickBot="1">
      <c r="A25" s="74"/>
      <c r="B25" s="43" t="s">
        <v>23</v>
      </c>
      <c r="C25" s="44"/>
      <c r="D25" s="71">
        <v>202288.97159999999</v>
      </c>
      <c r="E25" s="71">
        <v>264354.12430000002</v>
      </c>
      <c r="F25" s="72">
        <v>76.521965426359003</v>
      </c>
      <c r="G25" s="71">
        <v>246702.28200000001</v>
      </c>
      <c r="H25" s="72">
        <v>-18.002796747538799</v>
      </c>
      <c r="I25" s="71">
        <v>13678.182199999999</v>
      </c>
      <c r="J25" s="72">
        <v>6.7617043538324104</v>
      </c>
      <c r="K25" s="71">
        <v>17691.170399999999</v>
      </c>
      <c r="L25" s="72">
        <v>7.1710607038487</v>
      </c>
      <c r="M25" s="72">
        <v>-0.226835653564221</v>
      </c>
      <c r="N25" s="71">
        <v>1566871.1476</v>
      </c>
      <c r="O25" s="71">
        <v>38401635.967699997</v>
      </c>
      <c r="P25" s="71">
        <v>13588</v>
      </c>
      <c r="Q25" s="71">
        <v>18357</v>
      </c>
      <c r="R25" s="72">
        <v>-25.979190499537001</v>
      </c>
      <c r="S25" s="71">
        <v>14.887324963202801</v>
      </c>
      <c r="T25" s="71">
        <v>17.781600855259601</v>
      </c>
      <c r="U25" s="73">
        <v>-19.441208539550001</v>
      </c>
    </row>
    <row r="26" spans="1:21" ht="12" thickBot="1">
      <c r="A26" s="74"/>
      <c r="B26" s="43" t="s">
        <v>24</v>
      </c>
      <c r="C26" s="44"/>
      <c r="D26" s="71">
        <v>495037.08100000001</v>
      </c>
      <c r="E26" s="71">
        <v>541378.22409999999</v>
      </c>
      <c r="F26" s="72">
        <v>91.440153844931899</v>
      </c>
      <c r="G26" s="71">
        <v>513544.62219999998</v>
      </c>
      <c r="H26" s="72">
        <v>-3.6038818049957699</v>
      </c>
      <c r="I26" s="71">
        <v>106021.4173</v>
      </c>
      <c r="J26" s="72">
        <v>21.4168637803518</v>
      </c>
      <c r="K26" s="71">
        <v>114166.57180000001</v>
      </c>
      <c r="L26" s="72">
        <v>22.231090905190701</v>
      </c>
      <c r="M26" s="72">
        <v>-7.1344478261717997E-2</v>
      </c>
      <c r="N26" s="71">
        <v>3478094.9243000001</v>
      </c>
      <c r="O26" s="71">
        <v>62594822.6149</v>
      </c>
      <c r="P26" s="71">
        <v>34893</v>
      </c>
      <c r="Q26" s="71">
        <v>42004</v>
      </c>
      <c r="R26" s="72">
        <v>-16.9293400628512</v>
      </c>
      <c r="S26" s="71">
        <v>14.187289169747499</v>
      </c>
      <c r="T26" s="71">
        <v>14.5897733001619</v>
      </c>
      <c r="U26" s="73">
        <v>-2.8369347068263102</v>
      </c>
    </row>
    <row r="27" spans="1:21" ht="12" thickBot="1">
      <c r="A27" s="74"/>
      <c r="B27" s="43" t="s">
        <v>25</v>
      </c>
      <c r="C27" s="44"/>
      <c r="D27" s="71">
        <v>192593.57310000001</v>
      </c>
      <c r="E27" s="71">
        <v>274202.99819999997</v>
      </c>
      <c r="F27" s="72">
        <v>70.237588343043896</v>
      </c>
      <c r="G27" s="71">
        <v>270642.42420000001</v>
      </c>
      <c r="H27" s="72">
        <v>-28.838365356320999</v>
      </c>
      <c r="I27" s="71">
        <v>53289.091</v>
      </c>
      <c r="J27" s="72">
        <v>27.669194845006999</v>
      </c>
      <c r="K27" s="71">
        <v>69097.120999999999</v>
      </c>
      <c r="L27" s="72">
        <v>25.530779664070099</v>
      </c>
      <c r="M27" s="72">
        <v>-0.22877986479349799</v>
      </c>
      <c r="N27" s="71">
        <v>1387515.8578999999</v>
      </c>
      <c r="O27" s="71">
        <v>19330249.066300001</v>
      </c>
      <c r="P27" s="71">
        <v>24981</v>
      </c>
      <c r="Q27" s="71">
        <v>32433</v>
      </c>
      <c r="R27" s="72">
        <v>-22.976597909536601</v>
      </c>
      <c r="S27" s="71">
        <v>7.7096022216884803</v>
      </c>
      <c r="T27" s="71">
        <v>7.8273211697961997</v>
      </c>
      <c r="U27" s="73">
        <v>-1.52691338311265</v>
      </c>
    </row>
    <row r="28" spans="1:21" ht="12" thickBot="1">
      <c r="A28" s="74"/>
      <c r="B28" s="43" t="s">
        <v>26</v>
      </c>
      <c r="C28" s="44"/>
      <c r="D28" s="71">
        <v>618533.15700000001</v>
      </c>
      <c r="E28" s="71">
        <v>634500.89260000002</v>
      </c>
      <c r="F28" s="72">
        <v>97.483417945313093</v>
      </c>
      <c r="G28" s="71">
        <v>645310.22050000005</v>
      </c>
      <c r="H28" s="72">
        <v>-4.1494869675630799</v>
      </c>
      <c r="I28" s="71">
        <v>29904.588100000001</v>
      </c>
      <c r="J28" s="72">
        <v>4.8347591008771102</v>
      </c>
      <c r="K28" s="71">
        <v>46754.854099999997</v>
      </c>
      <c r="L28" s="72">
        <v>7.2453298606944996</v>
      </c>
      <c r="M28" s="72">
        <v>-0.36039607703534698</v>
      </c>
      <c r="N28" s="71">
        <v>4754422.9312000005</v>
      </c>
      <c r="O28" s="71">
        <v>89176082.268199995</v>
      </c>
      <c r="P28" s="71">
        <v>29548</v>
      </c>
      <c r="Q28" s="71">
        <v>36098</v>
      </c>
      <c r="R28" s="72">
        <v>-18.145049587234801</v>
      </c>
      <c r="S28" s="71">
        <v>20.933164918099401</v>
      </c>
      <c r="T28" s="71">
        <v>23.082385159842701</v>
      </c>
      <c r="U28" s="73">
        <v>-10.2670582788225</v>
      </c>
    </row>
    <row r="29" spans="1:21" ht="12" thickBot="1">
      <c r="A29" s="74"/>
      <c r="B29" s="43" t="s">
        <v>27</v>
      </c>
      <c r="C29" s="44"/>
      <c r="D29" s="71">
        <v>564761.51430000004</v>
      </c>
      <c r="E29" s="71">
        <v>679566.46750000003</v>
      </c>
      <c r="F29" s="72">
        <v>83.106148008987802</v>
      </c>
      <c r="G29" s="71">
        <v>661022.7439</v>
      </c>
      <c r="H29" s="72">
        <v>-14.562468612209001</v>
      </c>
      <c r="I29" s="71">
        <v>66445.1924</v>
      </c>
      <c r="J29" s="72">
        <v>11.7651771088468</v>
      </c>
      <c r="K29" s="71">
        <v>111225.58900000001</v>
      </c>
      <c r="L29" s="72">
        <v>16.8262877527897</v>
      </c>
      <c r="M29" s="72">
        <v>-0.40260876119073602</v>
      </c>
      <c r="N29" s="71">
        <v>4177015.9821000001</v>
      </c>
      <c r="O29" s="71">
        <v>55268726.487999998</v>
      </c>
      <c r="P29" s="71">
        <v>78269</v>
      </c>
      <c r="Q29" s="71">
        <v>85647</v>
      </c>
      <c r="R29" s="72">
        <v>-8.6144289934265004</v>
      </c>
      <c r="S29" s="71">
        <v>7.21564750156511</v>
      </c>
      <c r="T29" s="71">
        <v>7.8203177729517703</v>
      </c>
      <c r="U29" s="73">
        <v>-8.3799862902878299</v>
      </c>
    </row>
    <row r="30" spans="1:21" ht="12" thickBot="1">
      <c r="A30" s="74"/>
      <c r="B30" s="43" t="s">
        <v>28</v>
      </c>
      <c r="C30" s="44"/>
      <c r="D30" s="71">
        <v>896044.96790000005</v>
      </c>
      <c r="E30" s="71">
        <v>1111521.7527000001</v>
      </c>
      <c r="F30" s="72">
        <v>80.614253902221407</v>
      </c>
      <c r="G30" s="71">
        <v>1142763.6392999999</v>
      </c>
      <c r="H30" s="72">
        <v>-21.5896501179481</v>
      </c>
      <c r="I30" s="71">
        <v>94613.768200000006</v>
      </c>
      <c r="J30" s="72">
        <v>10.559042412987401</v>
      </c>
      <c r="K30" s="71">
        <v>116879.55650000001</v>
      </c>
      <c r="L30" s="72">
        <v>10.2277979873069</v>
      </c>
      <c r="M30" s="72">
        <v>-0.190501991680641</v>
      </c>
      <c r="N30" s="71">
        <v>5924220.1051000003</v>
      </c>
      <c r="O30" s="71">
        <v>77032356.939400002</v>
      </c>
      <c r="P30" s="71">
        <v>68024</v>
      </c>
      <c r="Q30" s="71">
        <v>83692</v>
      </c>
      <c r="R30" s="72">
        <v>-18.721024709649701</v>
      </c>
      <c r="S30" s="71">
        <v>13.1724827693167</v>
      </c>
      <c r="T30" s="71">
        <v>12.847293961190999</v>
      </c>
      <c r="U30" s="73">
        <v>2.4686979199028101</v>
      </c>
    </row>
    <row r="31" spans="1:21" ht="12" thickBot="1">
      <c r="A31" s="74"/>
      <c r="B31" s="43" t="s">
        <v>29</v>
      </c>
      <c r="C31" s="44"/>
      <c r="D31" s="71">
        <v>653316.30200000003</v>
      </c>
      <c r="E31" s="71">
        <v>3320642.0641999999</v>
      </c>
      <c r="F31" s="72">
        <v>19.674396980133299</v>
      </c>
      <c r="G31" s="71">
        <v>866592.94570000004</v>
      </c>
      <c r="H31" s="72">
        <v>-24.610936975458898</v>
      </c>
      <c r="I31" s="71">
        <v>21778.040099999998</v>
      </c>
      <c r="J31" s="72">
        <v>3.3334603825636702</v>
      </c>
      <c r="K31" s="71">
        <v>2789.0142999999998</v>
      </c>
      <c r="L31" s="72">
        <v>0.32183671859308099</v>
      </c>
      <c r="M31" s="72">
        <v>6.8085078660227696</v>
      </c>
      <c r="N31" s="71">
        <v>4996770.6682000002</v>
      </c>
      <c r="O31" s="71">
        <v>101380677.0976</v>
      </c>
      <c r="P31" s="71">
        <v>23635</v>
      </c>
      <c r="Q31" s="71">
        <v>28949</v>
      </c>
      <c r="R31" s="72">
        <v>-18.356419910877801</v>
      </c>
      <c r="S31" s="71">
        <v>27.6418998096044</v>
      </c>
      <c r="T31" s="71">
        <v>28.145836412311301</v>
      </c>
      <c r="U31" s="73">
        <v>-1.8230896073641301</v>
      </c>
    </row>
    <row r="32" spans="1:21" ht="12" thickBot="1">
      <c r="A32" s="74"/>
      <c r="B32" s="43" t="s">
        <v>30</v>
      </c>
      <c r="C32" s="44"/>
      <c r="D32" s="71">
        <v>96273.558199999999</v>
      </c>
      <c r="E32" s="71">
        <v>183511.6827</v>
      </c>
      <c r="F32" s="72">
        <v>52.461814301700599</v>
      </c>
      <c r="G32" s="71">
        <v>138605.58319999999</v>
      </c>
      <c r="H32" s="72">
        <v>-30.541356287875701</v>
      </c>
      <c r="I32" s="71">
        <v>26785.7392</v>
      </c>
      <c r="J32" s="72">
        <v>27.822529571780201</v>
      </c>
      <c r="K32" s="71">
        <v>32906.591099999998</v>
      </c>
      <c r="L32" s="72">
        <v>23.7411728591897</v>
      </c>
      <c r="M32" s="72">
        <v>-0.18600686656965801</v>
      </c>
      <c r="N32" s="71">
        <v>696485.26699999999</v>
      </c>
      <c r="O32" s="71">
        <v>9644921.1579</v>
      </c>
      <c r="P32" s="71">
        <v>19965</v>
      </c>
      <c r="Q32" s="71">
        <v>23814</v>
      </c>
      <c r="R32" s="72">
        <v>-16.162761400856599</v>
      </c>
      <c r="S32" s="71">
        <v>4.8221166140746297</v>
      </c>
      <c r="T32" s="71">
        <v>5.2734855631141402</v>
      </c>
      <c r="U32" s="73">
        <v>-9.3603905745884308</v>
      </c>
    </row>
    <row r="33" spans="1:21" ht="12" thickBot="1">
      <c r="A33" s="74"/>
      <c r="B33" s="43" t="s">
        <v>74</v>
      </c>
      <c r="C33" s="44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1">
        <v>225.96690000000001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3" t="s">
        <v>31</v>
      </c>
      <c r="C34" s="44"/>
      <c r="D34" s="71">
        <v>86381.662400000001</v>
      </c>
      <c r="E34" s="71">
        <v>124006.07950000001</v>
      </c>
      <c r="F34" s="72">
        <v>69.659215699985097</v>
      </c>
      <c r="G34" s="71">
        <v>123460.47719999999</v>
      </c>
      <c r="H34" s="72">
        <v>-30.032943044545402</v>
      </c>
      <c r="I34" s="71">
        <v>15846.502</v>
      </c>
      <c r="J34" s="72">
        <v>18.3447523001132</v>
      </c>
      <c r="K34" s="71">
        <v>14427.666300000001</v>
      </c>
      <c r="L34" s="72">
        <v>11.686060695057799</v>
      </c>
      <c r="M34" s="72">
        <v>9.8341316641070001E-2</v>
      </c>
      <c r="N34" s="71">
        <v>691848.33970000001</v>
      </c>
      <c r="O34" s="71">
        <v>19320547.342300002</v>
      </c>
      <c r="P34" s="71">
        <v>5594</v>
      </c>
      <c r="Q34" s="71">
        <v>8618</v>
      </c>
      <c r="R34" s="72">
        <v>-35.089347876537502</v>
      </c>
      <c r="S34" s="71">
        <v>15.441841687522301</v>
      </c>
      <c r="T34" s="71">
        <v>15.499970990949199</v>
      </c>
      <c r="U34" s="73">
        <v>-0.37644022392615401</v>
      </c>
    </row>
    <row r="35" spans="1:21" ht="12" customHeight="1" thickBot="1">
      <c r="A35" s="74"/>
      <c r="B35" s="43" t="s">
        <v>68</v>
      </c>
      <c r="C35" s="44"/>
      <c r="D35" s="71">
        <v>50710.27</v>
      </c>
      <c r="E35" s="75"/>
      <c r="F35" s="75"/>
      <c r="G35" s="75"/>
      <c r="H35" s="75"/>
      <c r="I35" s="71">
        <v>1393.28</v>
      </c>
      <c r="J35" s="72">
        <v>2.7475302340137402</v>
      </c>
      <c r="K35" s="75"/>
      <c r="L35" s="75"/>
      <c r="M35" s="75"/>
      <c r="N35" s="71">
        <v>582623.23</v>
      </c>
      <c r="O35" s="71">
        <v>12734153.5</v>
      </c>
      <c r="P35" s="71">
        <v>42</v>
      </c>
      <c r="Q35" s="71">
        <v>77</v>
      </c>
      <c r="R35" s="72">
        <v>-45.454545454545503</v>
      </c>
      <c r="S35" s="71">
        <v>1207.38738095238</v>
      </c>
      <c r="T35" s="71">
        <v>1397.7468831168801</v>
      </c>
      <c r="U35" s="73">
        <v>-15.766232542065101</v>
      </c>
    </row>
    <row r="36" spans="1:21" ht="12" thickBot="1">
      <c r="A36" s="74"/>
      <c r="B36" s="43" t="s">
        <v>35</v>
      </c>
      <c r="C36" s="44"/>
      <c r="D36" s="71">
        <v>62839.32</v>
      </c>
      <c r="E36" s="75"/>
      <c r="F36" s="75"/>
      <c r="G36" s="71">
        <v>466086.44</v>
      </c>
      <c r="H36" s="72">
        <v>-86.517668267714498</v>
      </c>
      <c r="I36" s="71">
        <v>-14218.78</v>
      </c>
      <c r="J36" s="72">
        <v>-22.627202203970398</v>
      </c>
      <c r="K36" s="71">
        <v>-33000.629999999997</v>
      </c>
      <c r="L36" s="72">
        <v>-7.0803668950334604</v>
      </c>
      <c r="M36" s="72">
        <v>-0.56913610437134099</v>
      </c>
      <c r="N36" s="71">
        <v>665737.81000000006</v>
      </c>
      <c r="O36" s="71">
        <v>39646710.630000003</v>
      </c>
      <c r="P36" s="71">
        <v>30</v>
      </c>
      <c r="Q36" s="71">
        <v>48</v>
      </c>
      <c r="R36" s="72">
        <v>-37.5</v>
      </c>
      <c r="S36" s="71">
        <v>2094.6439999999998</v>
      </c>
      <c r="T36" s="71">
        <v>2186.5743750000001</v>
      </c>
      <c r="U36" s="73">
        <v>-4.3888305124880604</v>
      </c>
    </row>
    <row r="37" spans="1:21" ht="12" thickBot="1">
      <c r="A37" s="74"/>
      <c r="B37" s="43" t="s">
        <v>36</v>
      </c>
      <c r="C37" s="44"/>
      <c r="D37" s="71">
        <v>1537.61</v>
      </c>
      <c r="E37" s="75"/>
      <c r="F37" s="75"/>
      <c r="G37" s="71">
        <v>129447.03999999999</v>
      </c>
      <c r="H37" s="72">
        <v>-98.812170598879703</v>
      </c>
      <c r="I37" s="71">
        <v>128.21</v>
      </c>
      <c r="J37" s="72">
        <v>8.3382652298046995</v>
      </c>
      <c r="K37" s="71">
        <v>-2856.42</v>
      </c>
      <c r="L37" s="72">
        <v>-2.2066321485605198</v>
      </c>
      <c r="M37" s="72">
        <v>-1.04488485586853</v>
      </c>
      <c r="N37" s="71">
        <v>128923.98</v>
      </c>
      <c r="O37" s="71">
        <v>11099995.6</v>
      </c>
      <c r="P37" s="71">
        <v>1</v>
      </c>
      <c r="Q37" s="71">
        <v>2</v>
      </c>
      <c r="R37" s="72">
        <v>-50</v>
      </c>
      <c r="S37" s="71">
        <v>1537.61</v>
      </c>
      <c r="T37" s="71">
        <v>2584.6149999999998</v>
      </c>
      <c r="U37" s="73">
        <v>-68.093014483516598</v>
      </c>
    </row>
    <row r="38" spans="1:21" ht="12" thickBot="1">
      <c r="A38" s="74"/>
      <c r="B38" s="43" t="s">
        <v>37</v>
      </c>
      <c r="C38" s="44"/>
      <c r="D38" s="71">
        <v>93976.12</v>
      </c>
      <c r="E38" s="75"/>
      <c r="F38" s="75"/>
      <c r="G38" s="71">
        <v>298707.94</v>
      </c>
      <c r="H38" s="72">
        <v>-68.539128889576901</v>
      </c>
      <c r="I38" s="71">
        <v>-19945.310000000001</v>
      </c>
      <c r="J38" s="72">
        <v>-21.223806643645201</v>
      </c>
      <c r="K38" s="71">
        <v>-40628.26</v>
      </c>
      <c r="L38" s="72">
        <v>-13.6013324587221</v>
      </c>
      <c r="M38" s="72">
        <v>-0.50907791768586697</v>
      </c>
      <c r="N38" s="71">
        <v>643181.87</v>
      </c>
      <c r="O38" s="71">
        <v>21278915.879999999</v>
      </c>
      <c r="P38" s="71">
        <v>65</v>
      </c>
      <c r="Q38" s="71">
        <v>59</v>
      </c>
      <c r="R38" s="72">
        <v>10.1694915254237</v>
      </c>
      <c r="S38" s="71">
        <v>1445.7864615384599</v>
      </c>
      <c r="T38" s="71">
        <v>1586.1379661016999</v>
      </c>
      <c r="U38" s="73">
        <v>-9.7076233798652005</v>
      </c>
    </row>
    <row r="39" spans="1:21" ht="12" thickBot="1">
      <c r="A39" s="74"/>
      <c r="B39" s="43" t="s">
        <v>70</v>
      </c>
      <c r="C39" s="44"/>
      <c r="D39" s="71">
        <v>0.85</v>
      </c>
      <c r="E39" s="75"/>
      <c r="F39" s="75"/>
      <c r="G39" s="71">
        <v>8.85</v>
      </c>
      <c r="H39" s="72">
        <v>-90.395480225988706</v>
      </c>
      <c r="I39" s="71">
        <v>-16.239999999999998</v>
      </c>
      <c r="J39" s="72">
        <v>-1910.5882352941201</v>
      </c>
      <c r="K39" s="71">
        <v>7.77</v>
      </c>
      <c r="L39" s="72">
        <v>87.796610169491501</v>
      </c>
      <c r="M39" s="72">
        <v>-3.0900900900900901</v>
      </c>
      <c r="N39" s="71">
        <v>99.35</v>
      </c>
      <c r="O39" s="71">
        <v>974.66</v>
      </c>
      <c r="P39" s="71">
        <v>1</v>
      </c>
      <c r="Q39" s="75"/>
      <c r="R39" s="75"/>
      <c r="S39" s="71">
        <v>0.85</v>
      </c>
      <c r="T39" s="75"/>
      <c r="U39" s="76"/>
    </row>
    <row r="40" spans="1:21" ht="12" customHeight="1" thickBot="1">
      <c r="A40" s="74"/>
      <c r="B40" s="43" t="s">
        <v>32</v>
      </c>
      <c r="C40" s="44"/>
      <c r="D40" s="71">
        <v>43474.358399999997</v>
      </c>
      <c r="E40" s="75"/>
      <c r="F40" s="75"/>
      <c r="G40" s="71">
        <v>525646.15460000001</v>
      </c>
      <c r="H40" s="72">
        <v>-91.729349103089604</v>
      </c>
      <c r="I40" s="71">
        <v>2705.1138999999998</v>
      </c>
      <c r="J40" s="72">
        <v>6.2223204655735698</v>
      </c>
      <c r="K40" s="71">
        <v>35748.379099999998</v>
      </c>
      <c r="L40" s="72">
        <v>6.8008447863950199</v>
      </c>
      <c r="M40" s="72">
        <v>-0.92432904741127098</v>
      </c>
      <c r="N40" s="71">
        <v>608414.52899999998</v>
      </c>
      <c r="O40" s="71">
        <v>7917157.5056999996</v>
      </c>
      <c r="P40" s="71">
        <v>127</v>
      </c>
      <c r="Q40" s="71">
        <v>218</v>
      </c>
      <c r="R40" s="72">
        <v>-41.743119266055103</v>
      </c>
      <c r="S40" s="71">
        <v>342.31778267716498</v>
      </c>
      <c r="T40" s="71">
        <v>716.254998623853</v>
      </c>
      <c r="U40" s="73">
        <v>-109.23686552952</v>
      </c>
    </row>
    <row r="41" spans="1:21" ht="12" thickBot="1">
      <c r="A41" s="74"/>
      <c r="B41" s="43" t="s">
        <v>33</v>
      </c>
      <c r="C41" s="44"/>
      <c r="D41" s="71">
        <v>336729.50900000002</v>
      </c>
      <c r="E41" s="71">
        <v>1615378.0514</v>
      </c>
      <c r="F41" s="72">
        <v>20.845244783917099</v>
      </c>
      <c r="G41" s="71">
        <v>616496.77630000003</v>
      </c>
      <c r="H41" s="72">
        <v>-45.380167107939499</v>
      </c>
      <c r="I41" s="71">
        <v>14866.3078</v>
      </c>
      <c r="J41" s="72">
        <v>4.41491090108173</v>
      </c>
      <c r="K41" s="71">
        <v>45985.459300000002</v>
      </c>
      <c r="L41" s="72">
        <v>7.4591564899964</v>
      </c>
      <c r="M41" s="72">
        <v>-0.67671720525796697</v>
      </c>
      <c r="N41" s="71">
        <v>2326335.9498999999</v>
      </c>
      <c r="O41" s="71">
        <v>43481974.587200001</v>
      </c>
      <c r="P41" s="71">
        <v>1728</v>
      </c>
      <c r="Q41" s="71">
        <v>2096</v>
      </c>
      <c r="R41" s="72">
        <v>-17.5572519083969</v>
      </c>
      <c r="S41" s="71">
        <v>194.86661400463001</v>
      </c>
      <c r="T41" s="71">
        <v>191.028656917939</v>
      </c>
      <c r="U41" s="73">
        <v>1.9695303406870599</v>
      </c>
    </row>
    <row r="42" spans="1:21" ht="12" thickBot="1">
      <c r="A42" s="74"/>
      <c r="B42" s="43" t="s">
        <v>38</v>
      </c>
      <c r="C42" s="44"/>
      <c r="D42" s="71">
        <v>83241.06</v>
      </c>
      <c r="E42" s="75"/>
      <c r="F42" s="75"/>
      <c r="G42" s="71">
        <v>216246.23</v>
      </c>
      <c r="H42" s="72">
        <v>-61.506353197463802</v>
      </c>
      <c r="I42" s="71">
        <v>-8178.61</v>
      </c>
      <c r="J42" s="72">
        <v>-9.8252112599238899</v>
      </c>
      <c r="K42" s="71">
        <v>-23634.99</v>
      </c>
      <c r="L42" s="72">
        <v>-10.9296656871197</v>
      </c>
      <c r="M42" s="72">
        <v>-0.65396177447081605</v>
      </c>
      <c r="N42" s="71">
        <v>579274.62</v>
      </c>
      <c r="O42" s="71">
        <v>17541894.82</v>
      </c>
      <c r="P42" s="71">
        <v>65</v>
      </c>
      <c r="Q42" s="71">
        <v>65</v>
      </c>
      <c r="R42" s="72">
        <v>0</v>
      </c>
      <c r="S42" s="71">
        <v>1280.6316923076899</v>
      </c>
      <c r="T42" s="71">
        <v>1455.4247692307699</v>
      </c>
      <c r="U42" s="73">
        <v>-13.648973235083799</v>
      </c>
    </row>
    <row r="43" spans="1:21" ht="12" thickBot="1">
      <c r="A43" s="74"/>
      <c r="B43" s="43" t="s">
        <v>39</v>
      </c>
      <c r="C43" s="44"/>
      <c r="D43" s="71">
        <v>32544.45</v>
      </c>
      <c r="E43" s="75"/>
      <c r="F43" s="75"/>
      <c r="G43" s="71">
        <v>71718.87</v>
      </c>
      <c r="H43" s="72">
        <v>-54.622193573323202</v>
      </c>
      <c r="I43" s="71">
        <v>4319.84</v>
      </c>
      <c r="J43" s="72">
        <v>13.273661100433401</v>
      </c>
      <c r="K43" s="71">
        <v>9202.0400000000009</v>
      </c>
      <c r="L43" s="72">
        <v>12.830709686307101</v>
      </c>
      <c r="M43" s="72">
        <v>-0.53055626795797495</v>
      </c>
      <c r="N43" s="71">
        <v>218058.32</v>
      </c>
      <c r="O43" s="71">
        <v>6336425.2300000004</v>
      </c>
      <c r="P43" s="71">
        <v>37</v>
      </c>
      <c r="Q43" s="71">
        <v>44</v>
      </c>
      <c r="R43" s="72">
        <v>-15.909090909090899</v>
      </c>
      <c r="S43" s="71">
        <v>879.57972972973005</v>
      </c>
      <c r="T43" s="71">
        <v>851.788409090909</v>
      </c>
      <c r="U43" s="73">
        <v>3.1596135858383301</v>
      </c>
    </row>
    <row r="44" spans="1:21" ht="12" thickBot="1">
      <c r="A44" s="74"/>
      <c r="B44" s="43" t="s">
        <v>76</v>
      </c>
      <c r="C44" s="4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>
        <v>-3233.3332999999998</v>
      </c>
      <c r="P44" s="75"/>
      <c r="Q44" s="75"/>
      <c r="R44" s="75"/>
      <c r="S44" s="75"/>
      <c r="T44" s="75"/>
      <c r="U44" s="76"/>
    </row>
    <row r="45" spans="1:21" ht="12" thickBot="1">
      <c r="A45" s="77"/>
      <c r="B45" s="43" t="s">
        <v>34</v>
      </c>
      <c r="C45" s="44"/>
      <c r="D45" s="78">
        <v>12798.1198</v>
      </c>
      <c r="E45" s="79"/>
      <c r="F45" s="79"/>
      <c r="G45" s="78">
        <v>5140.0855000000001</v>
      </c>
      <c r="H45" s="80">
        <v>148.98651588577701</v>
      </c>
      <c r="I45" s="78">
        <v>952.39300000000003</v>
      </c>
      <c r="J45" s="80">
        <v>7.4416634230912599</v>
      </c>
      <c r="K45" s="78">
        <v>568.07680000000005</v>
      </c>
      <c r="L45" s="80">
        <v>11.051893981140999</v>
      </c>
      <c r="M45" s="80">
        <v>0.67652155483202303</v>
      </c>
      <c r="N45" s="78">
        <v>188702.55780000001</v>
      </c>
      <c r="O45" s="78">
        <v>2646327.3215000001</v>
      </c>
      <c r="P45" s="78">
        <v>22</v>
      </c>
      <c r="Q45" s="78">
        <v>25</v>
      </c>
      <c r="R45" s="80">
        <v>-12</v>
      </c>
      <c r="S45" s="78">
        <v>581.73271818181797</v>
      </c>
      <c r="T45" s="78">
        <v>3066.4990600000001</v>
      </c>
      <c r="U45" s="81">
        <v>-427.13195668007398</v>
      </c>
    </row>
  </sheetData>
  <mergeCells count="43">
    <mergeCell ref="B21:C21"/>
    <mergeCell ref="B22:C22"/>
    <mergeCell ref="B26:C26"/>
    <mergeCell ref="B27:C2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14:C14"/>
    <mergeCell ref="B15:C15"/>
    <mergeCell ref="B16:C16"/>
    <mergeCell ref="B17:C17"/>
    <mergeCell ref="B31:C31"/>
    <mergeCell ref="B28:C28"/>
    <mergeCell ref="B29:C29"/>
    <mergeCell ref="B32:C32"/>
    <mergeCell ref="B33:C33"/>
    <mergeCell ref="B34:C34"/>
    <mergeCell ref="B23:C23"/>
    <mergeCell ref="B24:C24"/>
    <mergeCell ref="B25:C2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59999</v>
      </c>
      <c r="D2" s="37">
        <v>578721.33571111097</v>
      </c>
      <c r="E2" s="37">
        <v>427304.46624359</v>
      </c>
      <c r="F2" s="37">
        <v>151416.869467521</v>
      </c>
      <c r="G2" s="37">
        <v>427304.46624359</v>
      </c>
      <c r="H2" s="37">
        <v>0.26164037875235102</v>
      </c>
    </row>
    <row r="3" spans="1:8">
      <c r="A3" s="37">
        <v>2</v>
      </c>
      <c r="B3" s="37">
        <v>13</v>
      </c>
      <c r="C3" s="37">
        <v>7207</v>
      </c>
      <c r="D3" s="37">
        <v>64480.680197435897</v>
      </c>
      <c r="E3" s="37">
        <v>49543.706741025599</v>
      </c>
      <c r="F3" s="37">
        <v>14936.9734564103</v>
      </c>
      <c r="G3" s="37">
        <v>49543.706741025599</v>
      </c>
      <c r="H3" s="37">
        <v>0.23165037047801201</v>
      </c>
    </row>
    <row r="4" spans="1:8">
      <c r="A4" s="37">
        <v>3</v>
      </c>
      <c r="B4" s="37">
        <v>14</v>
      </c>
      <c r="C4" s="37">
        <v>135423</v>
      </c>
      <c r="D4" s="37">
        <v>116050.593186695</v>
      </c>
      <c r="E4" s="37">
        <v>79760.641122965098</v>
      </c>
      <c r="F4" s="37">
        <v>36289.952063730299</v>
      </c>
      <c r="G4" s="37">
        <v>79760.641122965098</v>
      </c>
      <c r="H4" s="37">
        <v>0.31270802731140901</v>
      </c>
    </row>
    <row r="5" spans="1:8">
      <c r="A5" s="37">
        <v>4</v>
      </c>
      <c r="B5" s="37">
        <v>15</v>
      </c>
      <c r="C5" s="37">
        <v>2632</v>
      </c>
      <c r="D5" s="37">
        <v>41960.367848876798</v>
      </c>
      <c r="E5" s="37">
        <v>32667.984709016</v>
      </c>
      <c r="F5" s="37">
        <v>9292.3831398608309</v>
      </c>
      <c r="G5" s="37">
        <v>32667.984709016</v>
      </c>
      <c r="H5" s="37">
        <v>0.22145618869043299</v>
      </c>
    </row>
    <row r="6" spans="1:8">
      <c r="A6" s="37">
        <v>5</v>
      </c>
      <c r="B6" s="37">
        <v>16</v>
      </c>
      <c r="C6" s="37">
        <v>4753</v>
      </c>
      <c r="D6" s="37">
        <v>503614.28659145301</v>
      </c>
      <c r="E6" s="37">
        <v>507335.31421880302</v>
      </c>
      <c r="F6" s="37">
        <v>-3721.0276273504301</v>
      </c>
      <c r="G6" s="37">
        <v>507335.31421880302</v>
      </c>
      <c r="H6" s="37">
        <v>-7.3886458871827796E-3</v>
      </c>
    </row>
    <row r="7" spans="1:8">
      <c r="A7" s="37">
        <v>6</v>
      </c>
      <c r="B7" s="37">
        <v>17</v>
      </c>
      <c r="C7" s="37">
        <v>131859</v>
      </c>
      <c r="D7" s="37">
        <v>1686186.2585640999</v>
      </c>
      <c r="E7" s="37">
        <v>1981366.3699119701</v>
      </c>
      <c r="F7" s="37">
        <v>-295180.11134786298</v>
      </c>
      <c r="G7" s="37">
        <v>1981366.3699119701</v>
      </c>
      <c r="H7" s="37">
        <v>-0.17505783234126701</v>
      </c>
    </row>
    <row r="8" spans="1:8">
      <c r="A8" s="37">
        <v>7</v>
      </c>
      <c r="B8" s="37">
        <v>18</v>
      </c>
      <c r="C8" s="37">
        <v>119195</v>
      </c>
      <c r="D8" s="37">
        <v>178230.977422222</v>
      </c>
      <c r="E8" s="37">
        <v>146580.06359316199</v>
      </c>
      <c r="F8" s="37">
        <v>31650.913829059798</v>
      </c>
      <c r="G8" s="37">
        <v>146580.06359316199</v>
      </c>
      <c r="H8" s="37">
        <v>0.177583685433537</v>
      </c>
    </row>
    <row r="9" spans="1:8">
      <c r="A9" s="37">
        <v>8</v>
      </c>
      <c r="B9" s="37">
        <v>19</v>
      </c>
      <c r="C9" s="37">
        <v>32321</v>
      </c>
      <c r="D9" s="37">
        <v>228280.382179487</v>
      </c>
      <c r="E9" s="37">
        <v>279901.14486324799</v>
      </c>
      <c r="F9" s="37">
        <v>-51620.762683760702</v>
      </c>
      <c r="G9" s="37">
        <v>279901.14486324799</v>
      </c>
      <c r="H9" s="37">
        <v>-0.22612877283153299</v>
      </c>
    </row>
    <row r="10" spans="1:8">
      <c r="A10" s="37">
        <v>9</v>
      </c>
      <c r="B10" s="37">
        <v>21</v>
      </c>
      <c r="C10" s="37">
        <v>184499</v>
      </c>
      <c r="D10" s="37">
        <v>786539.51285555598</v>
      </c>
      <c r="E10" s="37">
        <v>774000.30538888904</v>
      </c>
      <c r="F10" s="37">
        <v>12539.207466666699</v>
      </c>
      <c r="G10" s="37">
        <v>774000.30538888904</v>
      </c>
      <c r="H10" s="37">
        <v>1.5942247352765102E-2</v>
      </c>
    </row>
    <row r="11" spans="1:8">
      <c r="A11" s="37">
        <v>10</v>
      </c>
      <c r="B11" s="37">
        <v>22</v>
      </c>
      <c r="C11" s="37">
        <v>44894</v>
      </c>
      <c r="D11" s="37">
        <v>688723.00939914503</v>
      </c>
      <c r="E11" s="37">
        <v>652234.15112820501</v>
      </c>
      <c r="F11" s="37">
        <v>36488.858270940204</v>
      </c>
      <c r="G11" s="37">
        <v>652234.15112820501</v>
      </c>
      <c r="H11" s="37">
        <v>5.2980454802539198E-2</v>
      </c>
    </row>
    <row r="12" spans="1:8">
      <c r="A12" s="37">
        <v>11</v>
      </c>
      <c r="B12" s="37">
        <v>23</v>
      </c>
      <c r="C12" s="37">
        <v>131577.83300000001</v>
      </c>
      <c r="D12" s="37">
        <v>1273031.5052717901</v>
      </c>
      <c r="E12" s="37">
        <v>1136711.37137607</v>
      </c>
      <c r="F12" s="37">
        <v>136320.133895726</v>
      </c>
      <c r="G12" s="37">
        <v>1136711.37137607</v>
      </c>
      <c r="H12" s="37">
        <v>0.10708307950840699</v>
      </c>
    </row>
    <row r="13" spans="1:8">
      <c r="A13" s="37">
        <v>12</v>
      </c>
      <c r="B13" s="37">
        <v>24</v>
      </c>
      <c r="C13" s="37">
        <v>19473</v>
      </c>
      <c r="D13" s="37">
        <v>711319.76151965803</v>
      </c>
      <c r="E13" s="37">
        <v>698443.03860256402</v>
      </c>
      <c r="F13" s="37">
        <v>12876.722917094001</v>
      </c>
      <c r="G13" s="37">
        <v>698443.03860256402</v>
      </c>
      <c r="H13" s="37">
        <v>1.81025800402119E-2</v>
      </c>
    </row>
    <row r="14" spans="1:8">
      <c r="A14" s="37">
        <v>13</v>
      </c>
      <c r="B14" s="37">
        <v>25</v>
      </c>
      <c r="C14" s="37">
        <v>65794</v>
      </c>
      <c r="D14" s="37">
        <v>804464.66910000006</v>
      </c>
      <c r="E14" s="37">
        <v>726413.77859999996</v>
      </c>
      <c r="F14" s="37">
        <v>78050.890499999994</v>
      </c>
      <c r="G14" s="37">
        <v>726413.77859999996</v>
      </c>
      <c r="H14" s="37">
        <v>9.7022148390083995E-2</v>
      </c>
    </row>
    <row r="15" spans="1:8">
      <c r="A15" s="37">
        <v>14</v>
      </c>
      <c r="B15" s="37">
        <v>26</v>
      </c>
      <c r="C15" s="37">
        <v>53811</v>
      </c>
      <c r="D15" s="37">
        <v>332045.29880550603</v>
      </c>
      <c r="E15" s="37">
        <v>306098.55930412997</v>
      </c>
      <c r="F15" s="37">
        <v>25946.7395013766</v>
      </c>
      <c r="G15" s="37">
        <v>306098.55930412997</v>
      </c>
      <c r="H15" s="37">
        <v>7.8142167935269402E-2</v>
      </c>
    </row>
    <row r="16" spans="1:8">
      <c r="A16" s="37">
        <v>15</v>
      </c>
      <c r="B16" s="37">
        <v>27</v>
      </c>
      <c r="C16" s="37">
        <v>145937.9</v>
      </c>
      <c r="D16" s="37">
        <v>1062811.4202000001</v>
      </c>
      <c r="E16" s="37">
        <v>1032514.8352</v>
      </c>
      <c r="F16" s="37">
        <v>30296.584999999999</v>
      </c>
      <c r="G16" s="37">
        <v>1032514.8352</v>
      </c>
      <c r="H16" s="37">
        <v>2.85060777708794E-2</v>
      </c>
    </row>
    <row r="17" spans="1:8">
      <c r="A17" s="37">
        <v>16</v>
      </c>
      <c r="B17" s="37">
        <v>29</v>
      </c>
      <c r="C17" s="37">
        <v>1672764</v>
      </c>
      <c r="D17" s="37">
        <v>11549993.295094</v>
      </c>
      <c r="E17" s="37">
        <v>13208944.701387201</v>
      </c>
      <c r="F17" s="37">
        <v>-1658951.40629316</v>
      </c>
      <c r="G17" s="37">
        <v>13208944.701387201</v>
      </c>
      <c r="H17" s="37">
        <v>-0.14363223976916201</v>
      </c>
    </row>
    <row r="18" spans="1:8">
      <c r="A18" s="37">
        <v>17</v>
      </c>
      <c r="B18" s="37">
        <v>31</v>
      </c>
      <c r="C18" s="37">
        <v>19987.018</v>
      </c>
      <c r="D18" s="37">
        <v>177498.33466997201</v>
      </c>
      <c r="E18" s="37">
        <v>148355.878530763</v>
      </c>
      <c r="F18" s="37">
        <v>29142.4561392086</v>
      </c>
      <c r="G18" s="37">
        <v>148355.878530763</v>
      </c>
      <c r="H18" s="37">
        <v>0.16418439188961401</v>
      </c>
    </row>
    <row r="19" spans="1:8">
      <c r="A19" s="37">
        <v>18</v>
      </c>
      <c r="B19" s="37">
        <v>32</v>
      </c>
      <c r="C19" s="37">
        <v>11886.25</v>
      </c>
      <c r="D19" s="37">
        <v>202289.22708529601</v>
      </c>
      <c r="E19" s="37">
        <v>188610.78990059099</v>
      </c>
      <c r="F19" s="37">
        <v>13678.437184704801</v>
      </c>
      <c r="G19" s="37">
        <v>188610.78990059099</v>
      </c>
      <c r="H19" s="37">
        <v>6.7618218635721997E-2</v>
      </c>
    </row>
    <row r="20" spans="1:8">
      <c r="A20" s="37">
        <v>19</v>
      </c>
      <c r="B20" s="37">
        <v>33</v>
      </c>
      <c r="C20" s="37">
        <v>33833.195</v>
      </c>
      <c r="D20" s="37">
        <v>495037.042381696</v>
      </c>
      <c r="E20" s="37">
        <v>389015.64444545301</v>
      </c>
      <c r="F20" s="37">
        <v>106021.397936243</v>
      </c>
      <c r="G20" s="37">
        <v>389015.64444545301</v>
      </c>
      <c r="H20" s="37">
        <v>0.21416861539523999</v>
      </c>
    </row>
    <row r="21" spans="1:8">
      <c r="A21" s="37">
        <v>20</v>
      </c>
      <c r="B21" s="37">
        <v>34</v>
      </c>
      <c r="C21" s="37">
        <v>32019.41</v>
      </c>
      <c r="D21" s="37">
        <v>192593.43115656899</v>
      </c>
      <c r="E21" s="37">
        <v>139304.500892977</v>
      </c>
      <c r="F21" s="37">
        <v>53288.930263592003</v>
      </c>
      <c r="G21" s="37">
        <v>139304.500892977</v>
      </c>
      <c r="H21" s="37">
        <v>0.27669131778575901</v>
      </c>
    </row>
    <row r="22" spans="1:8">
      <c r="A22" s="37">
        <v>21</v>
      </c>
      <c r="B22" s="37">
        <v>35</v>
      </c>
      <c r="C22" s="37">
        <v>21724.23</v>
      </c>
      <c r="D22" s="37">
        <v>618533.15700000001</v>
      </c>
      <c r="E22" s="37">
        <v>588628.55680000002</v>
      </c>
      <c r="F22" s="37">
        <v>29904.600200000001</v>
      </c>
      <c r="G22" s="37">
        <v>588628.55680000002</v>
      </c>
      <c r="H22" s="37">
        <v>4.8347610571182399E-2</v>
      </c>
    </row>
    <row r="23" spans="1:8">
      <c r="A23" s="37">
        <v>22</v>
      </c>
      <c r="B23" s="37">
        <v>36</v>
      </c>
      <c r="C23" s="37">
        <v>86604.384000000005</v>
      </c>
      <c r="D23" s="37">
        <v>564762.46952920302</v>
      </c>
      <c r="E23" s="37">
        <v>498316.31360574201</v>
      </c>
      <c r="F23" s="37">
        <v>66446.155923461396</v>
      </c>
      <c r="G23" s="37">
        <v>498316.31360574201</v>
      </c>
      <c r="H23" s="37">
        <v>0.11765327816285701</v>
      </c>
    </row>
    <row r="24" spans="1:8">
      <c r="A24" s="37">
        <v>23</v>
      </c>
      <c r="B24" s="37">
        <v>37</v>
      </c>
      <c r="C24" s="37">
        <v>133654.554</v>
      </c>
      <c r="D24" s="37">
        <v>896044.85662477894</v>
      </c>
      <c r="E24" s="37">
        <v>801431.19141303794</v>
      </c>
      <c r="F24" s="37">
        <v>94613.665211740503</v>
      </c>
      <c r="G24" s="37">
        <v>801431.19141303794</v>
      </c>
      <c r="H24" s="37">
        <v>0.105590322306108</v>
      </c>
    </row>
    <row r="25" spans="1:8">
      <c r="A25" s="37">
        <v>24</v>
      </c>
      <c r="B25" s="37">
        <v>38</v>
      </c>
      <c r="C25" s="37">
        <v>143823.52499999999</v>
      </c>
      <c r="D25" s="37">
        <v>653316.23877787602</v>
      </c>
      <c r="E25" s="37">
        <v>631538.23179469001</v>
      </c>
      <c r="F25" s="37">
        <v>21778.006983185802</v>
      </c>
      <c r="G25" s="37">
        <v>631538.23179469001</v>
      </c>
      <c r="H25" s="37">
        <v>3.3334556361134998E-2</v>
      </c>
    </row>
    <row r="26" spans="1:8">
      <c r="A26" s="37">
        <v>25</v>
      </c>
      <c r="B26" s="37">
        <v>39</v>
      </c>
      <c r="C26" s="37">
        <v>61611.911</v>
      </c>
      <c r="D26" s="37">
        <v>96273.559155101699</v>
      </c>
      <c r="E26" s="37">
        <v>69487.807836784006</v>
      </c>
      <c r="F26" s="37">
        <v>26785.7513183177</v>
      </c>
      <c r="G26" s="37">
        <v>69487.807836784006</v>
      </c>
      <c r="H26" s="37">
        <v>0.27822541883140001</v>
      </c>
    </row>
    <row r="27" spans="1:8">
      <c r="A27" s="37">
        <v>26</v>
      </c>
      <c r="B27" s="37">
        <v>42</v>
      </c>
      <c r="C27" s="37">
        <v>4935.3410000000003</v>
      </c>
      <c r="D27" s="37">
        <v>86381.661399999997</v>
      </c>
      <c r="E27" s="37">
        <v>70535.159400000004</v>
      </c>
      <c r="F27" s="37">
        <v>15846.502</v>
      </c>
      <c r="G27" s="37">
        <v>70535.159400000004</v>
      </c>
      <c r="H27" s="37">
        <v>0.18344752512481799</v>
      </c>
    </row>
    <row r="28" spans="1:8">
      <c r="A28" s="37">
        <v>27</v>
      </c>
      <c r="B28" s="37">
        <v>75</v>
      </c>
      <c r="C28" s="37">
        <v>132</v>
      </c>
      <c r="D28" s="37">
        <v>43474.358974358998</v>
      </c>
      <c r="E28" s="37">
        <v>40769.243589743601</v>
      </c>
      <c r="F28" s="37">
        <v>2705.1153846153802</v>
      </c>
      <c r="G28" s="37">
        <v>40769.243589743601</v>
      </c>
      <c r="H28" s="37">
        <v>6.2223237982895897E-2</v>
      </c>
    </row>
    <row r="29" spans="1:8">
      <c r="A29" s="37">
        <v>28</v>
      </c>
      <c r="B29" s="37">
        <v>76</v>
      </c>
      <c r="C29" s="37">
        <v>2073</v>
      </c>
      <c r="D29" s="37">
        <v>336729.50337777799</v>
      </c>
      <c r="E29" s="37">
        <v>321863.197194017</v>
      </c>
      <c r="F29" s="37">
        <v>14866.3061837607</v>
      </c>
      <c r="G29" s="37">
        <v>321863.197194017</v>
      </c>
      <c r="H29" s="37">
        <v>4.4149104948140297E-2</v>
      </c>
    </row>
    <row r="30" spans="1:8">
      <c r="A30" s="37">
        <v>29</v>
      </c>
      <c r="B30" s="37">
        <v>99</v>
      </c>
      <c r="C30" s="37">
        <v>22</v>
      </c>
      <c r="D30" s="37">
        <v>12798.1196581197</v>
      </c>
      <c r="E30" s="37">
        <v>11845.7264957265</v>
      </c>
      <c r="F30" s="37">
        <v>952.39316239316202</v>
      </c>
      <c r="G30" s="37">
        <v>11845.7264957265</v>
      </c>
      <c r="H30" s="37">
        <v>7.4416647744727504E-2</v>
      </c>
    </row>
    <row r="31" spans="1:8">
      <c r="A31" s="30">
        <v>30</v>
      </c>
      <c r="B31" s="47">
        <v>40</v>
      </c>
      <c r="C31" s="48">
        <v>0</v>
      </c>
      <c r="D31" s="48">
        <v>0</v>
      </c>
      <c r="E31" s="48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47">
        <v>9101</v>
      </c>
      <c r="C32" s="48">
        <v>0</v>
      </c>
      <c r="D32" s="48">
        <v>0</v>
      </c>
      <c r="E32" s="48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40</v>
      </c>
      <c r="D33" s="34">
        <v>50710.27</v>
      </c>
      <c r="E33" s="34">
        <v>49316.99</v>
      </c>
      <c r="F33" s="30"/>
      <c r="G33" s="30"/>
      <c r="H33" s="30"/>
    </row>
    <row r="34" spans="1:8">
      <c r="A34" s="30"/>
      <c r="B34" s="33">
        <v>71</v>
      </c>
      <c r="C34" s="34">
        <v>26</v>
      </c>
      <c r="D34" s="34">
        <v>62839.32</v>
      </c>
      <c r="E34" s="34">
        <v>77058.100000000006</v>
      </c>
      <c r="F34" s="30"/>
      <c r="G34" s="30"/>
      <c r="H34" s="30"/>
    </row>
    <row r="35" spans="1:8">
      <c r="A35" s="30"/>
      <c r="B35" s="33">
        <v>72</v>
      </c>
      <c r="C35" s="34">
        <v>1</v>
      </c>
      <c r="D35" s="34">
        <v>1537.61</v>
      </c>
      <c r="E35" s="34">
        <v>1409.4</v>
      </c>
      <c r="F35" s="30"/>
      <c r="G35" s="30"/>
      <c r="H35" s="30"/>
    </row>
    <row r="36" spans="1:8">
      <c r="A36" s="30"/>
      <c r="B36" s="33">
        <v>73</v>
      </c>
      <c r="C36" s="34">
        <v>65</v>
      </c>
      <c r="D36" s="34">
        <v>93976.12</v>
      </c>
      <c r="E36" s="34">
        <v>113921.43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0.85</v>
      </c>
      <c r="E37" s="34">
        <v>17.09</v>
      </c>
      <c r="F37" s="30"/>
      <c r="G37" s="30"/>
      <c r="H37" s="30"/>
    </row>
    <row r="38" spans="1:8">
      <c r="A38" s="30"/>
      <c r="B38" s="33">
        <v>77</v>
      </c>
      <c r="C38" s="34">
        <v>59</v>
      </c>
      <c r="D38" s="34">
        <v>83241.06</v>
      </c>
      <c r="E38" s="34">
        <v>91419.67</v>
      </c>
      <c r="F38" s="34"/>
      <c r="G38" s="30"/>
      <c r="H38" s="30"/>
    </row>
    <row r="39" spans="1:8">
      <c r="A39" s="30"/>
      <c r="B39" s="33">
        <v>78</v>
      </c>
      <c r="C39" s="34">
        <v>34</v>
      </c>
      <c r="D39" s="34">
        <v>32544.45</v>
      </c>
      <c r="E39" s="34">
        <v>28224.61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2016-03-08T04:13:28Z</dcterms:modified>
</cp:coreProperties>
</file>