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<sst xmlns="http://schemas.openxmlformats.org/spreadsheetml/2006/main" count="118" uniqueCount="77">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</sst>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2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0" fontId="19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49" fontId="19" fillId="33" borderId="22" xfId="0" applyNumberFormat="1" applyFont="1" applyFill="1" applyBorder="1" applyAlignment="1">
      <alignment horizontal="left" vertical="top" wrapText="1"/>
    </xf>
    <xf numFmtId="49" fontId="19" fillId="33" borderId="23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8" sqref="M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11042211.634900002</v>
      </c>
      <c r="F3" s="25">
        <f>RA!I7</f>
        <v>996779.19140000001</v>
      </c>
      <c r="G3" s="16">
        <f>SUM(G4:G41)</f>
        <v>10045432.443499999</v>
      </c>
      <c r="H3" s="27">
        <f>RA!J7</f>
        <v>9.0269886537003199</v>
      </c>
      <c r="I3" s="20">
        <f>SUM(I4:I41)</f>
        <v>11042215.336848965</v>
      </c>
      <c r="J3" s="21">
        <f>SUM(J4:J41)</f>
        <v>10045432.286103973</v>
      </c>
      <c r="K3" s="22">
        <f>E3-I3</f>
        <v>-3.7019489631056786</v>
      </c>
      <c r="L3" s="22">
        <f>G3-J3</f>
        <v>0.15739602595567703</v>
      </c>
    </row>
    <row r="4" spans="1:13">
      <c r="A4" s="66">
        <f>RA!A8</f>
        <v>42438</v>
      </c>
      <c r="B4" s="12">
        <v>12</v>
      </c>
      <c r="C4" s="64" t="s">
        <v>6</v>
      </c>
      <c r="D4" s="64"/>
      <c r="E4" s="15">
        <f>VLOOKUP(C4,RA!B8:D36,3,0)</f>
        <v>422561.5528</v>
      </c>
      <c r="F4" s="25">
        <f>VLOOKUP(C4,RA!B8:I39,8,0)</f>
        <v>120397.18369999999</v>
      </c>
      <c r="G4" s="16">
        <f t="shared" ref="G4:G41" si="0">E4-F4</f>
        <v>302164.36910000001</v>
      </c>
      <c r="H4" s="27">
        <f>RA!J8</f>
        <v>28.492223890748601</v>
      </c>
      <c r="I4" s="20">
        <f>VLOOKUP(B4,RMS!B:D,3,FALSE)</f>
        <v>422562.03963931598</v>
      </c>
      <c r="J4" s="21">
        <f>VLOOKUP(B4,RMS!B:E,4,FALSE)</f>
        <v>302164.37927435897</v>
      </c>
      <c r="K4" s="22">
        <f t="shared" ref="K4:K41" si="1">E4-I4</f>
        <v>-0.48683931597042829</v>
      </c>
      <c r="L4" s="22">
        <f t="shared" ref="L4:L41" si="2">G4-J4</f>
        <v>-1.0174358962103724E-2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52126.462500000001</v>
      </c>
      <c r="F5" s="25">
        <f>VLOOKUP(C5,RA!B9:I40,8,0)</f>
        <v>12144.711799999999</v>
      </c>
      <c r="G5" s="16">
        <f t="shared" si="0"/>
        <v>39981.750700000004</v>
      </c>
      <c r="H5" s="27">
        <f>RA!J9</f>
        <v>23.298553589743399</v>
      </c>
      <c r="I5" s="20">
        <f>VLOOKUP(B5,RMS!B:D,3,FALSE)</f>
        <v>52126.501441025597</v>
      </c>
      <c r="J5" s="21">
        <f>VLOOKUP(B5,RMS!B:E,4,FALSE)</f>
        <v>39981.7538435897</v>
      </c>
      <c r="K5" s="22">
        <f t="shared" si="1"/>
        <v>-3.8941025595704559E-2</v>
      </c>
      <c r="L5" s="22">
        <f t="shared" si="2"/>
        <v>-3.1435896962648258E-3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77604.285600000003</v>
      </c>
      <c r="F6" s="25">
        <f>VLOOKUP(C6,RA!B10:I41,8,0)</f>
        <v>23308.154600000002</v>
      </c>
      <c r="G6" s="16">
        <f t="shared" si="0"/>
        <v>54296.131000000001</v>
      </c>
      <c r="H6" s="27">
        <f>RA!J10</f>
        <v>30.034622984790399</v>
      </c>
      <c r="I6" s="20">
        <f>VLOOKUP(B6,RMS!B:D,3,FALSE)</f>
        <v>77605.7020659103</v>
      </c>
      <c r="J6" s="21">
        <f>VLOOKUP(B6,RMS!B:E,4,FALSE)</f>
        <v>54296.131320431501</v>
      </c>
      <c r="K6" s="22">
        <f>E6-I6</f>
        <v>-1.41646591029712</v>
      </c>
      <c r="L6" s="22">
        <f t="shared" si="2"/>
        <v>-3.2043149985838681E-4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37427.073299999996</v>
      </c>
      <c r="F7" s="25">
        <f>VLOOKUP(C7,RA!B11:I42,8,0)</f>
        <v>8531.6677</v>
      </c>
      <c r="G7" s="16">
        <f t="shared" si="0"/>
        <v>28895.405599999998</v>
      </c>
      <c r="H7" s="27">
        <f>RA!J11</f>
        <v>22.7954444410164</v>
      </c>
      <c r="I7" s="20">
        <f>VLOOKUP(B7,RMS!B:D,3,FALSE)</f>
        <v>37427.099983231201</v>
      </c>
      <c r="J7" s="21">
        <f>VLOOKUP(B7,RMS!B:E,4,FALSE)</f>
        <v>28895.405056841399</v>
      </c>
      <c r="K7" s="22">
        <f t="shared" si="1"/>
        <v>-2.6683231204515323E-2</v>
      </c>
      <c r="L7" s="22">
        <f t="shared" si="2"/>
        <v>5.4315859961207025E-4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141992.40830000001</v>
      </c>
      <c r="F8" s="25">
        <f>VLOOKUP(C8,RA!B12:I43,8,0)</f>
        <v>10782.4728</v>
      </c>
      <c r="G8" s="16">
        <f t="shared" si="0"/>
        <v>131209.93550000002</v>
      </c>
      <c r="H8" s="27">
        <f>RA!J12</f>
        <v>7.5936966835712196</v>
      </c>
      <c r="I8" s="20">
        <f>VLOOKUP(B8,RMS!B:D,3,FALSE)</f>
        <v>141992.39971538499</v>
      </c>
      <c r="J8" s="21">
        <f>VLOOKUP(B8,RMS!B:E,4,FALSE)</f>
        <v>131209.93513846199</v>
      </c>
      <c r="K8" s="22">
        <f t="shared" si="1"/>
        <v>8.5846150177530944E-3</v>
      </c>
      <c r="L8" s="22">
        <f t="shared" si="2"/>
        <v>3.6153802648186684E-4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151803.60990000001</v>
      </c>
      <c r="F9" s="25">
        <f>VLOOKUP(C9,RA!B13:I44,8,0)</f>
        <v>50309.904999999999</v>
      </c>
      <c r="G9" s="16">
        <f t="shared" si="0"/>
        <v>101493.70490000001</v>
      </c>
      <c r="H9" s="27">
        <f>RA!J13</f>
        <v>33.141441783328801</v>
      </c>
      <c r="I9" s="20">
        <f>VLOOKUP(B9,RMS!B:D,3,FALSE)</f>
        <v>151803.698800855</v>
      </c>
      <c r="J9" s="21">
        <f>VLOOKUP(B9,RMS!B:E,4,FALSE)</f>
        <v>101493.702394017</v>
      </c>
      <c r="K9" s="22">
        <f t="shared" si="1"/>
        <v>-8.8900854985695332E-2</v>
      </c>
      <c r="L9" s="22">
        <f t="shared" si="2"/>
        <v>2.5059830077225342E-3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153317.9437</v>
      </c>
      <c r="F10" s="25">
        <f>VLOOKUP(C10,RA!B14:I44,8,0)</f>
        <v>32228.659500000002</v>
      </c>
      <c r="G10" s="16">
        <f t="shared" si="0"/>
        <v>121089.28419999999</v>
      </c>
      <c r="H10" s="27">
        <f>RA!J14</f>
        <v>21.020800776628199</v>
      </c>
      <c r="I10" s="20">
        <f>VLOOKUP(B10,RMS!B:D,3,FALSE)</f>
        <v>153317.92345042701</v>
      </c>
      <c r="J10" s="21">
        <f>VLOOKUP(B10,RMS!B:E,4,FALSE)</f>
        <v>121089.28665726499</v>
      </c>
      <c r="K10" s="22">
        <f t="shared" si="1"/>
        <v>2.0249572989996523E-2</v>
      </c>
      <c r="L10" s="22">
        <f t="shared" si="2"/>
        <v>-2.4572649999754503E-3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355925.2316</v>
      </c>
      <c r="F11" s="25">
        <f>VLOOKUP(C11,RA!B15:I45,8,0)</f>
        <v>-355194.97159999999</v>
      </c>
      <c r="G11" s="16">
        <f t="shared" si="0"/>
        <v>711120.20319999999</v>
      </c>
      <c r="H11" s="27">
        <f>RA!J15</f>
        <v>-99.794827695491804</v>
      </c>
      <c r="I11" s="20">
        <f>VLOOKUP(B11,RMS!B:D,3,FALSE)</f>
        <v>355925.51347863203</v>
      </c>
      <c r="J11" s="21">
        <f>VLOOKUP(B11,RMS!B:E,4,FALSE)</f>
        <v>711120.20311111095</v>
      </c>
      <c r="K11" s="22">
        <f t="shared" si="1"/>
        <v>-0.28187863202765584</v>
      </c>
      <c r="L11" s="22">
        <f t="shared" si="2"/>
        <v>8.8889035396277905E-5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477484.98820000002</v>
      </c>
      <c r="F12" s="25">
        <f>VLOOKUP(C12,RA!B16:I46,8,0)</f>
        <v>44063.525199999996</v>
      </c>
      <c r="G12" s="16">
        <f t="shared" si="0"/>
        <v>433421.46300000005</v>
      </c>
      <c r="H12" s="27">
        <f>RA!J16</f>
        <v>9.2282535134996699</v>
      </c>
      <c r="I12" s="20">
        <f>VLOOKUP(B12,RMS!B:D,3,FALSE)</f>
        <v>477484.65499658103</v>
      </c>
      <c r="J12" s="21">
        <f>VLOOKUP(B12,RMS!B:E,4,FALSE)</f>
        <v>433421.46334529901</v>
      </c>
      <c r="K12" s="22">
        <f t="shared" si="1"/>
        <v>0.33320341899525374</v>
      </c>
      <c r="L12" s="22">
        <f t="shared" si="2"/>
        <v>-3.4529896220192313E-4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400319.92540000001</v>
      </c>
      <c r="F13" s="25">
        <f>VLOOKUP(C13,RA!B17:I47,8,0)</f>
        <v>50053.771699999998</v>
      </c>
      <c r="G13" s="16">
        <f t="shared" si="0"/>
        <v>350266.15370000002</v>
      </c>
      <c r="H13" s="27">
        <f>RA!J17</f>
        <v>12.503442502889699</v>
      </c>
      <c r="I13" s="20">
        <f>VLOOKUP(B13,RMS!B:D,3,FALSE)</f>
        <v>400319.90024273499</v>
      </c>
      <c r="J13" s="21">
        <f>VLOOKUP(B13,RMS!B:E,4,FALSE)</f>
        <v>350266.15408974403</v>
      </c>
      <c r="K13" s="22">
        <f t="shared" si="1"/>
        <v>2.5157265015877783E-2</v>
      </c>
      <c r="L13" s="22">
        <f t="shared" si="2"/>
        <v>-3.8974400376901031E-4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1022021.781</v>
      </c>
      <c r="F14" s="25">
        <f>VLOOKUP(C14,RA!B18:I48,8,0)</f>
        <v>185269.27239999999</v>
      </c>
      <c r="G14" s="16">
        <f t="shared" si="0"/>
        <v>836752.50859999994</v>
      </c>
      <c r="H14" s="27">
        <f>RA!J18</f>
        <v>18.127722504966801</v>
      </c>
      <c r="I14" s="20">
        <f>VLOOKUP(B14,RMS!B:D,3,FALSE)</f>
        <v>1022021.80273248</v>
      </c>
      <c r="J14" s="21">
        <f>VLOOKUP(B14,RMS!B:E,4,FALSE)</f>
        <v>836752.497194872</v>
      </c>
      <c r="K14" s="22">
        <f t="shared" si="1"/>
        <v>-2.1732480032369494E-2</v>
      </c>
      <c r="L14" s="22">
        <f t="shared" si="2"/>
        <v>1.140512793790549E-2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397460.14279999997</v>
      </c>
      <c r="F15" s="25">
        <f>VLOOKUP(C15,RA!B19:I49,8,0)</f>
        <v>41887.302600000003</v>
      </c>
      <c r="G15" s="16">
        <f t="shared" si="0"/>
        <v>355572.84019999998</v>
      </c>
      <c r="H15" s="27">
        <f>RA!J19</f>
        <v>10.538742905116299</v>
      </c>
      <c r="I15" s="20">
        <f>VLOOKUP(B15,RMS!B:D,3,FALSE)</f>
        <v>397460.15367777803</v>
      </c>
      <c r="J15" s="21">
        <f>VLOOKUP(B15,RMS!B:E,4,FALSE)</f>
        <v>355572.841134188</v>
      </c>
      <c r="K15" s="22">
        <f t="shared" si="1"/>
        <v>-1.0877778055146337E-2</v>
      </c>
      <c r="L15" s="22">
        <f t="shared" si="2"/>
        <v>-9.3418802134692669E-4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666363.19839999999</v>
      </c>
      <c r="F16" s="25">
        <f>VLOOKUP(C16,RA!B20:I50,8,0)</f>
        <v>74256.873999999996</v>
      </c>
      <c r="G16" s="16">
        <f t="shared" si="0"/>
        <v>592106.32440000004</v>
      </c>
      <c r="H16" s="27">
        <f>RA!J20</f>
        <v>11.1436036951467</v>
      </c>
      <c r="I16" s="20">
        <f>VLOOKUP(B16,RMS!B:D,3,FALSE)</f>
        <v>666363.15599469002</v>
      </c>
      <c r="J16" s="21">
        <f>VLOOKUP(B16,RMS!B:E,4,FALSE)</f>
        <v>592106.32444601797</v>
      </c>
      <c r="K16" s="22">
        <f t="shared" si="1"/>
        <v>4.2405309970490634E-2</v>
      </c>
      <c r="L16" s="22">
        <f t="shared" si="2"/>
        <v>-4.601792898029089E-5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243143.09340000001</v>
      </c>
      <c r="F17" s="25">
        <f>VLOOKUP(C17,RA!B21:I51,8,0)</f>
        <v>41318.208299999998</v>
      </c>
      <c r="G17" s="16">
        <f t="shared" si="0"/>
        <v>201824.88510000001</v>
      </c>
      <c r="H17" s="27">
        <f>RA!J21</f>
        <v>16.993371155324802</v>
      </c>
      <c r="I17" s="20">
        <f>VLOOKUP(B17,RMS!B:D,3,FALSE)</f>
        <v>243142.858707306</v>
      </c>
      <c r="J17" s="21">
        <f>VLOOKUP(B17,RMS!B:E,4,FALSE)</f>
        <v>201824.88475547999</v>
      </c>
      <c r="K17" s="22">
        <f t="shared" si="1"/>
        <v>0.23469269400811754</v>
      </c>
      <c r="L17" s="22">
        <f t="shared" si="2"/>
        <v>3.4452002728357911E-4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749674.08929999999</v>
      </c>
      <c r="F18" s="25">
        <f>VLOOKUP(C18,RA!B22:I52,8,0)</f>
        <v>60152.3626</v>
      </c>
      <c r="G18" s="16">
        <f t="shared" si="0"/>
        <v>689521.7267</v>
      </c>
      <c r="H18" s="27">
        <f>RA!J22</f>
        <v>8.0238017371210706</v>
      </c>
      <c r="I18" s="20">
        <f>VLOOKUP(B18,RMS!B:D,3,FALSE)</f>
        <v>749674.83790000004</v>
      </c>
      <c r="J18" s="21">
        <f>VLOOKUP(B18,RMS!B:E,4,FALSE)</f>
        <v>689521.72809999995</v>
      </c>
      <c r="K18" s="22">
        <f t="shared" si="1"/>
        <v>-0.74860000004991889</v>
      </c>
      <c r="L18" s="22">
        <f t="shared" si="2"/>
        <v>-1.39999995008111E-3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1492620.3888000001</v>
      </c>
      <c r="F19" s="25">
        <f>VLOOKUP(C19,RA!B23:I53,8,0)</f>
        <v>143957.6557</v>
      </c>
      <c r="G19" s="16">
        <f t="shared" si="0"/>
        <v>1348662.7331000001</v>
      </c>
      <c r="H19" s="27">
        <f>RA!J23</f>
        <v>9.6446261072271398</v>
      </c>
      <c r="I19" s="20">
        <f>VLOOKUP(B19,RMS!B:D,3,FALSE)</f>
        <v>1492620.88331538</v>
      </c>
      <c r="J19" s="21">
        <f>VLOOKUP(B19,RMS!B:E,4,FALSE)</f>
        <v>1348662.75191966</v>
      </c>
      <c r="K19" s="22">
        <f t="shared" si="1"/>
        <v>-0.49451537989079952</v>
      </c>
      <c r="L19" s="22">
        <f t="shared" si="2"/>
        <v>-1.8819659948348999E-2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184750.80739999999</v>
      </c>
      <c r="F20" s="25">
        <f>VLOOKUP(C20,RA!B24:I54,8,0)</f>
        <v>31185.652300000002</v>
      </c>
      <c r="G20" s="16">
        <f t="shared" si="0"/>
        <v>153565.15509999997</v>
      </c>
      <c r="H20" s="27">
        <f>RA!J24</f>
        <v>16.879846285315899</v>
      </c>
      <c r="I20" s="20">
        <f>VLOOKUP(B20,RMS!B:D,3,FALSE)</f>
        <v>184750.792648968</v>
      </c>
      <c r="J20" s="21">
        <f>VLOOKUP(B20,RMS!B:E,4,FALSE)</f>
        <v>153565.151869325</v>
      </c>
      <c r="K20" s="22">
        <f t="shared" si="1"/>
        <v>1.4751031994819641E-2</v>
      </c>
      <c r="L20" s="22">
        <f t="shared" si="2"/>
        <v>3.2306749781128019E-3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193735.51610000001</v>
      </c>
      <c r="F21" s="25">
        <f>VLOOKUP(C21,RA!B25:I55,8,0)</f>
        <v>17145.788499999999</v>
      </c>
      <c r="G21" s="16">
        <f t="shared" si="0"/>
        <v>176589.72760000001</v>
      </c>
      <c r="H21" s="27">
        <f>RA!J25</f>
        <v>8.8501008205175502</v>
      </c>
      <c r="I21" s="20">
        <f>VLOOKUP(B21,RMS!B:D,3,FALSE)</f>
        <v>193735.51791155699</v>
      </c>
      <c r="J21" s="21">
        <f>VLOOKUP(B21,RMS!B:E,4,FALSE)</f>
        <v>176589.73142532699</v>
      </c>
      <c r="K21" s="22">
        <f t="shared" si="1"/>
        <v>-1.8115569837391376E-3</v>
      </c>
      <c r="L21" s="22">
        <f t="shared" si="2"/>
        <v>-3.8253269740380347E-3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392479.68560000003</v>
      </c>
      <c r="F22" s="25">
        <f>VLOOKUP(C22,RA!B26:I56,8,0)</f>
        <v>86428.766600000003</v>
      </c>
      <c r="G22" s="16">
        <f t="shared" si="0"/>
        <v>306050.91899999999</v>
      </c>
      <c r="H22" s="27">
        <f>RA!J26</f>
        <v>22.0212076627285</v>
      </c>
      <c r="I22" s="20">
        <f>VLOOKUP(B22,RMS!B:D,3,FALSE)</f>
        <v>392479.67305892898</v>
      </c>
      <c r="J22" s="21">
        <f>VLOOKUP(B22,RMS!B:E,4,FALSE)</f>
        <v>306050.89945220598</v>
      </c>
      <c r="K22" s="22">
        <f t="shared" si="1"/>
        <v>1.254107104614377E-2</v>
      </c>
      <c r="L22" s="22">
        <f t="shared" si="2"/>
        <v>1.9547794014215469E-2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184537.07389999999</v>
      </c>
      <c r="F23" s="25">
        <f>VLOOKUP(C23,RA!B27:I57,8,0)</f>
        <v>50244.980900000002</v>
      </c>
      <c r="G23" s="16">
        <f t="shared" si="0"/>
        <v>134292.09299999999</v>
      </c>
      <c r="H23" s="27">
        <f>RA!J27</f>
        <v>27.227580798873799</v>
      </c>
      <c r="I23" s="20">
        <f>VLOOKUP(B23,RMS!B:D,3,FALSE)</f>
        <v>184536.947970751</v>
      </c>
      <c r="J23" s="21">
        <f>VLOOKUP(B23,RMS!B:E,4,FALSE)</f>
        <v>134292.12176307099</v>
      </c>
      <c r="K23" s="22">
        <f t="shared" si="1"/>
        <v>0.1259292489849031</v>
      </c>
      <c r="L23" s="22">
        <f t="shared" si="2"/>
        <v>-2.87630709935911E-2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678967.95400000003</v>
      </c>
      <c r="F24" s="25">
        <f>VLOOKUP(C24,RA!B28:I58,8,0)</f>
        <v>34600.166799999999</v>
      </c>
      <c r="G24" s="16">
        <f t="shared" si="0"/>
        <v>644367.78720000002</v>
      </c>
      <c r="H24" s="27">
        <f>RA!J28</f>
        <v>5.0959940886989203</v>
      </c>
      <c r="I24" s="20">
        <f>VLOOKUP(B24,RMS!B:D,3,FALSE)</f>
        <v>678967.95396548696</v>
      </c>
      <c r="J24" s="21">
        <f>VLOOKUP(B24,RMS!B:E,4,FALSE)</f>
        <v>644367.78450354002</v>
      </c>
      <c r="K24" s="22">
        <f t="shared" si="1"/>
        <v>3.451306838542223E-5</v>
      </c>
      <c r="L24" s="22">
        <f t="shared" si="2"/>
        <v>2.6964599965140224E-3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647297.61950000003</v>
      </c>
      <c r="F25" s="25">
        <f>VLOOKUP(C25,RA!B29:I59,8,0)</f>
        <v>80440.307700000005</v>
      </c>
      <c r="G25" s="16">
        <f t="shared" si="0"/>
        <v>566857.31180000002</v>
      </c>
      <c r="H25" s="27">
        <f>RA!J29</f>
        <v>12.4270977177601</v>
      </c>
      <c r="I25" s="20">
        <f>VLOOKUP(B25,RMS!B:D,3,FALSE)</f>
        <v>647298.66916814202</v>
      </c>
      <c r="J25" s="21">
        <f>VLOOKUP(B25,RMS!B:E,4,FALSE)</f>
        <v>566857.20823572297</v>
      </c>
      <c r="K25" s="22">
        <f t="shared" si="1"/>
        <v>-1.0496681419899687</v>
      </c>
      <c r="L25" s="22">
        <f t="shared" si="2"/>
        <v>0.10356427705846727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698735.38280000002</v>
      </c>
      <c r="F26" s="25">
        <f>VLOOKUP(C26,RA!B30:I60,8,0)</f>
        <v>72446.971600000004</v>
      </c>
      <c r="G26" s="16">
        <f t="shared" si="0"/>
        <v>626288.41119999997</v>
      </c>
      <c r="H26" s="27">
        <f>RA!J30</f>
        <v>10.368298698383899</v>
      </c>
      <c r="I26" s="20">
        <f>VLOOKUP(B26,RMS!B:D,3,FALSE)</f>
        <v>698735.32236371702</v>
      </c>
      <c r="J26" s="21">
        <f>VLOOKUP(B26,RMS!B:E,4,FALSE)</f>
        <v>626288.37177140801</v>
      </c>
      <c r="K26" s="22">
        <f t="shared" si="1"/>
        <v>6.0436283005401492E-2</v>
      </c>
      <c r="L26" s="22">
        <f t="shared" si="2"/>
        <v>3.9428591961041093E-2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494017.13789999997</v>
      </c>
      <c r="F27" s="25">
        <f>VLOOKUP(C27,RA!B31:I61,8,0)</f>
        <v>37636.3197</v>
      </c>
      <c r="G27" s="16">
        <f t="shared" si="0"/>
        <v>456380.81819999998</v>
      </c>
      <c r="H27" s="27">
        <f>RA!J31</f>
        <v>7.6184238992167197</v>
      </c>
      <c r="I27" s="20">
        <f>VLOOKUP(B27,RMS!B:D,3,FALSE)</f>
        <v>494017.106193805</v>
      </c>
      <c r="J27" s="21">
        <f>VLOOKUP(B27,RMS!B:E,4,FALSE)</f>
        <v>456380.777030973</v>
      </c>
      <c r="K27" s="22">
        <f t="shared" si="1"/>
        <v>3.1706194975413382E-2</v>
      </c>
      <c r="L27" s="22">
        <f t="shared" si="2"/>
        <v>4.1169026982970536E-2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89098.869399999996</v>
      </c>
      <c r="F28" s="25">
        <f>VLOOKUP(C28,RA!B32:I62,8,0)</f>
        <v>25351.957399999999</v>
      </c>
      <c r="G28" s="16">
        <f t="shared" si="0"/>
        <v>63746.911999999997</v>
      </c>
      <c r="H28" s="27">
        <f>RA!J32</f>
        <v>28.453736361328101</v>
      </c>
      <c r="I28" s="20">
        <f>VLOOKUP(B28,RMS!B:D,3,FALSE)</f>
        <v>89098.821059624795</v>
      </c>
      <c r="J28" s="21">
        <f>VLOOKUP(B28,RMS!B:E,4,FALSE)</f>
        <v>63746.908005851197</v>
      </c>
      <c r="K28" s="22">
        <f t="shared" si="1"/>
        <v>4.8340375200496055E-2</v>
      </c>
      <c r="L28" s="22">
        <f t="shared" si="2"/>
        <v>3.9941487993928604E-3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83045.569099999993</v>
      </c>
      <c r="F30" s="25">
        <f>VLOOKUP(C30,RA!B34:I65,8,0)</f>
        <v>15113.895</v>
      </c>
      <c r="G30" s="16">
        <f t="shared" si="0"/>
        <v>67931.674099999989</v>
      </c>
      <c r="H30" s="27">
        <f>RA!J34</f>
        <v>18.1995200512149</v>
      </c>
      <c r="I30" s="20">
        <f>VLOOKUP(B30,RMS!B:D,3,FALSE)</f>
        <v>83045.568799999994</v>
      </c>
      <c r="J30" s="21">
        <f>VLOOKUP(B30,RMS!B:E,4,FALSE)</f>
        <v>67931.677100000001</v>
      </c>
      <c r="K30" s="22">
        <f t="shared" si="1"/>
        <v>2.9999999969732016E-4</v>
      </c>
      <c r="L30" s="22">
        <f t="shared" si="2"/>
        <v>-3.0000000115251169E-3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60647.09</v>
      </c>
      <c r="F31" s="25">
        <f>VLOOKUP(C31,RA!B35:I66,8,0)</f>
        <v>1687.14</v>
      </c>
      <c r="G31" s="16">
        <f t="shared" si="0"/>
        <v>58959.95</v>
      </c>
      <c r="H31" s="27">
        <f>RA!J35</f>
        <v>2.7818976969876101</v>
      </c>
      <c r="I31" s="20">
        <f>VLOOKUP(B31,RMS!B:D,3,FALSE)</f>
        <v>60647.09</v>
      </c>
      <c r="J31" s="21">
        <f>VLOOKUP(B31,RMS!B:E,4,FALSE)</f>
        <v>58959.95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66665.87</v>
      </c>
      <c r="F32" s="25">
        <f>VLOOKUP(C32,RA!B34:I66,8,0)</f>
        <v>-7124.78</v>
      </c>
      <c r="G32" s="16">
        <f t="shared" si="0"/>
        <v>73790.649999999994</v>
      </c>
      <c r="H32" s="27">
        <f>RA!J35</f>
        <v>2.7818976969876101</v>
      </c>
      <c r="I32" s="20">
        <f>VLOOKUP(B32,RMS!B:D,3,FALSE)</f>
        <v>66665.87</v>
      </c>
      <c r="J32" s="21">
        <f>VLOOKUP(B32,RMS!B:E,4,FALSE)</f>
        <v>73790.649999999994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7647.86</v>
      </c>
      <c r="F33" s="25">
        <f>VLOOKUP(C33,RA!B34:I67,8,0)</f>
        <v>386.32</v>
      </c>
      <c r="G33" s="16">
        <f t="shared" si="0"/>
        <v>7261.54</v>
      </c>
      <c r="H33" s="27">
        <f>RA!J34</f>
        <v>18.1995200512149</v>
      </c>
      <c r="I33" s="20">
        <f>VLOOKUP(B33,RMS!B:D,3,FALSE)</f>
        <v>7647.86</v>
      </c>
      <c r="J33" s="21">
        <f>VLOOKUP(B33,RMS!B:E,4,FALSE)</f>
        <v>7261.54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60203.48</v>
      </c>
      <c r="F34" s="25">
        <f>VLOOKUP(C34,RA!B35:I68,8,0)</f>
        <v>-13345.77</v>
      </c>
      <c r="G34" s="16">
        <f t="shared" si="0"/>
        <v>73549.25</v>
      </c>
      <c r="H34" s="27">
        <f>RA!J35</f>
        <v>2.7818976969876101</v>
      </c>
      <c r="I34" s="20">
        <f>VLOOKUP(B34,RMS!B:D,3,FALSE)</f>
        <v>60203.48</v>
      </c>
      <c r="J34" s="21">
        <f>VLOOKUP(B34,RMS!B:E,4,FALSE)</f>
        <v>73549.25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-10.6872977132077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23163.2477</v>
      </c>
      <c r="F36" s="25">
        <f>VLOOKUP(C36,RA!B8:I69,8,0)</f>
        <v>1425.2391</v>
      </c>
      <c r="G36" s="16">
        <f t="shared" si="0"/>
        <v>21738.008600000001</v>
      </c>
      <c r="H36" s="27">
        <f>RA!J36</f>
        <v>-10.6872977132077</v>
      </c>
      <c r="I36" s="20">
        <f>VLOOKUP(B36,RMS!B:D,3,FALSE)</f>
        <v>23163.2478632479</v>
      </c>
      <c r="J36" s="21">
        <f>VLOOKUP(B36,RMS!B:E,4,FALSE)</f>
        <v>21738.0085470085</v>
      </c>
      <c r="K36" s="22">
        <f t="shared" si="1"/>
        <v>-1.6324789976351894E-4</v>
      </c>
      <c r="L36" s="22">
        <f t="shared" si="2"/>
        <v>5.299150143400766E-5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257850.60949999999</v>
      </c>
      <c r="F37" s="25">
        <f>VLOOKUP(C37,RA!B8:I70,8,0)</f>
        <v>16233.040999999999</v>
      </c>
      <c r="G37" s="16">
        <f t="shared" si="0"/>
        <v>241617.56849999999</v>
      </c>
      <c r="H37" s="27">
        <f>RA!J37</f>
        <v>5.0513476972643296</v>
      </c>
      <c r="I37" s="20">
        <f>VLOOKUP(B37,RMS!B:D,3,FALSE)</f>
        <v>257850.602921368</v>
      </c>
      <c r="J37" s="21">
        <f>VLOOKUP(B37,RMS!B:E,4,FALSE)</f>
        <v>241617.56625726499</v>
      </c>
      <c r="K37" s="22">
        <f t="shared" si="1"/>
        <v>6.5786319901235402E-3</v>
      </c>
      <c r="L37" s="22">
        <f t="shared" si="2"/>
        <v>2.2427350049838424E-3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42058.14</v>
      </c>
      <c r="F38" s="25">
        <f>VLOOKUP(C38,RA!B9:I71,8,0)</f>
        <v>-998.84</v>
      </c>
      <c r="G38" s="16">
        <f t="shared" si="0"/>
        <v>43056.979999999996</v>
      </c>
      <c r="H38" s="27">
        <f>RA!J38</f>
        <v>-22.1677716969185</v>
      </c>
      <c r="I38" s="20">
        <f>VLOOKUP(B38,RMS!B:D,3,FALSE)</f>
        <v>42058.14</v>
      </c>
      <c r="J38" s="21">
        <f>VLOOKUP(B38,RMS!B:E,4,FALSE)</f>
        <v>43056.98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25412</v>
      </c>
      <c r="F39" s="25">
        <f>VLOOKUP(C39,RA!B10:I72,8,0)</f>
        <v>3236</v>
      </c>
      <c r="G39" s="16">
        <f t="shared" si="0"/>
        <v>22176</v>
      </c>
      <c r="H39" s="27">
        <f>RA!J39</f>
        <v>0</v>
      </c>
      <c r="I39" s="20">
        <f>VLOOKUP(B39,RMS!B:D,3,FALSE)</f>
        <v>25412</v>
      </c>
      <c r="J39" s="21">
        <f>VLOOKUP(B39,RMS!B:E,4,FALSE)</f>
        <v>22176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6.1530192935768699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10051.547</v>
      </c>
      <c r="F41" s="25">
        <f>VLOOKUP(C41,RA!B8:I73,8,0)</f>
        <v>1219.2788</v>
      </c>
      <c r="G41" s="16">
        <f t="shared" si="0"/>
        <v>8832.2682000000004</v>
      </c>
      <c r="H41" s="27">
        <f>RA!J40</f>
        <v>6.1530192935768699</v>
      </c>
      <c r="I41" s="20">
        <f>VLOOKUP(B41,RMS!B:D,3,FALSE)</f>
        <v>10051.546781635299</v>
      </c>
      <c r="J41" s="21">
        <f>VLOOKUP(B41,RMS!B:E,4,FALSE)</f>
        <v>8832.2683609409305</v>
      </c>
      <c r="K41" s="22">
        <f t="shared" si="1"/>
        <v>2.1836470114067197E-4</v>
      </c>
      <c r="L41" s="22">
        <f t="shared" si="2"/>
        <v>-1.6094093007268384E-4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42" customWidth="1"/>
    <col min="2" max="3" width="9.140625" style="42"/>
    <col min="4" max="5" width="13.140625" style="42" bestFit="1" customWidth="1"/>
    <col min="6" max="7" width="14" style="42" bestFit="1" customWidth="1"/>
    <col min="8" max="8" width="9.140625" style="42"/>
    <col min="9" max="9" width="14" style="42" bestFit="1" customWidth="1"/>
    <col min="10" max="10" width="9.140625" style="42"/>
    <col min="11" max="11" width="14" style="42" bestFit="1" customWidth="1"/>
    <col min="12" max="12" width="12" style="42" bestFit="1" customWidth="1"/>
    <col min="13" max="13" width="14" style="42" bestFit="1" customWidth="1"/>
    <col min="14" max="15" width="15.85546875" style="42" bestFit="1" customWidth="1"/>
    <col min="16" max="16" width="10.5703125" style="42" bestFit="1" customWidth="1"/>
    <col min="17" max="18" width="12" style="42" bestFit="1" customWidth="1"/>
    <col min="19" max="20" width="9.140625" style="42"/>
    <col min="21" max="21" width="12" style="42" bestFit="1" customWidth="1"/>
    <col min="22" max="22" width="41.140625" style="42" bestFit="1" customWidth="1"/>
    <col min="23" max="16384" width="9.140625" style="42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1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1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11042211.6349</v>
      </c>
      <c r="E7" s="51">
        <v>14654842.2761</v>
      </c>
      <c r="F7" s="52">
        <v>75.348553241738401</v>
      </c>
      <c r="G7" s="51">
        <v>14931531.5821</v>
      </c>
      <c r="H7" s="52">
        <v>-26.047695950109599</v>
      </c>
      <c r="I7" s="51">
        <v>996779.19140000001</v>
      </c>
      <c r="J7" s="52">
        <v>9.0269886537003199</v>
      </c>
      <c r="K7" s="51">
        <v>1859640.1523</v>
      </c>
      <c r="L7" s="52">
        <v>12.4544501150126</v>
      </c>
      <c r="M7" s="52">
        <v>-0.463993509622179</v>
      </c>
      <c r="N7" s="51">
        <v>194056702.32859999</v>
      </c>
      <c r="O7" s="51">
        <v>1933146091.3376</v>
      </c>
      <c r="P7" s="51">
        <v>619028</v>
      </c>
      <c r="Q7" s="51">
        <v>1177306</v>
      </c>
      <c r="R7" s="52">
        <v>-47.419957088471499</v>
      </c>
      <c r="S7" s="51">
        <v>17.837984121719899</v>
      </c>
      <c r="T7" s="51">
        <v>33.0856426862685</v>
      </c>
      <c r="U7" s="53">
        <v>-85.478597023655794</v>
      </c>
    </row>
    <row r="8" spans="1:23" ht="12" thickBot="1">
      <c r="A8" s="79">
        <v>42438</v>
      </c>
      <c r="B8" s="67" t="s">
        <v>6</v>
      </c>
      <c r="C8" s="68"/>
      <c r="D8" s="54">
        <v>422561.5528</v>
      </c>
      <c r="E8" s="54">
        <v>751734.44039999996</v>
      </c>
      <c r="F8" s="55">
        <v>56.211546270935003</v>
      </c>
      <c r="G8" s="54">
        <v>755707.69850000006</v>
      </c>
      <c r="H8" s="55">
        <v>-44.083995222128898</v>
      </c>
      <c r="I8" s="54">
        <v>120397.18369999999</v>
      </c>
      <c r="J8" s="55">
        <v>28.492223890748601</v>
      </c>
      <c r="K8" s="54">
        <v>204194.57139999999</v>
      </c>
      <c r="L8" s="55">
        <v>27.020311134226201</v>
      </c>
      <c r="M8" s="55">
        <v>-0.41038009544263498</v>
      </c>
      <c r="N8" s="54">
        <v>7589957.5882000001</v>
      </c>
      <c r="O8" s="54">
        <v>76877156.230100006</v>
      </c>
      <c r="P8" s="54">
        <v>15693</v>
      </c>
      <c r="Q8" s="54">
        <v>27192</v>
      </c>
      <c r="R8" s="55">
        <v>-42.288172992056502</v>
      </c>
      <c r="S8" s="54">
        <v>26.926754145160299</v>
      </c>
      <c r="T8" s="54">
        <v>23.1069808509856</v>
      </c>
      <c r="U8" s="56">
        <v>14.1857918469584</v>
      </c>
    </row>
    <row r="9" spans="1:23" ht="12" thickBot="1">
      <c r="A9" s="80"/>
      <c r="B9" s="67" t="s">
        <v>7</v>
      </c>
      <c r="C9" s="68"/>
      <c r="D9" s="54">
        <v>52126.462500000001</v>
      </c>
      <c r="E9" s="54">
        <v>131359.14120000001</v>
      </c>
      <c r="F9" s="55">
        <v>39.6824020192361</v>
      </c>
      <c r="G9" s="54">
        <v>112682.95329999999</v>
      </c>
      <c r="H9" s="55">
        <v>-53.740596094227499</v>
      </c>
      <c r="I9" s="54">
        <v>12144.711799999999</v>
      </c>
      <c r="J9" s="55">
        <v>23.298553589743399</v>
      </c>
      <c r="K9" s="54">
        <v>23605.470799999999</v>
      </c>
      <c r="L9" s="55">
        <v>20.948573061583001</v>
      </c>
      <c r="M9" s="55">
        <v>-0.48551283289804198</v>
      </c>
      <c r="N9" s="54">
        <v>957540.90179999999</v>
      </c>
      <c r="O9" s="54">
        <v>10209729.557800001</v>
      </c>
      <c r="P9" s="54">
        <v>3044</v>
      </c>
      <c r="Q9" s="54">
        <v>4725</v>
      </c>
      <c r="R9" s="55">
        <v>-35.576719576719597</v>
      </c>
      <c r="S9" s="54">
        <v>17.1243306504599</v>
      </c>
      <c r="T9" s="54">
        <v>16.8712315978836</v>
      </c>
      <c r="U9" s="56">
        <v>1.47800844157098</v>
      </c>
    </row>
    <row r="10" spans="1:23" ht="12" thickBot="1">
      <c r="A10" s="80"/>
      <c r="B10" s="67" t="s">
        <v>8</v>
      </c>
      <c r="C10" s="68"/>
      <c r="D10" s="54">
        <v>77604.285600000003</v>
      </c>
      <c r="E10" s="54">
        <v>141906.8751</v>
      </c>
      <c r="F10" s="55">
        <v>54.6867694361624</v>
      </c>
      <c r="G10" s="54">
        <v>122267.5451</v>
      </c>
      <c r="H10" s="55">
        <v>-36.529121005472803</v>
      </c>
      <c r="I10" s="54">
        <v>23308.154600000002</v>
      </c>
      <c r="J10" s="55">
        <v>30.034622984790399</v>
      </c>
      <c r="K10" s="54">
        <v>32367.350600000002</v>
      </c>
      <c r="L10" s="55">
        <v>26.4725611146666</v>
      </c>
      <c r="M10" s="55">
        <v>-0.27988685610863701</v>
      </c>
      <c r="N10" s="54">
        <v>1296694.7053</v>
      </c>
      <c r="O10" s="54">
        <v>18317719.379299998</v>
      </c>
      <c r="P10" s="54">
        <v>68277</v>
      </c>
      <c r="Q10" s="54">
        <v>158084</v>
      </c>
      <c r="R10" s="55">
        <v>-56.809670807924903</v>
      </c>
      <c r="S10" s="54">
        <v>1.13660948196318</v>
      </c>
      <c r="T10" s="54">
        <v>0.868462392778523</v>
      </c>
      <c r="U10" s="56">
        <v>23.591839892229899</v>
      </c>
    </row>
    <row r="11" spans="1:23" ht="12" thickBot="1">
      <c r="A11" s="80"/>
      <c r="B11" s="67" t="s">
        <v>9</v>
      </c>
      <c r="C11" s="68"/>
      <c r="D11" s="54">
        <v>37427.073299999996</v>
      </c>
      <c r="E11" s="54">
        <v>69650.645300000004</v>
      </c>
      <c r="F11" s="55">
        <v>53.735429354306397</v>
      </c>
      <c r="G11" s="54">
        <v>63596.0916</v>
      </c>
      <c r="H11" s="55">
        <v>-41.148783897908601</v>
      </c>
      <c r="I11" s="54">
        <v>8531.6677</v>
      </c>
      <c r="J11" s="55">
        <v>22.7954444410164</v>
      </c>
      <c r="K11" s="54">
        <v>15176.7798</v>
      </c>
      <c r="L11" s="55">
        <v>23.864327851241701</v>
      </c>
      <c r="M11" s="55">
        <v>-0.43784730275917999</v>
      </c>
      <c r="N11" s="54">
        <v>428238.23239999998</v>
      </c>
      <c r="O11" s="54">
        <v>6056826.6933000004</v>
      </c>
      <c r="P11" s="54">
        <v>1805</v>
      </c>
      <c r="Q11" s="54">
        <v>2287</v>
      </c>
      <c r="R11" s="55">
        <v>-21.075644949715802</v>
      </c>
      <c r="S11" s="54">
        <v>20.735220664819899</v>
      </c>
      <c r="T11" s="54">
        <v>20.434371316134701</v>
      </c>
      <c r="U11" s="56">
        <v>1.45090980003748</v>
      </c>
    </row>
    <row r="12" spans="1:23" ht="12" thickBot="1">
      <c r="A12" s="80"/>
      <c r="B12" s="67" t="s">
        <v>10</v>
      </c>
      <c r="C12" s="68"/>
      <c r="D12" s="54">
        <v>141992.40830000001</v>
      </c>
      <c r="E12" s="54">
        <v>169772.12599999999</v>
      </c>
      <c r="F12" s="55">
        <v>83.637056120743907</v>
      </c>
      <c r="G12" s="54">
        <v>177963.8609</v>
      </c>
      <c r="H12" s="55">
        <v>-20.212785010442499</v>
      </c>
      <c r="I12" s="54">
        <v>10782.4728</v>
      </c>
      <c r="J12" s="55">
        <v>7.5936966835712196</v>
      </c>
      <c r="K12" s="54">
        <v>28122.1463</v>
      </c>
      <c r="L12" s="55">
        <v>15.802166888142599</v>
      </c>
      <c r="M12" s="55">
        <v>-0.61658428610052396</v>
      </c>
      <c r="N12" s="54">
        <v>2380949.1288999999</v>
      </c>
      <c r="O12" s="54">
        <v>20697685.4397</v>
      </c>
      <c r="P12" s="54">
        <v>1196</v>
      </c>
      <c r="Q12" s="54">
        <v>2597</v>
      </c>
      <c r="R12" s="55">
        <v>-53.946861763573402</v>
      </c>
      <c r="S12" s="54">
        <v>118.72274941471601</v>
      </c>
      <c r="T12" s="54">
        <v>107.443115325375</v>
      </c>
      <c r="U12" s="56">
        <v>9.5008194680017901</v>
      </c>
    </row>
    <row r="13" spans="1:23" ht="12" thickBot="1">
      <c r="A13" s="80"/>
      <c r="B13" s="67" t="s">
        <v>11</v>
      </c>
      <c r="C13" s="68"/>
      <c r="D13" s="54">
        <v>151803.60990000001</v>
      </c>
      <c r="E13" s="54">
        <v>282558.07610000001</v>
      </c>
      <c r="F13" s="55">
        <v>53.724746429217397</v>
      </c>
      <c r="G13" s="54">
        <v>265307.1347</v>
      </c>
      <c r="H13" s="55">
        <v>-42.781934578708501</v>
      </c>
      <c r="I13" s="54">
        <v>50309.904999999999</v>
      </c>
      <c r="J13" s="55">
        <v>33.141441783328801</v>
      </c>
      <c r="K13" s="54">
        <v>76813.369399999996</v>
      </c>
      <c r="L13" s="55">
        <v>28.9526210770238</v>
      </c>
      <c r="M13" s="55">
        <v>-0.34503712839343298</v>
      </c>
      <c r="N13" s="54">
        <v>8637665.7116</v>
      </c>
      <c r="O13" s="54">
        <v>34239596.938199997</v>
      </c>
      <c r="P13" s="54">
        <v>5284</v>
      </c>
      <c r="Q13" s="54">
        <v>43038</v>
      </c>
      <c r="R13" s="55">
        <v>-87.722477810307197</v>
      </c>
      <c r="S13" s="54">
        <v>28.728919360333101</v>
      </c>
      <c r="T13" s="54">
        <v>40.898994049444703</v>
      </c>
      <c r="U13" s="56">
        <v>-42.361755889486098</v>
      </c>
    </row>
    <row r="14" spans="1:23" ht="12" thickBot="1">
      <c r="A14" s="80"/>
      <c r="B14" s="67" t="s">
        <v>12</v>
      </c>
      <c r="C14" s="68"/>
      <c r="D14" s="54">
        <v>153317.9437</v>
      </c>
      <c r="E14" s="54">
        <v>96045.203399999999</v>
      </c>
      <c r="F14" s="55">
        <v>159.63102609244899</v>
      </c>
      <c r="G14" s="54">
        <v>132351.25829999999</v>
      </c>
      <c r="H14" s="55">
        <v>15.8416970637898</v>
      </c>
      <c r="I14" s="54">
        <v>32228.659500000002</v>
      </c>
      <c r="J14" s="55">
        <v>21.020800776628199</v>
      </c>
      <c r="K14" s="54">
        <v>22174.353800000001</v>
      </c>
      <c r="L14" s="55">
        <v>16.754169234823198</v>
      </c>
      <c r="M14" s="55">
        <v>0.45342045999103697</v>
      </c>
      <c r="N14" s="54">
        <v>1412870.6133999999</v>
      </c>
      <c r="O14" s="54">
        <v>13588088.9759</v>
      </c>
      <c r="P14" s="54">
        <v>3058</v>
      </c>
      <c r="Q14" s="54">
        <v>5154</v>
      </c>
      <c r="R14" s="55">
        <v>-40.667442762902603</v>
      </c>
      <c r="S14" s="54">
        <v>50.136672236756098</v>
      </c>
      <c r="T14" s="54">
        <v>54.656756305781897</v>
      </c>
      <c r="U14" s="56">
        <v>-9.0155246995274503</v>
      </c>
    </row>
    <row r="15" spans="1:23" ht="12" thickBot="1">
      <c r="A15" s="80"/>
      <c r="B15" s="67" t="s">
        <v>13</v>
      </c>
      <c r="C15" s="68"/>
      <c r="D15" s="54">
        <v>355925.2316</v>
      </c>
      <c r="E15" s="54">
        <v>108368.5165</v>
      </c>
      <c r="F15" s="55">
        <v>328.43970102700399</v>
      </c>
      <c r="G15" s="54">
        <v>144650.07639999999</v>
      </c>
      <c r="H15" s="55">
        <v>146.05948400314799</v>
      </c>
      <c r="I15" s="54">
        <v>-355194.97159999999</v>
      </c>
      <c r="J15" s="55">
        <v>-99.794827695491804</v>
      </c>
      <c r="K15" s="54">
        <v>-1120.4132</v>
      </c>
      <c r="L15" s="55">
        <v>-0.77456799739374305</v>
      </c>
      <c r="M15" s="55">
        <v>316.02140924437498</v>
      </c>
      <c r="N15" s="54">
        <v>1915487.1451999999</v>
      </c>
      <c r="O15" s="54">
        <v>11331481.8781</v>
      </c>
      <c r="P15" s="54">
        <v>15127</v>
      </c>
      <c r="Q15" s="54">
        <v>11347</v>
      </c>
      <c r="R15" s="55">
        <v>33.3127698951265</v>
      </c>
      <c r="S15" s="54">
        <v>23.529135426720401</v>
      </c>
      <c r="T15" s="54">
        <v>22.846222085132599</v>
      </c>
      <c r="U15" s="56">
        <v>2.9024157887767599</v>
      </c>
    </row>
    <row r="16" spans="1:23" ht="12" thickBot="1">
      <c r="A16" s="80"/>
      <c r="B16" s="67" t="s">
        <v>14</v>
      </c>
      <c r="C16" s="68"/>
      <c r="D16" s="54">
        <v>477484.98820000002</v>
      </c>
      <c r="E16" s="54">
        <v>512653.13050000003</v>
      </c>
      <c r="F16" s="55">
        <v>93.139973169441106</v>
      </c>
      <c r="G16" s="54">
        <v>609381.55619999999</v>
      </c>
      <c r="H16" s="55">
        <v>-21.644332136089702</v>
      </c>
      <c r="I16" s="54">
        <v>44063.525199999996</v>
      </c>
      <c r="J16" s="55">
        <v>9.2282535134996699</v>
      </c>
      <c r="K16" s="54">
        <v>27670.298699999999</v>
      </c>
      <c r="L16" s="55">
        <v>4.5407181130566698</v>
      </c>
      <c r="M16" s="55">
        <v>0.59244848339855505</v>
      </c>
      <c r="N16" s="54">
        <v>7301296.7604</v>
      </c>
      <c r="O16" s="54">
        <v>94479346.586099997</v>
      </c>
      <c r="P16" s="54">
        <v>20497</v>
      </c>
      <c r="Q16" s="54">
        <v>37332</v>
      </c>
      <c r="R16" s="55">
        <v>-45.095360548591003</v>
      </c>
      <c r="S16" s="54">
        <v>23.295359720934801</v>
      </c>
      <c r="T16" s="54">
        <v>23.901025326797399</v>
      </c>
      <c r="U16" s="56">
        <v>-2.5999409887554599</v>
      </c>
    </row>
    <row r="17" spans="1:21" ht="12" thickBot="1">
      <c r="A17" s="80"/>
      <c r="B17" s="67" t="s">
        <v>15</v>
      </c>
      <c r="C17" s="68"/>
      <c r="D17" s="54">
        <v>400319.92540000001</v>
      </c>
      <c r="E17" s="54">
        <v>560138.92879999999</v>
      </c>
      <c r="F17" s="55">
        <v>71.467970679634007</v>
      </c>
      <c r="G17" s="54">
        <v>466788.99930000002</v>
      </c>
      <c r="H17" s="55">
        <v>-14.239640179969401</v>
      </c>
      <c r="I17" s="54">
        <v>50053.771699999998</v>
      </c>
      <c r="J17" s="55">
        <v>12.503442502889699</v>
      </c>
      <c r="K17" s="54">
        <v>65464.287400000001</v>
      </c>
      <c r="L17" s="55">
        <v>14.0243852143411</v>
      </c>
      <c r="M17" s="55">
        <v>-0.235403397975428</v>
      </c>
      <c r="N17" s="54">
        <v>4193689.6546999998</v>
      </c>
      <c r="O17" s="54">
        <v>130827649.32780001</v>
      </c>
      <c r="P17" s="54">
        <v>7452</v>
      </c>
      <c r="Q17" s="54">
        <v>9061</v>
      </c>
      <c r="R17" s="55">
        <v>-17.757421918110602</v>
      </c>
      <c r="S17" s="54">
        <v>53.719796752549698</v>
      </c>
      <c r="T17" s="54">
        <v>43.772170257146001</v>
      </c>
      <c r="U17" s="56">
        <v>18.517617520456302</v>
      </c>
    </row>
    <row r="18" spans="1:21" ht="12" customHeight="1" thickBot="1">
      <c r="A18" s="80"/>
      <c r="B18" s="67" t="s">
        <v>16</v>
      </c>
      <c r="C18" s="68"/>
      <c r="D18" s="54">
        <v>1022021.781</v>
      </c>
      <c r="E18" s="54">
        <v>1451015.5526999999</v>
      </c>
      <c r="F18" s="55">
        <v>70.434929460146506</v>
      </c>
      <c r="G18" s="54">
        <v>1370021.513</v>
      </c>
      <c r="H18" s="55">
        <v>-25.401041421456899</v>
      </c>
      <c r="I18" s="54">
        <v>185269.27239999999</v>
      </c>
      <c r="J18" s="55">
        <v>18.127722504966801</v>
      </c>
      <c r="K18" s="54">
        <v>218991.89989999999</v>
      </c>
      <c r="L18" s="55">
        <v>15.984559207428999</v>
      </c>
      <c r="M18" s="55">
        <v>-0.15399029605843401</v>
      </c>
      <c r="N18" s="54">
        <v>13087539.4947</v>
      </c>
      <c r="O18" s="54">
        <v>244705457.4691</v>
      </c>
      <c r="P18" s="54">
        <v>46152</v>
      </c>
      <c r="Q18" s="54">
        <v>81566</v>
      </c>
      <c r="R18" s="55">
        <v>-43.4176004707844</v>
      </c>
      <c r="S18" s="54">
        <v>22.1446910426417</v>
      </c>
      <c r="T18" s="54">
        <v>23.250153519849</v>
      </c>
      <c r="U18" s="56">
        <v>-4.9919977437417096</v>
      </c>
    </row>
    <row r="19" spans="1:21" ht="12" customHeight="1" thickBot="1">
      <c r="A19" s="80"/>
      <c r="B19" s="67" t="s">
        <v>17</v>
      </c>
      <c r="C19" s="68"/>
      <c r="D19" s="54">
        <v>397460.14279999997</v>
      </c>
      <c r="E19" s="54">
        <v>581934.10620000004</v>
      </c>
      <c r="F19" s="55">
        <v>68.299853637277707</v>
      </c>
      <c r="G19" s="54">
        <v>583597.01890000002</v>
      </c>
      <c r="H19" s="55">
        <v>-31.894761294504601</v>
      </c>
      <c r="I19" s="54">
        <v>41887.302600000003</v>
      </c>
      <c r="J19" s="55">
        <v>10.538742905116299</v>
      </c>
      <c r="K19" s="54">
        <v>59853.877899999999</v>
      </c>
      <c r="L19" s="55">
        <v>10.256028725577901</v>
      </c>
      <c r="M19" s="55">
        <v>-0.30017395581314499</v>
      </c>
      <c r="N19" s="54">
        <v>5524219.8602</v>
      </c>
      <c r="O19" s="54">
        <v>64815127.788699999</v>
      </c>
      <c r="P19" s="54">
        <v>7448</v>
      </c>
      <c r="Q19" s="54">
        <v>13968</v>
      </c>
      <c r="R19" s="55">
        <v>-46.678121420389502</v>
      </c>
      <c r="S19" s="54">
        <v>53.364680827067701</v>
      </c>
      <c r="T19" s="54">
        <v>60.695698790091598</v>
      </c>
      <c r="U19" s="56">
        <v>-13.7375842025191</v>
      </c>
    </row>
    <row r="20" spans="1:21" ht="12" thickBot="1">
      <c r="A20" s="80"/>
      <c r="B20" s="67" t="s">
        <v>18</v>
      </c>
      <c r="C20" s="68"/>
      <c r="D20" s="54">
        <v>666363.19839999999</v>
      </c>
      <c r="E20" s="54">
        <v>693962.38970000006</v>
      </c>
      <c r="F20" s="55">
        <v>96.022955752410297</v>
      </c>
      <c r="G20" s="54">
        <v>834428.54740000004</v>
      </c>
      <c r="H20" s="55">
        <v>-20.1413709446634</v>
      </c>
      <c r="I20" s="54">
        <v>74256.873999999996</v>
      </c>
      <c r="J20" s="55">
        <v>11.1436036951467</v>
      </c>
      <c r="K20" s="54">
        <v>76263.621599999999</v>
      </c>
      <c r="L20" s="55">
        <v>9.1396227798809395</v>
      </c>
      <c r="M20" s="55">
        <v>-2.6313300599929E-2</v>
      </c>
      <c r="N20" s="54">
        <v>12848206.290899999</v>
      </c>
      <c r="O20" s="54">
        <v>107053328.3828</v>
      </c>
      <c r="P20" s="54">
        <v>26499</v>
      </c>
      <c r="Q20" s="54">
        <v>39333</v>
      </c>
      <c r="R20" s="55">
        <v>-32.629090077034597</v>
      </c>
      <c r="S20" s="54">
        <v>25.146730004905798</v>
      </c>
      <c r="T20" s="54">
        <v>31.135849528385801</v>
      </c>
      <c r="U20" s="56">
        <v>-23.816693153788101</v>
      </c>
    </row>
    <row r="21" spans="1:21" ht="12" customHeight="1" thickBot="1">
      <c r="A21" s="80"/>
      <c r="B21" s="67" t="s">
        <v>19</v>
      </c>
      <c r="C21" s="68"/>
      <c r="D21" s="54">
        <v>243143.09340000001</v>
      </c>
      <c r="E21" s="54">
        <v>350278.48499999999</v>
      </c>
      <c r="F21" s="55">
        <v>69.414224342097398</v>
      </c>
      <c r="G21" s="54">
        <v>373999.92060000001</v>
      </c>
      <c r="H21" s="55">
        <v>-34.988463898620402</v>
      </c>
      <c r="I21" s="54">
        <v>41318.208299999998</v>
      </c>
      <c r="J21" s="55">
        <v>16.993371155324802</v>
      </c>
      <c r="K21" s="54">
        <v>49315.424599999998</v>
      </c>
      <c r="L21" s="55">
        <v>13.185945205786201</v>
      </c>
      <c r="M21" s="55">
        <v>-0.16216460397260801</v>
      </c>
      <c r="N21" s="54">
        <v>3010809.8760000002</v>
      </c>
      <c r="O21" s="54">
        <v>39710884.751599997</v>
      </c>
      <c r="P21" s="54">
        <v>19996</v>
      </c>
      <c r="Q21" s="54">
        <v>32851</v>
      </c>
      <c r="R21" s="55">
        <v>-39.131228881921402</v>
      </c>
      <c r="S21" s="54">
        <v>12.1595865873175</v>
      </c>
      <c r="T21" s="54">
        <v>13.8683840674561</v>
      </c>
      <c r="U21" s="56">
        <v>-14.0530886298463</v>
      </c>
    </row>
    <row r="22" spans="1:21" ht="12" customHeight="1" thickBot="1">
      <c r="A22" s="80"/>
      <c r="B22" s="67" t="s">
        <v>20</v>
      </c>
      <c r="C22" s="68"/>
      <c r="D22" s="54">
        <v>749674.08929999999</v>
      </c>
      <c r="E22" s="54">
        <v>1228338.5453999999</v>
      </c>
      <c r="F22" s="55">
        <v>61.031552914092899</v>
      </c>
      <c r="G22" s="54">
        <v>989422.69889999996</v>
      </c>
      <c r="H22" s="55">
        <v>-24.231161248528299</v>
      </c>
      <c r="I22" s="54">
        <v>60152.3626</v>
      </c>
      <c r="J22" s="55">
        <v>8.0238017371210706</v>
      </c>
      <c r="K22" s="54">
        <v>112076.80620000001</v>
      </c>
      <c r="L22" s="55">
        <v>11.3274949447392</v>
      </c>
      <c r="M22" s="55">
        <v>-0.463293391028125</v>
      </c>
      <c r="N22" s="54">
        <v>9701242.5722000003</v>
      </c>
      <c r="O22" s="54">
        <v>118419479.1696</v>
      </c>
      <c r="P22" s="54">
        <v>44761</v>
      </c>
      <c r="Q22" s="54">
        <v>79165</v>
      </c>
      <c r="R22" s="55">
        <v>-43.458599128402703</v>
      </c>
      <c r="S22" s="54">
        <v>16.748376696231102</v>
      </c>
      <c r="T22" s="54">
        <v>16.947134055453802</v>
      </c>
      <c r="U22" s="56">
        <v>-1.1867261098052</v>
      </c>
    </row>
    <row r="23" spans="1:21" ht="12" thickBot="1">
      <c r="A23" s="80"/>
      <c r="B23" s="67" t="s">
        <v>21</v>
      </c>
      <c r="C23" s="68"/>
      <c r="D23" s="54">
        <v>1492620.3888000001</v>
      </c>
      <c r="E23" s="54">
        <v>2394602.3722000001</v>
      </c>
      <c r="F23" s="55">
        <v>62.332703171453097</v>
      </c>
      <c r="G23" s="54">
        <v>2831671.1573999999</v>
      </c>
      <c r="H23" s="55">
        <v>-47.288357092618703</v>
      </c>
      <c r="I23" s="54">
        <v>143957.6557</v>
      </c>
      <c r="J23" s="55">
        <v>9.6446261072271398</v>
      </c>
      <c r="K23" s="54">
        <v>344636.48940000002</v>
      </c>
      <c r="L23" s="55">
        <v>12.170780794915499</v>
      </c>
      <c r="M23" s="55">
        <v>-0.58229131236038001</v>
      </c>
      <c r="N23" s="54">
        <v>68628635.227599993</v>
      </c>
      <c r="O23" s="54">
        <v>269373838.88550001</v>
      </c>
      <c r="P23" s="54">
        <v>43672</v>
      </c>
      <c r="Q23" s="54">
        <v>249797</v>
      </c>
      <c r="R23" s="55">
        <v>-82.517003807091399</v>
      </c>
      <c r="S23" s="54">
        <v>34.177971899615301</v>
      </c>
      <c r="T23" s="54">
        <v>89.941859754120301</v>
      </c>
      <c r="U23" s="56">
        <v>-163.157392774182</v>
      </c>
    </row>
    <row r="24" spans="1:21" ht="12" thickBot="1">
      <c r="A24" s="80"/>
      <c r="B24" s="67" t="s">
        <v>22</v>
      </c>
      <c r="C24" s="68"/>
      <c r="D24" s="54">
        <v>184750.80739999999</v>
      </c>
      <c r="E24" s="54">
        <v>191008.54399999999</v>
      </c>
      <c r="F24" s="55">
        <v>96.723844667388306</v>
      </c>
      <c r="G24" s="54">
        <v>177175.15429999999</v>
      </c>
      <c r="H24" s="55">
        <v>4.27579878788909</v>
      </c>
      <c r="I24" s="54">
        <v>31185.652300000002</v>
      </c>
      <c r="J24" s="55">
        <v>16.879846285315899</v>
      </c>
      <c r="K24" s="54">
        <v>31354.420099999999</v>
      </c>
      <c r="L24" s="55">
        <v>17.696849326237601</v>
      </c>
      <c r="M24" s="55">
        <v>-5.3825840012900004E-3</v>
      </c>
      <c r="N24" s="54">
        <v>1793230.6307000001</v>
      </c>
      <c r="O24" s="54">
        <v>27877322.079100002</v>
      </c>
      <c r="P24" s="54">
        <v>18958</v>
      </c>
      <c r="Q24" s="54">
        <v>24062</v>
      </c>
      <c r="R24" s="55">
        <v>-21.211869337544702</v>
      </c>
      <c r="S24" s="54">
        <v>9.7452688785736896</v>
      </c>
      <c r="T24" s="54">
        <v>9.9439614038733293</v>
      </c>
      <c r="U24" s="56">
        <v>-2.0388613980317398</v>
      </c>
    </row>
    <row r="25" spans="1:21" ht="12" thickBot="1">
      <c r="A25" s="80"/>
      <c r="B25" s="67" t="s">
        <v>23</v>
      </c>
      <c r="C25" s="68"/>
      <c r="D25" s="54">
        <v>193735.51610000001</v>
      </c>
      <c r="E25" s="54">
        <v>192725.8751</v>
      </c>
      <c r="F25" s="55">
        <v>100.52387412924</v>
      </c>
      <c r="G25" s="54">
        <v>167436.00539999999</v>
      </c>
      <c r="H25" s="55">
        <v>15.7072014691053</v>
      </c>
      <c r="I25" s="54">
        <v>17145.788499999999</v>
      </c>
      <c r="J25" s="55">
        <v>8.8501008205175502</v>
      </c>
      <c r="K25" s="54">
        <v>12690.039199999999</v>
      </c>
      <c r="L25" s="55">
        <v>7.57903843303228</v>
      </c>
      <c r="M25" s="55">
        <v>0.35112179164899698</v>
      </c>
      <c r="N25" s="54">
        <v>2011505.2708000001</v>
      </c>
      <c r="O25" s="54">
        <v>38846270.090899996</v>
      </c>
      <c r="P25" s="54">
        <v>13964</v>
      </c>
      <c r="Q25" s="54">
        <v>18159</v>
      </c>
      <c r="R25" s="55">
        <v>-23.101492372928</v>
      </c>
      <c r="S25" s="54">
        <v>13.8739269621885</v>
      </c>
      <c r="T25" s="54">
        <v>13.816763428602901</v>
      </c>
      <c r="U25" s="56">
        <v>0.41202129535048498</v>
      </c>
    </row>
    <row r="26" spans="1:21" ht="12" thickBot="1">
      <c r="A26" s="80"/>
      <c r="B26" s="67" t="s">
        <v>24</v>
      </c>
      <c r="C26" s="68"/>
      <c r="D26" s="54">
        <v>392479.68560000003</v>
      </c>
      <c r="E26" s="54">
        <v>483428.98580000002</v>
      </c>
      <c r="F26" s="55">
        <v>81.186626604630902</v>
      </c>
      <c r="G26" s="54">
        <v>444583.79229999997</v>
      </c>
      <c r="H26" s="55">
        <v>-11.7197494830942</v>
      </c>
      <c r="I26" s="54">
        <v>86428.766600000003</v>
      </c>
      <c r="J26" s="55">
        <v>22.0212076627285</v>
      </c>
      <c r="K26" s="54">
        <v>101043.04730000001</v>
      </c>
      <c r="L26" s="55">
        <v>22.727559809876599</v>
      </c>
      <c r="M26" s="55">
        <v>-0.14463420384195</v>
      </c>
      <c r="N26" s="54">
        <v>4452494.8064999999</v>
      </c>
      <c r="O26" s="54">
        <v>63569222.497100003</v>
      </c>
      <c r="P26" s="54">
        <v>27585</v>
      </c>
      <c r="Q26" s="54">
        <v>40932</v>
      </c>
      <c r="R26" s="55">
        <v>-32.6077396657872</v>
      </c>
      <c r="S26" s="54">
        <v>14.2280110784847</v>
      </c>
      <c r="T26" s="54">
        <v>14.2167545343497</v>
      </c>
      <c r="U26" s="56">
        <v>7.9115373701459005E-2</v>
      </c>
    </row>
    <row r="27" spans="1:21" ht="12" thickBot="1">
      <c r="A27" s="80"/>
      <c r="B27" s="67" t="s">
        <v>25</v>
      </c>
      <c r="C27" s="68"/>
      <c r="D27" s="54">
        <v>184537.07389999999</v>
      </c>
      <c r="E27" s="54">
        <v>226736.5588</v>
      </c>
      <c r="F27" s="55">
        <v>81.388319059202402</v>
      </c>
      <c r="G27" s="54">
        <v>217668.8125</v>
      </c>
      <c r="H27" s="55">
        <v>-15.2211693625149</v>
      </c>
      <c r="I27" s="54">
        <v>50244.980900000002</v>
      </c>
      <c r="J27" s="55">
        <v>27.227580798873799</v>
      </c>
      <c r="K27" s="54">
        <v>55263.929400000001</v>
      </c>
      <c r="L27" s="55">
        <v>25.388997516582702</v>
      </c>
      <c r="M27" s="55">
        <v>-9.0817800226851E-2</v>
      </c>
      <c r="N27" s="54">
        <v>1853460.7254999999</v>
      </c>
      <c r="O27" s="54">
        <v>19796193.933899999</v>
      </c>
      <c r="P27" s="54">
        <v>22977</v>
      </c>
      <c r="Q27" s="54">
        <v>34280</v>
      </c>
      <c r="R27" s="55">
        <v>-32.972578763127203</v>
      </c>
      <c r="S27" s="54">
        <v>8.0313824215519904</v>
      </c>
      <c r="T27" s="54">
        <v>8.2090954988331397</v>
      </c>
      <c r="U27" s="56">
        <v>-2.2127333496692101</v>
      </c>
    </row>
    <row r="28" spans="1:21" ht="12" thickBot="1">
      <c r="A28" s="80"/>
      <c r="B28" s="67" t="s">
        <v>26</v>
      </c>
      <c r="C28" s="68"/>
      <c r="D28" s="54">
        <v>678967.95400000003</v>
      </c>
      <c r="E28" s="54">
        <v>533886.82649999997</v>
      </c>
      <c r="F28" s="55">
        <v>127.174509708567</v>
      </c>
      <c r="G28" s="54">
        <v>505492.29639999999</v>
      </c>
      <c r="H28" s="55">
        <v>34.318160501248698</v>
      </c>
      <c r="I28" s="54">
        <v>34600.166799999999</v>
      </c>
      <c r="J28" s="55">
        <v>5.0959940886989203</v>
      </c>
      <c r="K28" s="54">
        <v>33393.489300000001</v>
      </c>
      <c r="L28" s="55">
        <v>6.60613218793259</v>
      </c>
      <c r="M28" s="55">
        <v>3.6135112720910002E-2</v>
      </c>
      <c r="N28" s="54">
        <v>6186039.5910999998</v>
      </c>
      <c r="O28" s="54">
        <v>90607698.928100005</v>
      </c>
      <c r="P28" s="54">
        <v>32583</v>
      </c>
      <c r="Q28" s="54">
        <v>35988</v>
      </c>
      <c r="R28" s="55">
        <v>-9.4614871623874599</v>
      </c>
      <c r="S28" s="54">
        <v>20.838104348893602</v>
      </c>
      <c r="T28" s="54">
        <v>20.913879790485701</v>
      </c>
      <c r="U28" s="56">
        <v>-0.36363884316640399</v>
      </c>
    </row>
    <row r="29" spans="1:21" ht="12" thickBot="1">
      <c r="A29" s="80"/>
      <c r="B29" s="67" t="s">
        <v>27</v>
      </c>
      <c r="C29" s="68"/>
      <c r="D29" s="54">
        <v>647297.61950000003</v>
      </c>
      <c r="E29" s="54">
        <v>646858.7058</v>
      </c>
      <c r="F29" s="55">
        <v>100.06785310239501</v>
      </c>
      <c r="G29" s="54">
        <v>605455.99439999997</v>
      </c>
      <c r="H29" s="55">
        <v>6.9107623819076398</v>
      </c>
      <c r="I29" s="54">
        <v>80440.307700000005</v>
      </c>
      <c r="J29" s="55">
        <v>12.4270977177601</v>
      </c>
      <c r="K29" s="54">
        <v>101805.03389999999</v>
      </c>
      <c r="L29" s="55">
        <v>16.814604998813799</v>
      </c>
      <c r="M29" s="55">
        <v>-0.209859231725083</v>
      </c>
      <c r="N29" s="54">
        <v>5484757.6562999999</v>
      </c>
      <c r="O29" s="54">
        <v>56576468.162199996</v>
      </c>
      <c r="P29" s="54">
        <v>77278</v>
      </c>
      <c r="Q29" s="54">
        <v>90349</v>
      </c>
      <c r="R29" s="55">
        <v>-14.467232620172901</v>
      </c>
      <c r="S29" s="54">
        <v>8.3762211690261097</v>
      </c>
      <c r="T29" s="54">
        <v>7.3099210251358597</v>
      </c>
      <c r="U29" s="56">
        <v>12.7300858271658</v>
      </c>
    </row>
    <row r="30" spans="1:21" ht="12" thickBot="1">
      <c r="A30" s="80"/>
      <c r="B30" s="67" t="s">
        <v>28</v>
      </c>
      <c r="C30" s="68"/>
      <c r="D30" s="54">
        <v>698735.38280000002</v>
      </c>
      <c r="E30" s="54">
        <v>786409.77870000002</v>
      </c>
      <c r="F30" s="55">
        <v>88.851309040824404</v>
      </c>
      <c r="G30" s="54">
        <v>831570.59530000004</v>
      </c>
      <c r="H30" s="55">
        <v>-15.9740151047643</v>
      </c>
      <c r="I30" s="54">
        <v>72446.971600000004</v>
      </c>
      <c r="J30" s="55">
        <v>10.368298698383899</v>
      </c>
      <c r="K30" s="54">
        <v>108450.63219999999</v>
      </c>
      <c r="L30" s="55">
        <v>13.0416627058434</v>
      </c>
      <c r="M30" s="55">
        <v>-0.331982026011647</v>
      </c>
      <c r="N30" s="54">
        <v>7908369.9056000002</v>
      </c>
      <c r="O30" s="54">
        <v>79016506.739899993</v>
      </c>
      <c r="P30" s="54">
        <v>50130</v>
      </c>
      <c r="Q30" s="54">
        <v>76538</v>
      </c>
      <c r="R30" s="55">
        <v>-34.503122631895302</v>
      </c>
      <c r="S30" s="54">
        <v>13.938467640135601</v>
      </c>
      <c r="T30" s="54">
        <v>16.794460499359801</v>
      </c>
      <c r="U30" s="56">
        <v>-20.4900060247681</v>
      </c>
    </row>
    <row r="31" spans="1:21" ht="12" thickBot="1">
      <c r="A31" s="80"/>
      <c r="B31" s="67" t="s">
        <v>29</v>
      </c>
      <c r="C31" s="68"/>
      <c r="D31" s="54">
        <v>494017.13789999997</v>
      </c>
      <c r="E31" s="54">
        <v>664783.32669999998</v>
      </c>
      <c r="F31" s="55">
        <v>74.312504248912603</v>
      </c>
      <c r="G31" s="54">
        <v>690092.02500000002</v>
      </c>
      <c r="H31" s="55">
        <v>-28.412860893443899</v>
      </c>
      <c r="I31" s="54">
        <v>37636.3197</v>
      </c>
      <c r="J31" s="55">
        <v>7.6184238992167197</v>
      </c>
      <c r="K31" s="54">
        <v>11835.410599999999</v>
      </c>
      <c r="L31" s="55">
        <v>1.71504816332286</v>
      </c>
      <c r="M31" s="55">
        <v>2.17997583455195</v>
      </c>
      <c r="N31" s="54">
        <v>6384913.7929999996</v>
      </c>
      <c r="O31" s="54">
        <v>102768820.22239999</v>
      </c>
      <c r="P31" s="54">
        <v>20659</v>
      </c>
      <c r="Q31" s="54">
        <v>26074</v>
      </c>
      <c r="R31" s="55">
        <v>-20.7678146812917</v>
      </c>
      <c r="S31" s="54">
        <v>23.9129259838327</v>
      </c>
      <c r="T31" s="54">
        <v>34.291861122190703</v>
      </c>
      <c r="U31" s="56">
        <v>-43.4030329261048</v>
      </c>
    </row>
    <row r="32" spans="1:21" ht="12" thickBot="1">
      <c r="A32" s="80"/>
      <c r="B32" s="67" t="s">
        <v>30</v>
      </c>
      <c r="C32" s="68"/>
      <c r="D32" s="54">
        <v>89098.869399999996</v>
      </c>
      <c r="E32" s="54">
        <v>130472.984</v>
      </c>
      <c r="F32" s="55">
        <v>68.289132867536793</v>
      </c>
      <c r="G32" s="54">
        <v>113409.0959</v>
      </c>
      <c r="H32" s="55">
        <v>-21.435870118774101</v>
      </c>
      <c r="I32" s="54">
        <v>25351.957399999999</v>
      </c>
      <c r="J32" s="55">
        <v>28.453736361328101</v>
      </c>
      <c r="K32" s="54">
        <v>30046.8338</v>
      </c>
      <c r="L32" s="55">
        <v>26.4942009823394</v>
      </c>
      <c r="M32" s="55">
        <v>-0.15625195091271199</v>
      </c>
      <c r="N32" s="54">
        <v>910849.01699999999</v>
      </c>
      <c r="O32" s="54">
        <v>9859284.9079</v>
      </c>
      <c r="P32" s="54">
        <v>17713</v>
      </c>
      <c r="Q32" s="54">
        <v>24038</v>
      </c>
      <c r="R32" s="55">
        <v>-26.3125052000998</v>
      </c>
      <c r="S32" s="54">
        <v>5.0301399762886003</v>
      </c>
      <c r="T32" s="54">
        <v>5.2111190864464598</v>
      </c>
      <c r="U32" s="56">
        <v>-3.5978941144971999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15.6319</v>
      </c>
      <c r="O33" s="54">
        <v>241.59880000000001</v>
      </c>
      <c r="P33" s="57"/>
      <c r="Q33" s="54">
        <v>3</v>
      </c>
      <c r="R33" s="57"/>
      <c r="S33" s="57"/>
      <c r="T33" s="54">
        <v>5.2106333333333303</v>
      </c>
      <c r="U33" s="58"/>
    </row>
    <row r="34" spans="1:21" ht="12" thickBot="1">
      <c r="A34" s="80"/>
      <c r="B34" s="67" t="s">
        <v>31</v>
      </c>
      <c r="C34" s="68"/>
      <c r="D34" s="54">
        <v>83045.569099999993</v>
      </c>
      <c r="E34" s="54">
        <v>89654.003100000002</v>
      </c>
      <c r="F34" s="55">
        <v>92.628958248937295</v>
      </c>
      <c r="G34" s="54">
        <v>91848.833599999998</v>
      </c>
      <c r="H34" s="55">
        <v>-9.5845142011689308</v>
      </c>
      <c r="I34" s="54">
        <v>15113.895</v>
      </c>
      <c r="J34" s="55">
        <v>18.1995200512149</v>
      </c>
      <c r="K34" s="54">
        <v>10280.807199999999</v>
      </c>
      <c r="L34" s="55">
        <v>11.1931820982863</v>
      </c>
      <c r="M34" s="55">
        <v>0.47010781410237901</v>
      </c>
      <c r="N34" s="54">
        <v>883659.79220000003</v>
      </c>
      <c r="O34" s="54">
        <v>19512358.794799998</v>
      </c>
      <c r="P34" s="54">
        <v>5563</v>
      </c>
      <c r="Q34" s="54">
        <v>7210</v>
      </c>
      <c r="R34" s="55">
        <v>-22.843273231622799</v>
      </c>
      <c r="S34" s="54">
        <v>14.9281986518066</v>
      </c>
      <c r="T34" s="54">
        <v>15.085420721220499</v>
      </c>
      <c r="U34" s="56">
        <v>-1.05318848630757</v>
      </c>
    </row>
    <row r="35" spans="1:21" ht="12" customHeight="1" thickBot="1">
      <c r="A35" s="80"/>
      <c r="B35" s="67" t="s">
        <v>68</v>
      </c>
      <c r="C35" s="68"/>
      <c r="D35" s="54">
        <v>60647.09</v>
      </c>
      <c r="E35" s="57"/>
      <c r="F35" s="57"/>
      <c r="G35" s="54">
        <v>4187.18</v>
      </c>
      <c r="H35" s="55">
        <v>1348.3994000735599</v>
      </c>
      <c r="I35" s="54">
        <v>1687.14</v>
      </c>
      <c r="J35" s="55">
        <v>2.7818976969876101</v>
      </c>
      <c r="K35" s="54">
        <v>-86.32</v>
      </c>
      <c r="L35" s="55">
        <v>-2.06153067219465</v>
      </c>
      <c r="M35" s="55">
        <v>-20.545180722891601</v>
      </c>
      <c r="N35" s="54">
        <v>707338.76</v>
      </c>
      <c r="O35" s="54">
        <v>12858869.029999999</v>
      </c>
      <c r="P35" s="54">
        <v>48</v>
      </c>
      <c r="Q35" s="54">
        <v>46</v>
      </c>
      <c r="R35" s="55">
        <v>4.3478260869565197</v>
      </c>
      <c r="S35" s="54">
        <v>1263.4810416666701</v>
      </c>
      <c r="T35" s="54">
        <v>1392.79217391304</v>
      </c>
      <c r="U35" s="56">
        <v>-10.2345130620877</v>
      </c>
    </row>
    <row r="36" spans="1:21" ht="12" thickBot="1">
      <c r="A36" s="80"/>
      <c r="B36" s="67" t="s">
        <v>35</v>
      </c>
      <c r="C36" s="68"/>
      <c r="D36" s="54">
        <v>66665.87</v>
      </c>
      <c r="E36" s="57"/>
      <c r="F36" s="57"/>
      <c r="G36" s="54">
        <v>125521.45</v>
      </c>
      <c r="H36" s="55">
        <v>-46.888862421522397</v>
      </c>
      <c r="I36" s="54">
        <v>-7124.78</v>
      </c>
      <c r="J36" s="55">
        <v>-10.6872977132077</v>
      </c>
      <c r="K36" s="54">
        <v>-10625.49</v>
      </c>
      <c r="L36" s="55">
        <v>-8.4650790761260293</v>
      </c>
      <c r="M36" s="55">
        <v>-0.32946339415876302</v>
      </c>
      <c r="N36" s="54">
        <v>788873.36</v>
      </c>
      <c r="O36" s="54">
        <v>39769846.18</v>
      </c>
      <c r="P36" s="54">
        <v>35</v>
      </c>
      <c r="Q36" s="54">
        <v>32</v>
      </c>
      <c r="R36" s="55">
        <v>9.375</v>
      </c>
      <c r="S36" s="54">
        <v>1904.73914285714</v>
      </c>
      <c r="T36" s="54">
        <v>1764.6775</v>
      </c>
      <c r="U36" s="56">
        <v>7.3533241222232499</v>
      </c>
    </row>
    <row r="37" spans="1:21" ht="12" thickBot="1">
      <c r="A37" s="80"/>
      <c r="B37" s="67" t="s">
        <v>36</v>
      </c>
      <c r="C37" s="68"/>
      <c r="D37" s="54">
        <v>7647.86</v>
      </c>
      <c r="E37" s="57"/>
      <c r="F37" s="57"/>
      <c r="G37" s="54">
        <v>80876.100000000006</v>
      </c>
      <c r="H37" s="55">
        <v>-90.543732944590502</v>
      </c>
      <c r="I37" s="54">
        <v>386.32</v>
      </c>
      <c r="J37" s="55">
        <v>5.0513476972643296</v>
      </c>
      <c r="K37" s="54">
        <v>-6411.97</v>
      </c>
      <c r="L37" s="55">
        <v>-7.9281394627090096</v>
      </c>
      <c r="M37" s="55">
        <v>-1.0602498140197201</v>
      </c>
      <c r="N37" s="54">
        <v>157071</v>
      </c>
      <c r="O37" s="54">
        <v>11128142.619999999</v>
      </c>
      <c r="P37" s="54">
        <v>3</v>
      </c>
      <c r="Q37" s="54">
        <v>10</v>
      </c>
      <c r="R37" s="55">
        <v>-70</v>
      </c>
      <c r="S37" s="54">
        <v>2549.28666666667</v>
      </c>
      <c r="T37" s="54">
        <v>2049.9160000000002</v>
      </c>
      <c r="U37" s="56">
        <v>19.5886430975462</v>
      </c>
    </row>
    <row r="38" spans="1:21" ht="12" thickBot="1">
      <c r="A38" s="80"/>
      <c r="B38" s="67" t="s">
        <v>37</v>
      </c>
      <c r="C38" s="68"/>
      <c r="D38" s="54">
        <v>60203.48</v>
      </c>
      <c r="E38" s="57"/>
      <c r="F38" s="57"/>
      <c r="G38" s="54">
        <v>127682.16</v>
      </c>
      <c r="H38" s="55">
        <v>-52.848949297223697</v>
      </c>
      <c r="I38" s="54">
        <v>-13345.77</v>
      </c>
      <c r="J38" s="55">
        <v>-22.1677716969185</v>
      </c>
      <c r="K38" s="54">
        <v>-14102.65</v>
      </c>
      <c r="L38" s="55">
        <v>-11.045121730396801</v>
      </c>
      <c r="M38" s="55">
        <v>-5.3669345832166003E-2</v>
      </c>
      <c r="N38" s="54">
        <v>768637.53</v>
      </c>
      <c r="O38" s="54">
        <v>21404371.539999999</v>
      </c>
      <c r="P38" s="54">
        <v>44</v>
      </c>
      <c r="Q38" s="54">
        <v>54</v>
      </c>
      <c r="R38" s="55">
        <v>-18.518518518518501</v>
      </c>
      <c r="S38" s="54">
        <v>1368.26090909091</v>
      </c>
      <c r="T38" s="54">
        <v>1208.3737037036999</v>
      </c>
      <c r="U38" s="56">
        <v>11.685432531536399</v>
      </c>
    </row>
    <row r="39" spans="1:21" ht="12" thickBot="1">
      <c r="A39" s="80"/>
      <c r="B39" s="67" t="s">
        <v>70</v>
      </c>
      <c r="C39" s="68"/>
      <c r="D39" s="57"/>
      <c r="E39" s="57"/>
      <c r="F39" s="57"/>
      <c r="G39" s="54">
        <v>2.87</v>
      </c>
      <c r="H39" s="57"/>
      <c r="I39" s="57"/>
      <c r="J39" s="57"/>
      <c r="K39" s="54">
        <v>2.77</v>
      </c>
      <c r="L39" s="55">
        <v>96.515679442508699</v>
      </c>
      <c r="M39" s="57"/>
      <c r="N39" s="54">
        <v>99.35</v>
      </c>
      <c r="O39" s="54">
        <v>974.66</v>
      </c>
      <c r="P39" s="57"/>
      <c r="Q39" s="57"/>
      <c r="R39" s="57"/>
      <c r="S39" s="57"/>
      <c r="T39" s="57"/>
      <c r="U39" s="58"/>
    </row>
    <row r="40" spans="1:21" ht="12" customHeight="1" thickBot="1">
      <c r="A40" s="80"/>
      <c r="B40" s="67" t="s">
        <v>32</v>
      </c>
      <c r="C40" s="68"/>
      <c r="D40" s="54">
        <v>23163.2477</v>
      </c>
      <c r="E40" s="57"/>
      <c r="F40" s="57"/>
      <c r="G40" s="54">
        <v>219999.14550000001</v>
      </c>
      <c r="H40" s="55">
        <v>-89.471210150677607</v>
      </c>
      <c r="I40" s="54">
        <v>1425.2391</v>
      </c>
      <c r="J40" s="55">
        <v>6.1530192935768699</v>
      </c>
      <c r="K40" s="54">
        <v>13248.922500000001</v>
      </c>
      <c r="L40" s="55">
        <v>6.0222608910087798</v>
      </c>
      <c r="M40" s="55">
        <v>-0.89242603690979405</v>
      </c>
      <c r="N40" s="54">
        <v>716778.63150000002</v>
      </c>
      <c r="O40" s="54">
        <v>8025521.6081999997</v>
      </c>
      <c r="P40" s="54">
        <v>83</v>
      </c>
      <c r="Q40" s="54">
        <v>135</v>
      </c>
      <c r="R40" s="55">
        <v>-38.518518518518498</v>
      </c>
      <c r="S40" s="54">
        <v>279.075273493976</v>
      </c>
      <c r="T40" s="54">
        <v>631.11744296296297</v>
      </c>
      <c r="U40" s="56">
        <v>-126.14595519749101</v>
      </c>
    </row>
    <row r="41" spans="1:21" ht="12" thickBot="1">
      <c r="A41" s="80"/>
      <c r="B41" s="67" t="s">
        <v>33</v>
      </c>
      <c r="C41" s="68"/>
      <c r="D41" s="54">
        <v>257850.60949999999</v>
      </c>
      <c r="E41" s="54">
        <v>1184558.1531</v>
      </c>
      <c r="F41" s="55">
        <v>21.767661539047499</v>
      </c>
      <c r="G41" s="54">
        <v>470327.799</v>
      </c>
      <c r="H41" s="55">
        <v>-45.176404616474699</v>
      </c>
      <c r="I41" s="54">
        <v>16233.040999999999</v>
      </c>
      <c r="J41" s="55">
        <v>6.2955216710472799</v>
      </c>
      <c r="K41" s="54">
        <v>38885.690600000002</v>
      </c>
      <c r="L41" s="55">
        <v>8.2677848689101197</v>
      </c>
      <c r="M41" s="55">
        <v>-0.58254461346765996</v>
      </c>
      <c r="N41" s="54">
        <v>2951917.0118999998</v>
      </c>
      <c r="O41" s="54">
        <v>44107555.6492</v>
      </c>
      <c r="P41" s="54">
        <v>1360</v>
      </c>
      <c r="Q41" s="54">
        <v>1783</v>
      </c>
      <c r="R41" s="55">
        <v>-23.7240605720696</v>
      </c>
      <c r="S41" s="54">
        <v>189.59603639705901</v>
      </c>
      <c r="T41" s="54">
        <v>206.24254206393701</v>
      </c>
      <c r="U41" s="56">
        <v>-8.7799861132205503</v>
      </c>
    </row>
    <row r="42" spans="1:21" ht="12" thickBot="1">
      <c r="A42" s="80"/>
      <c r="B42" s="67" t="s">
        <v>38</v>
      </c>
      <c r="C42" s="68"/>
      <c r="D42" s="54">
        <v>42058.14</v>
      </c>
      <c r="E42" s="57"/>
      <c r="F42" s="57"/>
      <c r="G42" s="54">
        <v>163681.21</v>
      </c>
      <c r="H42" s="55">
        <v>-74.3048453759598</v>
      </c>
      <c r="I42" s="54">
        <v>-998.84</v>
      </c>
      <c r="J42" s="55">
        <v>-2.3749029319889101</v>
      </c>
      <c r="K42" s="54">
        <v>-21875.18</v>
      </c>
      <c r="L42" s="55">
        <v>-13.3645028650509</v>
      </c>
      <c r="M42" s="55">
        <v>-0.95433911858096698</v>
      </c>
      <c r="N42" s="54">
        <v>702919.67</v>
      </c>
      <c r="O42" s="54">
        <v>17665539.870000001</v>
      </c>
      <c r="P42" s="54">
        <v>34</v>
      </c>
      <c r="Q42" s="54">
        <v>56</v>
      </c>
      <c r="R42" s="55">
        <v>-39.285714285714299</v>
      </c>
      <c r="S42" s="54">
        <v>1237.00411764706</v>
      </c>
      <c r="T42" s="54">
        <v>1456.90910714286</v>
      </c>
      <c r="U42" s="56">
        <v>-17.777223726149401</v>
      </c>
    </row>
    <row r="43" spans="1:21" ht="12" thickBot="1">
      <c r="A43" s="80"/>
      <c r="B43" s="67" t="s">
        <v>39</v>
      </c>
      <c r="C43" s="68"/>
      <c r="D43" s="54">
        <v>25412</v>
      </c>
      <c r="E43" s="57"/>
      <c r="F43" s="57"/>
      <c r="G43" s="54">
        <v>40929.980000000003</v>
      </c>
      <c r="H43" s="55">
        <v>-37.913480534317401</v>
      </c>
      <c r="I43" s="54">
        <v>3236</v>
      </c>
      <c r="J43" s="55">
        <v>12.7341413505431</v>
      </c>
      <c r="K43" s="54">
        <v>5437.34</v>
      </c>
      <c r="L43" s="55">
        <v>13.284492198628</v>
      </c>
      <c r="M43" s="55">
        <v>-0.40485605093667099</v>
      </c>
      <c r="N43" s="54">
        <v>272937</v>
      </c>
      <c r="O43" s="54">
        <v>6391303.9100000001</v>
      </c>
      <c r="P43" s="54">
        <v>33</v>
      </c>
      <c r="Q43" s="54">
        <v>38</v>
      </c>
      <c r="R43" s="55">
        <v>-13.157894736842101</v>
      </c>
      <c r="S43" s="54">
        <v>770.06060606060601</v>
      </c>
      <c r="T43" s="54">
        <v>775.43894736842105</v>
      </c>
      <c r="U43" s="56">
        <v>-0.69843091121476697</v>
      </c>
    </row>
    <row r="44" spans="1:21" ht="12" thickBot="1">
      <c r="A44" s="80"/>
      <c r="B44" s="67" t="s">
        <v>76</v>
      </c>
      <c r="C44" s="68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-3233.3332999999998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7" t="s">
        <v>34</v>
      </c>
      <c r="C45" s="68"/>
      <c r="D45" s="59">
        <v>10051.547</v>
      </c>
      <c r="E45" s="60"/>
      <c r="F45" s="60"/>
      <c r="G45" s="59">
        <v>19753.052</v>
      </c>
      <c r="H45" s="61">
        <v>-49.113954643565997</v>
      </c>
      <c r="I45" s="59">
        <v>1219.2788</v>
      </c>
      <c r="J45" s="61">
        <v>12.130260148014999</v>
      </c>
      <c r="K45" s="59">
        <v>3397.0616</v>
      </c>
      <c r="L45" s="61">
        <v>17.197654316912601</v>
      </c>
      <c r="M45" s="61">
        <v>-0.64107839551687795</v>
      </c>
      <c r="N45" s="59">
        <v>205789.43109999999</v>
      </c>
      <c r="O45" s="59">
        <v>2663414.1948000002</v>
      </c>
      <c r="P45" s="59">
        <v>17</v>
      </c>
      <c r="Q45" s="59">
        <v>22</v>
      </c>
      <c r="R45" s="61">
        <v>-22.727272727272702</v>
      </c>
      <c r="S45" s="59">
        <v>591.26747058823503</v>
      </c>
      <c r="T45" s="59">
        <v>319.78755909090899</v>
      </c>
      <c r="U45" s="62">
        <v>45.9149073814662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  <mergeCell ref="B14:C14"/>
    <mergeCell ref="B15:C15"/>
    <mergeCell ref="B16:C16"/>
    <mergeCell ref="B17:C17"/>
    <mergeCell ref="B31:C31"/>
    <mergeCell ref="B28:C28"/>
    <mergeCell ref="B29:C29"/>
    <mergeCell ref="B21:C21"/>
    <mergeCell ref="B22:C22"/>
    <mergeCell ref="B26:C26"/>
    <mergeCell ref="B27:C27"/>
    <mergeCell ref="B18:C18"/>
    <mergeCell ref="B32:C32"/>
    <mergeCell ref="B33:C33"/>
    <mergeCell ref="B34:C34"/>
    <mergeCell ref="B23:C23"/>
    <mergeCell ref="B24:C24"/>
    <mergeCell ref="B25:C2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G36" sqref="G3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45901</v>
      </c>
      <c r="D2" s="37">
        <v>422562.03963931598</v>
      </c>
      <c r="E2" s="37">
        <v>302164.37927435897</v>
      </c>
      <c r="F2" s="37">
        <v>120397.660364957</v>
      </c>
      <c r="G2" s="37">
        <v>302164.37927435897</v>
      </c>
      <c r="H2" s="37">
        <v>0.28492303868024799</v>
      </c>
    </row>
    <row r="3" spans="1:8">
      <c r="A3" s="37">
        <v>2</v>
      </c>
      <c r="B3" s="37">
        <v>13</v>
      </c>
      <c r="C3" s="37">
        <v>5731</v>
      </c>
      <c r="D3" s="37">
        <v>52126.501441025597</v>
      </c>
      <c r="E3" s="37">
        <v>39981.7538435897</v>
      </c>
      <c r="F3" s="37">
        <v>12144.7475974359</v>
      </c>
      <c r="G3" s="37">
        <v>39981.7538435897</v>
      </c>
      <c r="H3" s="37">
        <v>0.23298604858751401</v>
      </c>
    </row>
    <row r="4" spans="1:8">
      <c r="A4" s="37">
        <v>3</v>
      </c>
      <c r="B4" s="37">
        <v>14</v>
      </c>
      <c r="C4" s="37">
        <v>76593</v>
      </c>
      <c r="D4" s="37">
        <v>77605.7020659103</v>
      </c>
      <c r="E4" s="37">
        <v>54296.131320431501</v>
      </c>
      <c r="F4" s="37">
        <v>23309.570745478799</v>
      </c>
      <c r="G4" s="37">
        <v>54296.131320431501</v>
      </c>
      <c r="H4" s="37">
        <v>0.30035899585937698</v>
      </c>
    </row>
    <row r="5" spans="1:8">
      <c r="A5" s="37">
        <v>4</v>
      </c>
      <c r="B5" s="37">
        <v>15</v>
      </c>
      <c r="C5" s="37">
        <v>2346</v>
      </c>
      <c r="D5" s="37">
        <v>37427.099983231201</v>
      </c>
      <c r="E5" s="37">
        <v>28895.405056841399</v>
      </c>
      <c r="F5" s="37">
        <v>8531.6949263898405</v>
      </c>
      <c r="G5" s="37">
        <v>28895.405056841399</v>
      </c>
      <c r="H5" s="37">
        <v>0.22795500934382701</v>
      </c>
    </row>
    <row r="6" spans="1:8">
      <c r="A6" s="37">
        <v>5</v>
      </c>
      <c r="B6" s="37">
        <v>16</v>
      </c>
      <c r="C6" s="37">
        <v>1919</v>
      </c>
      <c r="D6" s="37">
        <v>141992.39971538499</v>
      </c>
      <c r="E6" s="37">
        <v>131209.93513846199</v>
      </c>
      <c r="F6" s="37">
        <v>10782.464576923099</v>
      </c>
      <c r="G6" s="37">
        <v>131209.93513846199</v>
      </c>
      <c r="H6" s="37">
        <v>7.5936913514637994E-2</v>
      </c>
    </row>
    <row r="7" spans="1:8">
      <c r="A7" s="37">
        <v>6</v>
      </c>
      <c r="B7" s="37">
        <v>17</v>
      </c>
      <c r="C7" s="37">
        <v>10422</v>
      </c>
      <c r="D7" s="37">
        <v>151803.698800855</v>
      </c>
      <c r="E7" s="37">
        <v>101493.702394017</v>
      </c>
      <c r="F7" s="37">
        <v>50309.996406837599</v>
      </c>
      <c r="G7" s="37">
        <v>101493.702394017</v>
      </c>
      <c r="H7" s="37">
        <v>0.33141482588535098</v>
      </c>
    </row>
    <row r="8" spans="1:8">
      <c r="A8" s="37">
        <v>7</v>
      </c>
      <c r="B8" s="37">
        <v>18</v>
      </c>
      <c r="C8" s="37">
        <v>82354</v>
      </c>
      <c r="D8" s="37">
        <v>153317.92345042701</v>
      </c>
      <c r="E8" s="37">
        <v>121089.28665726499</v>
      </c>
      <c r="F8" s="37">
        <v>32228.636793162401</v>
      </c>
      <c r="G8" s="37">
        <v>121089.28665726499</v>
      </c>
      <c r="H8" s="37">
        <v>0.21020788742669699</v>
      </c>
    </row>
    <row r="9" spans="1:8">
      <c r="A9" s="37">
        <v>8</v>
      </c>
      <c r="B9" s="37">
        <v>19</v>
      </c>
      <c r="C9" s="37">
        <v>62405</v>
      </c>
      <c r="D9" s="37">
        <v>355925.51347863203</v>
      </c>
      <c r="E9" s="37">
        <v>711120.20311111095</v>
      </c>
      <c r="F9" s="37">
        <v>-355194.68963247899</v>
      </c>
      <c r="G9" s="37">
        <v>711120.20311111095</v>
      </c>
      <c r="H9" s="37">
        <v>-0.99794669441082995</v>
      </c>
    </row>
    <row r="10" spans="1:8">
      <c r="A10" s="37">
        <v>9</v>
      </c>
      <c r="B10" s="37">
        <v>21</v>
      </c>
      <c r="C10" s="37">
        <v>100957</v>
      </c>
      <c r="D10" s="37">
        <v>477484.65499658103</v>
      </c>
      <c r="E10" s="37">
        <v>433421.46334529901</v>
      </c>
      <c r="F10" s="37">
        <v>44063.191651282097</v>
      </c>
      <c r="G10" s="37">
        <v>433421.46334529901</v>
      </c>
      <c r="H10" s="37">
        <v>9.2281900978781306E-2</v>
      </c>
    </row>
    <row r="11" spans="1:8">
      <c r="A11" s="37">
        <v>10</v>
      </c>
      <c r="B11" s="37">
        <v>22</v>
      </c>
      <c r="C11" s="37">
        <v>18279</v>
      </c>
      <c r="D11" s="37">
        <v>400319.90024273499</v>
      </c>
      <c r="E11" s="37">
        <v>350266.15408974403</v>
      </c>
      <c r="F11" s="37">
        <v>50053.746152991502</v>
      </c>
      <c r="G11" s="37">
        <v>350266.15408974403</v>
      </c>
      <c r="H11" s="37">
        <v>0.12503436906993901</v>
      </c>
    </row>
    <row r="12" spans="1:8">
      <c r="A12" s="37">
        <v>11</v>
      </c>
      <c r="B12" s="37">
        <v>23</v>
      </c>
      <c r="C12" s="37">
        <v>104576.81200000001</v>
      </c>
      <c r="D12" s="37">
        <v>1022021.80273248</v>
      </c>
      <c r="E12" s="37">
        <v>836752.497194872</v>
      </c>
      <c r="F12" s="37">
        <v>185269.305537607</v>
      </c>
      <c r="G12" s="37">
        <v>836752.497194872</v>
      </c>
      <c r="H12" s="37">
        <v>0.181277253618534</v>
      </c>
    </row>
    <row r="13" spans="1:8">
      <c r="A13" s="37">
        <v>12</v>
      </c>
      <c r="B13" s="37">
        <v>24</v>
      </c>
      <c r="C13" s="37">
        <v>13504</v>
      </c>
      <c r="D13" s="37">
        <v>397460.15367777803</v>
      </c>
      <c r="E13" s="37">
        <v>355572.841134188</v>
      </c>
      <c r="F13" s="37">
        <v>41887.312543589702</v>
      </c>
      <c r="G13" s="37">
        <v>355572.841134188</v>
      </c>
      <c r="H13" s="37">
        <v>0.10538745118472399</v>
      </c>
    </row>
    <row r="14" spans="1:8">
      <c r="A14" s="37">
        <v>13</v>
      </c>
      <c r="B14" s="37">
        <v>25</v>
      </c>
      <c r="C14" s="37">
        <v>55422</v>
      </c>
      <c r="D14" s="37">
        <v>666363.15599469002</v>
      </c>
      <c r="E14" s="37">
        <v>592106.32444601797</v>
      </c>
      <c r="F14" s="37">
        <v>74256.831548672606</v>
      </c>
      <c r="G14" s="37">
        <v>592106.32444601797</v>
      </c>
      <c r="H14" s="37">
        <v>0.11143598033692</v>
      </c>
    </row>
    <row r="15" spans="1:8">
      <c r="A15" s="37">
        <v>14</v>
      </c>
      <c r="B15" s="37">
        <v>26</v>
      </c>
      <c r="C15" s="37">
        <v>40209</v>
      </c>
      <c r="D15" s="37">
        <v>243142.858707306</v>
      </c>
      <c r="E15" s="37">
        <v>201824.88475547999</v>
      </c>
      <c r="F15" s="37">
        <v>41317.9739518266</v>
      </c>
      <c r="G15" s="37">
        <v>201824.88475547999</v>
      </c>
      <c r="H15" s="37">
        <v>0.16993291175195399</v>
      </c>
    </row>
    <row r="16" spans="1:8">
      <c r="A16" s="37">
        <v>15</v>
      </c>
      <c r="B16" s="37">
        <v>27</v>
      </c>
      <c r="C16" s="37">
        <v>98148.668000000005</v>
      </c>
      <c r="D16" s="37">
        <v>749674.83790000004</v>
      </c>
      <c r="E16" s="37">
        <v>689521.72809999995</v>
      </c>
      <c r="F16" s="37">
        <v>60153.109799999998</v>
      </c>
      <c r="G16" s="37">
        <v>689521.72809999995</v>
      </c>
      <c r="H16" s="37">
        <v>8.0238933947018601E-2</v>
      </c>
    </row>
    <row r="17" spans="1:8">
      <c r="A17" s="37">
        <v>16</v>
      </c>
      <c r="B17" s="37">
        <v>29</v>
      </c>
      <c r="C17" s="37">
        <v>133041</v>
      </c>
      <c r="D17" s="37">
        <v>1492620.88331538</v>
      </c>
      <c r="E17" s="37">
        <v>1348662.75191966</v>
      </c>
      <c r="F17" s="37">
        <v>143958.131395726</v>
      </c>
      <c r="G17" s="37">
        <v>1348662.75191966</v>
      </c>
      <c r="H17" s="37">
        <v>9.6446547817265596E-2</v>
      </c>
    </row>
    <row r="18" spans="1:8">
      <c r="A18" s="37">
        <v>17</v>
      </c>
      <c r="B18" s="37">
        <v>31</v>
      </c>
      <c r="C18" s="37">
        <v>20633.842000000001</v>
      </c>
      <c r="D18" s="37">
        <v>184750.792648968</v>
      </c>
      <c r="E18" s="37">
        <v>153565.151869325</v>
      </c>
      <c r="F18" s="37">
        <v>31185.640779641999</v>
      </c>
      <c r="G18" s="37">
        <v>153565.151869325</v>
      </c>
      <c r="H18" s="37">
        <v>0.168798413974308</v>
      </c>
    </row>
    <row r="19" spans="1:8">
      <c r="A19" s="37">
        <v>18</v>
      </c>
      <c r="B19" s="37">
        <v>32</v>
      </c>
      <c r="C19" s="37">
        <v>12312.355</v>
      </c>
      <c r="D19" s="37">
        <v>193735.51791155699</v>
      </c>
      <c r="E19" s="37">
        <v>176589.73142532699</v>
      </c>
      <c r="F19" s="37">
        <v>17145.786486229899</v>
      </c>
      <c r="G19" s="37">
        <v>176589.73142532699</v>
      </c>
      <c r="H19" s="37">
        <v>8.8500996983202407E-2</v>
      </c>
    </row>
    <row r="20" spans="1:8">
      <c r="A20" s="37">
        <v>19</v>
      </c>
      <c r="B20" s="37">
        <v>33</v>
      </c>
      <c r="C20" s="37">
        <v>25795.314999999999</v>
      </c>
      <c r="D20" s="37">
        <v>392479.67305892898</v>
      </c>
      <c r="E20" s="37">
        <v>306050.89945220598</v>
      </c>
      <c r="F20" s="37">
        <v>86428.773606722694</v>
      </c>
      <c r="G20" s="37">
        <v>306050.89945220598</v>
      </c>
      <c r="H20" s="37">
        <v>0.220212101516263</v>
      </c>
    </row>
    <row r="21" spans="1:8">
      <c r="A21" s="37">
        <v>20</v>
      </c>
      <c r="B21" s="37">
        <v>34</v>
      </c>
      <c r="C21" s="37">
        <v>28659.152999999998</v>
      </c>
      <c r="D21" s="37">
        <v>184536.947970751</v>
      </c>
      <c r="E21" s="37">
        <v>134292.12176307099</v>
      </c>
      <c r="F21" s="37">
        <v>50244.826207680198</v>
      </c>
      <c r="G21" s="37">
        <v>134292.12176307099</v>
      </c>
      <c r="H21" s="37">
        <v>0.27227515551868797</v>
      </c>
    </row>
    <row r="22" spans="1:8">
      <c r="A22" s="37">
        <v>21</v>
      </c>
      <c r="B22" s="37">
        <v>35</v>
      </c>
      <c r="C22" s="37">
        <v>23300.722000000002</v>
      </c>
      <c r="D22" s="37">
        <v>678967.95396548696</v>
      </c>
      <c r="E22" s="37">
        <v>644367.78450354002</v>
      </c>
      <c r="F22" s="37">
        <v>34600.169461946898</v>
      </c>
      <c r="G22" s="37">
        <v>644367.78450354002</v>
      </c>
      <c r="H22" s="37">
        <v>5.0959944810157698E-2</v>
      </c>
    </row>
    <row r="23" spans="1:8">
      <c r="A23" s="37">
        <v>22</v>
      </c>
      <c r="B23" s="37">
        <v>36</v>
      </c>
      <c r="C23" s="37">
        <v>93757.376000000004</v>
      </c>
      <c r="D23" s="37">
        <v>647298.66916814202</v>
      </c>
      <c r="E23" s="37">
        <v>566857.20823572297</v>
      </c>
      <c r="F23" s="37">
        <v>80441.460932418602</v>
      </c>
      <c r="G23" s="37">
        <v>566857.20823572297</v>
      </c>
      <c r="H23" s="37">
        <v>0.124272557266023</v>
      </c>
    </row>
    <row r="24" spans="1:8">
      <c r="A24" s="37">
        <v>23</v>
      </c>
      <c r="B24" s="37">
        <v>37</v>
      </c>
      <c r="C24" s="37">
        <v>102202.22900000001</v>
      </c>
      <c r="D24" s="37">
        <v>698735.32236371702</v>
      </c>
      <c r="E24" s="37">
        <v>626288.37177140801</v>
      </c>
      <c r="F24" s="37">
        <v>72446.950592308305</v>
      </c>
      <c r="G24" s="37">
        <v>626288.37177140801</v>
      </c>
      <c r="H24" s="37">
        <v>0.103682965886469</v>
      </c>
    </row>
    <row r="25" spans="1:8">
      <c r="A25" s="37">
        <v>24</v>
      </c>
      <c r="B25" s="37">
        <v>38</v>
      </c>
      <c r="C25" s="37">
        <v>102199.042</v>
      </c>
      <c r="D25" s="37">
        <v>494017.106193805</v>
      </c>
      <c r="E25" s="37">
        <v>456380.777030973</v>
      </c>
      <c r="F25" s="37">
        <v>37636.329162831898</v>
      </c>
      <c r="G25" s="37">
        <v>456380.777030973</v>
      </c>
      <c r="H25" s="37">
        <v>7.6184263036565697E-2</v>
      </c>
    </row>
    <row r="26" spans="1:8">
      <c r="A26" s="37">
        <v>25</v>
      </c>
      <c r="B26" s="37">
        <v>39</v>
      </c>
      <c r="C26" s="37">
        <v>54404.159</v>
      </c>
      <c r="D26" s="37">
        <v>89098.821059624795</v>
      </c>
      <c r="E26" s="37">
        <v>63746.908005851197</v>
      </c>
      <c r="F26" s="37">
        <v>25351.913053773598</v>
      </c>
      <c r="G26" s="37">
        <v>63746.908005851197</v>
      </c>
      <c r="H26" s="37">
        <v>0.28453702026885602</v>
      </c>
    </row>
    <row r="27" spans="1:8">
      <c r="A27" s="37">
        <v>26</v>
      </c>
      <c r="B27" s="37">
        <v>42</v>
      </c>
      <c r="C27" s="37">
        <v>4572.4799999999996</v>
      </c>
      <c r="D27" s="37">
        <v>83045.568799999994</v>
      </c>
      <c r="E27" s="37">
        <v>67931.677100000001</v>
      </c>
      <c r="F27" s="37">
        <v>15113.8917</v>
      </c>
      <c r="G27" s="37">
        <v>67931.677100000001</v>
      </c>
      <c r="H27" s="37">
        <v>0.18199516143238201</v>
      </c>
    </row>
    <row r="28" spans="1:8">
      <c r="A28" s="37">
        <v>27</v>
      </c>
      <c r="B28" s="37">
        <v>75</v>
      </c>
      <c r="C28" s="37">
        <v>81</v>
      </c>
      <c r="D28" s="37">
        <v>23163.2478632479</v>
      </c>
      <c r="E28" s="37">
        <v>21738.0085470085</v>
      </c>
      <c r="F28" s="37">
        <v>1425.23931623932</v>
      </c>
      <c r="G28" s="37">
        <v>21738.0085470085</v>
      </c>
      <c r="H28" s="37">
        <v>6.1530201837570603E-2</v>
      </c>
    </row>
    <row r="29" spans="1:8">
      <c r="A29" s="37">
        <v>28</v>
      </c>
      <c r="B29" s="37">
        <v>76</v>
      </c>
      <c r="C29" s="37">
        <v>1478</v>
      </c>
      <c r="D29" s="37">
        <v>257850.602921368</v>
      </c>
      <c r="E29" s="37">
        <v>241617.56625726499</v>
      </c>
      <c r="F29" s="37">
        <v>16233.036664102599</v>
      </c>
      <c r="G29" s="37">
        <v>241617.56625726499</v>
      </c>
      <c r="H29" s="37">
        <v>6.2955201501130001E-2</v>
      </c>
    </row>
    <row r="30" spans="1:8">
      <c r="A30" s="37">
        <v>29</v>
      </c>
      <c r="B30" s="37">
        <v>99</v>
      </c>
      <c r="C30" s="37">
        <v>17</v>
      </c>
      <c r="D30" s="37">
        <v>10051.546781635299</v>
      </c>
      <c r="E30" s="37">
        <v>8832.2683609409305</v>
      </c>
      <c r="F30" s="37">
        <v>1219.27842069435</v>
      </c>
      <c r="G30" s="37">
        <v>8832.2683609409305</v>
      </c>
      <c r="H30" s="37">
        <v>0.12130256637934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44</v>
      </c>
      <c r="D33" s="34">
        <v>60647.09</v>
      </c>
      <c r="E33" s="34">
        <v>58959.95</v>
      </c>
      <c r="F33" s="30"/>
      <c r="G33" s="30"/>
      <c r="H33" s="30"/>
    </row>
    <row r="34" spans="1:8">
      <c r="A34" s="30"/>
      <c r="B34" s="33">
        <v>71</v>
      </c>
      <c r="C34" s="34">
        <v>33</v>
      </c>
      <c r="D34" s="34">
        <v>66665.87</v>
      </c>
      <c r="E34" s="34">
        <v>73790.649999999994</v>
      </c>
      <c r="F34" s="30"/>
      <c r="G34" s="30"/>
      <c r="H34" s="30"/>
    </row>
    <row r="35" spans="1:8">
      <c r="A35" s="30"/>
      <c r="B35" s="33">
        <v>72</v>
      </c>
      <c r="C35" s="34">
        <v>4</v>
      </c>
      <c r="D35" s="34">
        <v>7647.86</v>
      </c>
      <c r="E35" s="34">
        <v>7261.54</v>
      </c>
      <c r="F35" s="30"/>
      <c r="G35" s="30"/>
      <c r="H35" s="30"/>
    </row>
    <row r="36" spans="1:8">
      <c r="A36" s="30"/>
      <c r="B36" s="33">
        <v>73</v>
      </c>
      <c r="C36" s="34">
        <v>36</v>
      </c>
      <c r="D36" s="34">
        <v>60203.48</v>
      </c>
      <c r="E36" s="34">
        <v>73549.25</v>
      </c>
      <c r="F36" s="30"/>
      <c r="G36" s="30"/>
      <c r="H36" s="30"/>
    </row>
    <row r="37" spans="1:8">
      <c r="A37" s="30"/>
      <c r="B37" s="33">
        <v>77</v>
      </c>
      <c r="C37" s="34">
        <v>32</v>
      </c>
      <c r="D37" s="34">
        <v>42058.14</v>
      </c>
      <c r="E37" s="34">
        <v>43056.98</v>
      </c>
      <c r="F37" s="30"/>
      <c r="G37" s="30"/>
      <c r="H37" s="30"/>
    </row>
    <row r="38" spans="1:8">
      <c r="A38" s="30"/>
      <c r="B38" s="33">
        <v>78</v>
      </c>
      <c r="C38" s="34">
        <v>31</v>
      </c>
      <c r="D38" s="34">
        <v>25412</v>
      </c>
      <c r="E38" s="34">
        <v>22176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2016-03-10T00:27:37Z</dcterms:modified>
</cp:coreProperties>
</file>