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40" i="2"/>
  <c r="I40"/>
  <c r="H40"/>
  <c r="F40"/>
  <c r="E40"/>
  <c r="G40" l="1"/>
  <c r="L40" s="1"/>
  <c r="K40"/>
  <c r="E4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1" l="1"/>
  <c r="J8" l="1"/>
  <c r="F38" l="1"/>
  <c r="F39"/>
  <c r="F33"/>
  <c r="F34"/>
  <c r="E38"/>
  <c r="K38" s="1"/>
  <c r="E39"/>
  <c r="K39" s="1"/>
  <c r="E34"/>
  <c r="K34" s="1"/>
  <c r="E33"/>
  <c r="K33" s="1"/>
  <c r="F41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1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1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1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1"/>
  <c r="L41" s="1"/>
  <c r="G38"/>
  <c r="L38" s="1"/>
  <c r="G33"/>
  <c r="L33" s="1"/>
  <c r="G39"/>
  <c r="L39" s="1"/>
  <c r="G34"/>
  <c r="L34" s="1"/>
  <c r="G29"/>
  <c r="L29" s="1"/>
  <c r="G32"/>
  <c r="L32" s="1"/>
  <c r="I3"/>
  <c r="K5"/>
  <c r="K7"/>
  <c r="K41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<sst xmlns="http://schemas.openxmlformats.org/spreadsheetml/2006/main" count="118" uniqueCount="77">
  <si>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</si>
  <si>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</si>
  <si>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</si>
  <si>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</si>
  <si>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</si>
  <si>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</si>
  <si>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</si>
  <si>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</si>
  <si>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</si>
  <si>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</si>
  <si>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</si>
  <si>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</si>
  <si>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</si>
  <si>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</si>
  <si>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</si>
  <si>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</si>
  <si>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</si>
  <si>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</si>
  <si>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</si>
  <si>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</si>
  <si>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</si>
  <si>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</si>
  <si>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</si>
  <si>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</si>
  <si>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</si>
  <si>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</si>
  <si>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</si>
  <si>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</si>
  <si>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</si>
  <si>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</si>
  <si>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</si>
  <si>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</si>
  <si>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</si>
  <si>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</si>
  <si>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</si>
  <si>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</si>
  <si>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</si>
  <si>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</si>
  <si>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</si>
  <si>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</si>
  <si>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1" type="noConversion"/>
  </si>
  <si>
    <t>COST</t>
    <phoneticPr fontId="21" type="noConversion"/>
  </si>
  <si>
    <t>成本</t>
    <phoneticPr fontId="21" type="noConversion"/>
  </si>
  <si>
    <t>销售金额差异</t>
    <phoneticPr fontId="21" type="noConversion"/>
  </si>
  <si>
    <t>销售成本差异</t>
    <phoneticPr fontId="21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</si>
  <si>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</si>
  <si>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</si>
  <si>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</si>
  <si>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</si>
  <si>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</si>
  <si>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</si>
  <si>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</si>
  <si>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</si>
  <si>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</si>
  <si>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</si>
  <si>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</si>
  <si>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</si>
  <si>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</si>
  <si>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</si>
  <si>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</si>
  <si>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</si>
  <si>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</si>
  <si>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</si>
  <si>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</si>
  <si>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</si>
  <si>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</si>
  <si>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</si>
  <si>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</si>
  <si>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</si>
  <si>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1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</si>
  <si>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</si>
  <si>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1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</si>
  <si>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</si>
  <si>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21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</si>
  <si>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</si>
  <si>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1" type="noConversion"/>
  </si>
  <si>
    <t>910-市场部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</si>
</sst>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58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1">
    <xf numFmtId="0" fontId="0" fillId="0" borderId="0"/>
    <xf numFmtId="0" fontId="36" fillId="0" borderId="0" applyNumberFormat="0" applyFill="0" applyBorder="0" applyAlignment="0" applyProtection="0"/>
    <xf numFmtId="0" fontId="37" fillId="0" borderId="1" applyNumberFormat="0" applyFill="0" applyAlignment="0" applyProtection="0"/>
    <xf numFmtId="0" fontId="38" fillId="0" borderId="2" applyNumberFormat="0" applyFill="0" applyAlignment="0" applyProtection="0"/>
    <xf numFmtId="0" fontId="39" fillId="0" borderId="3" applyNumberFormat="0" applyFill="0" applyAlignment="0" applyProtection="0"/>
    <xf numFmtId="0" fontId="39" fillId="0" borderId="0" applyNumberFormat="0" applyFill="0" applyBorder="0" applyAlignment="0" applyProtection="0"/>
    <xf numFmtId="0" fontId="42" fillId="2" borderId="0" applyNumberFormat="0" applyBorder="0" applyAlignment="0" applyProtection="0"/>
    <xf numFmtId="0" fontId="40" fillId="3" borderId="0" applyNumberFormat="0" applyBorder="0" applyAlignment="0" applyProtection="0"/>
    <xf numFmtId="0" fontId="49" fillId="4" borderId="0" applyNumberFormat="0" applyBorder="0" applyAlignment="0" applyProtection="0"/>
    <xf numFmtId="0" fontId="51" fillId="5" borderId="4" applyNumberFormat="0" applyAlignment="0" applyProtection="0"/>
    <xf numFmtId="0" fontId="50" fillId="6" borderId="5" applyNumberFormat="0" applyAlignment="0" applyProtection="0"/>
    <xf numFmtId="0" fontId="44" fillId="6" borderId="4" applyNumberFormat="0" applyAlignment="0" applyProtection="0"/>
    <xf numFmtId="0" fontId="48" fillId="0" borderId="6" applyNumberFormat="0" applyFill="0" applyAlignment="0" applyProtection="0"/>
    <xf numFmtId="0" fontId="45" fillId="7" borderId="7" applyNumberFormat="0" applyAlignment="0" applyProtection="0"/>
    <xf numFmtId="0" fontId="47" fillId="0" borderId="0" applyNumberFormat="0" applyFill="0" applyBorder="0" applyAlignment="0" applyProtection="0"/>
    <xf numFmtId="0" fontId="17" fillId="8" borderId="8" applyNumberFormat="0" applyFont="0" applyAlignment="0" applyProtection="0">
      <alignment vertical="center"/>
    </xf>
    <xf numFmtId="0" fontId="46" fillId="0" borderId="0" applyNumberFormat="0" applyFill="0" applyBorder="0" applyAlignment="0" applyProtection="0"/>
    <xf numFmtId="0" fontId="43" fillId="0" borderId="9" applyNumberFormat="0" applyFill="0" applyAlignment="0" applyProtection="0"/>
    <xf numFmtId="0" fontId="34" fillId="9" borderId="0" applyNumberFormat="0" applyBorder="0" applyAlignment="0" applyProtection="0"/>
    <xf numFmtId="0" fontId="33" fillId="10" borderId="0" applyNumberFormat="0" applyBorder="0" applyAlignment="0" applyProtection="0"/>
    <xf numFmtId="0" fontId="33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13" borderId="0" applyNumberFormat="0" applyBorder="0" applyAlignment="0" applyProtection="0"/>
    <xf numFmtId="0" fontId="33" fillId="14" borderId="0" applyNumberFormat="0" applyBorder="0" applyAlignment="0" applyProtection="0"/>
    <xf numFmtId="0" fontId="33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0" fontId="33" fillId="18" borderId="0" applyNumberFormat="0" applyBorder="0" applyAlignment="0" applyProtection="0"/>
    <xf numFmtId="0" fontId="33" fillId="19" borderId="0" applyNumberFormat="0" applyBorder="0" applyAlignment="0" applyProtection="0"/>
    <xf numFmtId="0" fontId="34" fillId="20" borderId="0" applyNumberFormat="0" applyBorder="0" applyAlignment="0" applyProtection="0"/>
    <xf numFmtId="0" fontId="34" fillId="21" borderId="0" applyNumberFormat="0" applyBorder="0" applyAlignment="0" applyProtection="0"/>
    <xf numFmtId="0" fontId="33" fillId="22" borderId="0" applyNumberFormat="0" applyBorder="0" applyAlignment="0" applyProtection="0"/>
    <xf numFmtId="0" fontId="33" fillId="23" borderId="0" applyNumberFormat="0" applyBorder="0" applyAlignment="0" applyProtection="0"/>
    <xf numFmtId="0" fontId="34" fillId="24" borderId="0" applyNumberFormat="0" applyBorder="0" applyAlignment="0" applyProtection="0"/>
    <xf numFmtId="0" fontId="34" fillId="25" borderId="0" applyNumberFormat="0" applyBorder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4" fillId="32" borderId="0" applyNumberFormat="0" applyBorder="0" applyAlignment="0" applyProtection="0"/>
    <xf numFmtId="0" fontId="41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26" fillId="0" borderId="0"/>
    <xf numFmtId="0" fontId="26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/>
    <xf numFmtId="0" fontId="31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2" fillId="0" borderId="0"/>
    <xf numFmtId="43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9" fontId="32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" applyNumberFormat="0" applyFill="0" applyAlignment="0" applyProtection="0"/>
    <xf numFmtId="0" fontId="38" fillId="0" borderId="2" applyNumberFormat="0" applyFill="0" applyAlignment="0" applyProtection="0"/>
    <xf numFmtId="0" fontId="39" fillId="0" borderId="3" applyNumberFormat="0" applyFill="0" applyAlignment="0" applyProtection="0"/>
    <xf numFmtId="0" fontId="39" fillId="0" borderId="0" applyNumberFormat="0" applyFill="0" applyBorder="0" applyAlignment="0" applyProtection="0"/>
    <xf numFmtId="0" fontId="42" fillId="2" borderId="0" applyNumberFormat="0" applyBorder="0" applyAlignment="0" applyProtection="0"/>
    <xf numFmtId="0" fontId="40" fillId="3" borderId="0" applyNumberFormat="0" applyBorder="0" applyAlignment="0" applyProtection="0"/>
    <xf numFmtId="0" fontId="49" fillId="4" borderId="0" applyNumberFormat="0" applyBorder="0" applyAlignment="0" applyProtection="0"/>
    <xf numFmtId="0" fontId="51" fillId="5" borderId="4" applyNumberFormat="0" applyAlignment="0" applyProtection="0"/>
    <xf numFmtId="0" fontId="50" fillId="6" borderId="5" applyNumberFormat="0" applyAlignment="0" applyProtection="0"/>
    <xf numFmtId="0" fontId="44" fillId="6" borderId="4" applyNumberFormat="0" applyAlignment="0" applyProtection="0"/>
    <xf numFmtId="0" fontId="48" fillId="0" borderId="6" applyNumberFormat="0" applyFill="0" applyAlignment="0" applyProtection="0"/>
    <xf numFmtId="0" fontId="45" fillId="7" borderId="7" applyNumberFormat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3" fillId="0" borderId="9" applyNumberFormat="0" applyFill="0" applyAlignment="0" applyProtection="0"/>
    <xf numFmtId="0" fontId="34" fillId="9" borderId="0" applyNumberFormat="0" applyBorder="0" applyAlignment="0" applyProtection="0"/>
    <xf numFmtId="0" fontId="33" fillId="10" borderId="0" applyNumberFormat="0" applyBorder="0" applyAlignment="0" applyProtection="0"/>
    <xf numFmtId="0" fontId="33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13" borderId="0" applyNumberFormat="0" applyBorder="0" applyAlignment="0" applyProtection="0"/>
    <xf numFmtId="0" fontId="33" fillId="14" borderId="0" applyNumberFormat="0" applyBorder="0" applyAlignment="0" applyProtection="0"/>
    <xf numFmtId="0" fontId="33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0" fontId="33" fillId="18" borderId="0" applyNumberFormat="0" applyBorder="0" applyAlignment="0" applyProtection="0"/>
    <xf numFmtId="0" fontId="33" fillId="19" borderId="0" applyNumberFormat="0" applyBorder="0" applyAlignment="0" applyProtection="0"/>
    <xf numFmtId="0" fontId="34" fillId="20" borderId="0" applyNumberFormat="0" applyBorder="0" applyAlignment="0" applyProtection="0"/>
    <xf numFmtId="0" fontId="34" fillId="21" borderId="0" applyNumberFormat="0" applyBorder="0" applyAlignment="0" applyProtection="0"/>
    <xf numFmtId="0" fontId="33" fillId="22" borderId="0" applyNumberFormat="0" applyBorder="0" applyAlignment="0" applyProtection="0"/>
    <xf numFmtId="0" fontId="33" fillId="23" borderId="0" applyNumberFormat="0" applyBorder="0" applyAlignment="0" applyProtection="0"/>
    <xf numFmtId="0" fontId="34" fillId="24" borderId="0" applyNumberFormat="0" applyBorder="0" applyAlignment="0" applyProtection="0"/>
    <xf numFmtId="0" fontId="34" fillId="25" borderId="0" applyNumberFormat="0" applyBorder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4" fillId="32" borderId="0" applyNumberFormat="0" applyBorder="0" applyAlignment="0" applyProtection="0"/>
    <xf numFmtId="0" fontId="41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0" fontId="35" fillId="38" borderId="21">
      <alignment vertical="center"/>
    </xf>
    <xf numFmtId="0" fontId="54" fillId="0" borderId="0"/>
    <xf numFmtId="180" fontId="56" fillId="0" borderId="0" applyFont="0" applyFill="0" applyBorder="0" applyAlignment="0" applyProtection="0"/>
    <xf numFmtId="181" fontId="56" fillId="0" borderId="0" applyFont="0" applyFill="0" applyBorder="0" applyAlignment="0" applyProtection="0"/>
    <xf numFmtId="178" fontId="56" fillId="0" borderId="0" applyFont="0" applyFill="0" applyBorder="0" applyAlignment="0" applyProtection="0"/>
    <xf numFmtId="179" fontId="56" fillId="0" borderId="0" applyFont="0" applyFill="0" applyBorder="0" applyAlignment="0" applyProtection="0"/>
    <xf numFmtId="0" fontId="16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</cellStyleXfs>
  <cellXfs count="82">
    <xf numFmtId="0" fontId="0" fillId="0" borderId="0" xfId="0"/>
    <xf numFmtId="0" fontId="18" fillId="0" borderId="0" xfId="0" applyFont="1"/>
    <xf numFmtId="177" fontId="18" fillId="0" borderId="0" xfId="0" applyNumberFormat="1" applyFont="1"/>
    <xf numFmtId="0" fontId="0" fillId="0" borderId="0" xfId="0" applyAlignment="1"/>
    <xf numFmtId="0" fontId="18" fillId="0" borderId="0" xfId="0" applyNumberFormat="1" applyFont="1"/>
    <xf numFmtId="0" fontId="19" fillId="0" borderId="18" xfId="0" applyFont="1" applyBorder="1" applyAlignment="1">
      <alignment wrapText="1"/>
    </xf>
    <xf numFmtId="0" fontId="19" fillId="0" borderId="18" xfId="0" applyNumberFormat="1" applyFont="1" applyBorder="1" applyAlignment="1">
      <alignment wrapText="1"/>
    </xf>
    <xf numFmtId="0" fontId="18" fillId="0" borderId="18" xfId="0" applyFont="1" applyBorder="1" applyAlignment="1">
      <alignment wrapText="1"/>
    </xf>
    <xf numFmtId="0" fontId="18" fillId="0" borderId="18" xfId="0" applyFont="1" applyBorder="1" applyAlignment="1">
      <alignment horizontal="right" vertical="center" wrapText="1"/>
    </xf>
    <xf numFmtId="49" fontId="19" fillId="36" borderId="18" xfId="0" applyNumberFormat="1" applyFont="1" applyFill="1" applyBorder="1" applyAlignment="1">
      <alignment vertical="center" wrapText="1"/>
    </xf>
    <xf numFmtId="49" fontId="22" fillId="37" borderId="18" xfId="0" applyNumberFormat="1" applyFont="1" applyFill="1" applyBorder="1" applyAlignment="1">
      <alignment horizontal="center" vertical="center" wrapText="1"/>
    </xf>
    <xf numFmtId="0" fontId="19" fillId="33" borderId="18" xfId="0" applyFont="1" applyFill="1" applyBorder="1" applyAlignment="1">
      <alignment vertical="center" wrapText="1"/>
    </xf>
    <xf numFmtId="0" fontId="19" fillId="33" borderId="18" xfId="0" applyNumberFormat="1" applyFont="1" applyFill="1" applyBorder="1" applyAlignment="1">
      <alignment vertical="center" wrapText="1"/>
    </xf>
    <xf numFmtId="0" fontId="19" fillId="36" borderId="18" xfId="0" applyFont="1" applyFill="1" applyBorder="1" applyAlignment="1">
      <alignment vertical="center" wrapText="1"/>
    </xf>
    <xf numFmtId="0" fontId="19" fillId="37" borderId="18" xfId="0" applyFont="1" applyFill="1" applyBorder="1" applyAlignment="1">
      <alignment vertical="center" wrapText="1"/>
    </xf>
    <xf numFmtId="4" fontId="19" fillId="36" borderId="18" xfId="0" applyNumberFormat="1" applyFont="1" applyFill="1" applyBorder="1" applyAlignment="1">
      <alignment horizontal="right" vertical="top" wrapText="1"/>
    </xf>
    <xf numFmtId="4" fontId="19" fillId="37" borderId="18" xfId="0" applyNumberFormat="1" applyFont="1" applyFill="1" applyBorder="1" applyAlignment="1">
      <alignment horizontal="right" vertical="top" wrapText="1"/>
    </xf>
    <xf numFmtId="177" fontId="18" fillId="36" borderId="18" xfId="0" applyNumberFormat="1" applyFont="1" applyFill="1" applyBorder="1" applyAlignment="1">
      <alignment horizontal="center" vertical="center"/>
    </xf>
    <xf numFmtId="177" fontId="18" fillId="37" borderId="18" xfId="0" applyNumberFormat="1" applyFont="1" applyFill="1" applyBorder="1" applyAlignment="1">
      <alignment horizontal="center" vertical="center"/>
    </xf>
    <xf numFmtId="177" fontId="23" fillId="0" borderId="18" xfId="0" applyNumberFormat="1" applyFont="1" applyBorder="1"/>
    <xf numFmtId="177" fontId="18" fillId="36" borderId="18" xfId="0" applyNumberFormat="1" applyFont="1" applyFill="1" applyBorder="1"/>
    <xf numFmtId="177" fontId="18" fillId="37" borderId="18" xfId="0" applyNumberFormat="1" applyFont="1" applyFill="1" applyBorder="1"/>
    <xf numFmtId="177" fontId="18" fillId="0" borderId="18" xfId="0" applyNumberFormat="1" applyFont="1" applyBorder="1"/>
    <xf numFmtId="49" fontId="19" fillId="0" borderId="18" xfId="0" applyNumberFormat="1" applyFont="1" applyFill="1" applyBorder="1" applyAlignment="1">
      <alignment vertical="center" wrapText="1"/>
    </xf>
    <xf numFmtId="0" fontId="19" fillId="0" borderId="18" xfId="0" applyFont="1" applyFill="1" applyBorder="1" applyAlignment="1">
      <alignment vertical="center" wrapText="1"/>
    </xf>
    <xf numFmtId="4" fontId="19" fillId="0" borderId="18" xfId="0" applyNumberFormat="1" applyFont="1" applyFill="1" applyBorder="1" applyAlignment="1">
      <alignment horizontal="right" vertical="top" wrapText="1"/>
    </xf>
    <xf numFmtId="0" fontId="18" fillId="0" borderId="0" xfId="0" applyFont="1" applyFill="1"/>
    <xf numFmtId="176" fontId="19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29" fillId="0" borderId="0" xfId="0" applyNumberFormat="1" applyFont="1" applyAlignment="1"/>
    <xf numFmtId="1" fontId="29" fillId="0" borderId="0" xfId="0" applyNumberFormat="1" applyFont="1" applyAlignment="1"/>
    <xf numFmtId="0" fontId="18" fillId="0" borderId="0" xfId="0" applyFont="1"/>
    <xf numFmtId="1" fontId="53" fillId="0" borderId="0" xfId="0" applyNumberFormat="1" applyFont="1" applyAlignment="1"/>
    <xf numFmtId="0" fontId="53" fillId="0" borderId="0" xfId="0" applyNumberFormat="1" applyFont="1" applyAlignment="1"/>
    <xf numFmtId="0" fontId="18" fillId="0" borderId="0" xfId="0" applyFont="1"/>
    <xf numFmtId="0" fontId="18" fillId="0" borderId="0" xfId="0" applyFont="1"/>
    <xf numFmtId="0" fontId="54" fillId="0" borderId="0" xfId="110"/>
    <xf numFmtId="0" fontId="55" fillId="0" borderId="0" xfId="110" applyNumberFormat="1" applyFont="1"/>
    <xf numFmtId="1" fontId="57" fillId="0" borderId="0" xfId="0" applyNumberFormat="1" applyFont="1" applyAlignment="1"/>
    <xf numFmtId="0" fontId="57" fillId="0" borderId="0" xfId="0" applyNumberFormat="1" applyFont="1" applyAlignment="1"/>
    <xf numFmtId="0" fontId="24" fillId="0" borderId="0" xfId="0" applyFont="1" applyAlignment="1">
      <alignment horizontal="left" wrapText="1"/>
    </xf>
    <xf numFmtId="0" fontId="18" fillId="0" borderId="0" xfId="0" applyFont="1" applyAlignment="1">
      <alignment vertical="center"/>
    </xf>
    <xf numFmtId="0" fontId="30" fillId="0" borderId="19" xfId="0" applyFont="1" applyBorder="1" applyAlignment="1">
      <alignment horizontal="left" vertical="center" wrapText="1"/>
    </xf>
    <xf numFmtId="0" fontId="19" fillId="0" borderId="10" xfId="0" applyFont="1" applyBorder="1" applyAlignment="1">
      <alignment wrapText="1"/>
    </xf>
    <xf numFmtId="0" fontId="18" fillId="0" borderId="11" xfId="0" applyFont="1" applyBorder="1" applyAlignment="1">
      <alignment wrapText="1"/>
    </xf>
    <xf numFmtId="0" fontId="18" fillId="0" borderId="11" xfId="0" applyFont="1" applyBorder="1" applyAlignment="1">
      <alignment horizontal="right" vertical="center" wrapText="1"/>
    </xf>
    <xf numFmtId="49" fontId="19" fillId="33" borderId="10" xfId="0" applyNumberFormat="1" applyFont="1" applyFill="1" applyBorder="1" applyAlignment="1">
      <alignment vertical="center" wrapText="1"/>
    </xf>
    <xf numFmtId="49" fontId="19" fillId="33" borderId="12" xfId="0" applyNumberFormat="1" applyFont="1" applyFill="1" applyBorder="1" applyAlignment="1">
      <alignment vertical="center" wrapText="1"/>
    </xf>
    <xf numFmtId="0" fontId="19" fillId="33" borderId="10" xfId="0" applyFont="1" applyFill="1" applyBorder="1" applyAlignment="1">
      <alignment vertical="center" wrapText="1"/>
    </xf>
    <xf numFmtId="0" fontId="19" fillId="33" borderId="12" xfId="0" applyFont="1" applyFill="1" applyBorder="1" applyAlignment="1">
      <alignment vertical="center" wrapText="1"/>
    </xf>
    <xf numFmtId="4" fontId="20" fillId="34" borderId="10" xfId="0" applyNumberFormat="1" applyFont="1" applyFill="1" applyBorder="1" applyAlignment="1">
      <alignment horizontal="right" vertical="top" wrapText="1"/>
    </xf>
    <xf numFmtId="176" fontId="20" fillId="34" borderId="10" xfId="0" applyNumberFormat="1" applyFont="1" applyFill="1" applyBorder="1" applyAlignment="1">
      <alignment horizontal="right" vertical="top" wrapText="1"/>
    </xf>
    <xf numFmtId="176" fontId="20" fillId="34" borderId="12" xfId="0" applyNumberFormat="1" applyFont="1" applyFill="1" applyBorder="1" applyAlignment="1">
      <alignment horizontal="right" vertical="top" wrapText="1"/>
    </xf>
    <xf numFmtId="4" fontId="19" fillId="35" borderId="10" xfId="0" applyNumberFormat="1" applyFont="1" applyFill="1" applyBorder="1" applyAlignment="1">
      <alignment horizontal="right" vertical="top" wrapText="1"/>
    </xf>
    <xf numFmtId="176" fontId="19" fillId="35" borderId="10" xfId="0" applyNumberFormat="1" applyFont="1" applyFill="1" applyBorder="1" applyAlignment="1">
      <alignment horizontal="right" vertical="top" wrapText="1"/>
    </xf>
    <xf numFmtId="176" fontId="19" fillId="35" borderId="12" xfId="0" applyNumberFormat="1" applyFont="1" applyFill="1" applyBorder="1" applyAlignment="1">
      <alignment horizontal="right" vertical="top" wrapText="1"/>
    </xf>
    <xf numFmtId="0" fontId="19" fillId="35" borderId="10" xfId="0" applyFont="1" applyFill="1" applyBorder="1" applyAlignment="1">
      <alignment horizontal="right" vertical="top" wrapText="1"/>
    </xf>
    <xf numFmtId="0" fontId="19" fillId="35" borderId="12" xfId="0" applyFont="1" applyFill="1" applyBorder="1" applyAlignment="1">
      <alignment horizontal="right" vertical="top" wrapText="1"/>
    </xf>
    <xf numFmtId="4" fontId="19" fillId="35" borderId="13" xfId="0" applyNumberFormat="1" applyFont="1" applyFill="1" applyBorder="1" applyAlignment="1">
      <alignment horizontal="right" vertical="top" wrapText="1"/>
    </xf>
    <xf numFmtId="0" fontId="19" fillId="35" borderId="13" xfId="0" applyFont="1" applyFill="1" applyBorder="1" applyAlignment="1">
      <alignment horizontal="right" vertical="top" wrapText="1"/>
    </xf>
    <xf numFmtId="176" fontId="19" fillId="35" borderId="13" xfId="0" applyNumberFormat="1" applyFont="1" applyFill="1" applyBorder="1" applyAlignment="1">
      <alignment horizontal="right" vertical="top" wrapText="1"/>
    </xf>
    <xf numFmtId="176" fontId="19" fillId="35" borderId="20" xfId="0" applyNumberFormat="1" applyFont="1" applyFill="1" applyBorder="1" applyAlignment="1">
      <alignment horizontal="right" vertical="top" wrapText="1"/>
    </xf>
    <xf numFmtId="49" fontId="19" fillId="33" borderId="18" xfId="0" applyNumberFormat="1" applyFont="1" applyFill="1" applyBorder="1" applyAlignment="1">
      <alignment horizontal="left" vertical="top" wrapText="1"/>
    </xf>
    <xf numFmtId="49" fontId="19" fillId="33" borderId="22" xfId="0" applyNumberFormat="1" applyFont="1" applyFill="1" applyBorder="1" applyAlignment="1">
      <alignment horizontal="left" vertical="top" wrapText="1"/>
    </xf>
    <xf numFmtId="49" fontId="19" fillId="33" borderId="23" xfId="0" applyNumberFormat="1" applyFont="1" applyFill="1" applyBorder="1" applyAlignment="1">
      <alignment horizontal="left" vertical="top" wrapText="1"/>
    </xf>
    <xf numFmtId="0" fontId="19" fillId="33" borderId="18" xfId="0" applyFont="1" applyFill="1" applyBorder="1" applyAlignment="1">
      <alignment vertical="center" wrapText="1"/>
    </xf>
    <xf numFmtId="49" fontId="20" fillId="33" borderId="18" xfId="0" applyNumberFormat="1" applyFont="1" applyFill="1" applyBorder="1" applyAlignment="1">
      <alignment horizontal="left" vertical="top" wrapText="1"/>
    </xf>
    <xf numFmtId="14" fontId="19" fillId="33" borderId="18" xfId="0" applyNumberFormat="1" applyFont="1" applyFill="1" applyBorder="1" applyAlignment="1">
      <alignment vertical="center" wrapText="1"/>
    </xf>
    <xf numFmtId="49" fontId="19" fillId="33" borderId="13" xfId="0" applyNumberFormat="1" applyFont="1" applyFill="1" applyBorder="1" applyAlignment="1">
      <alignment horizontal="left" vertical="top" wrapText="1"/>
    </xf>
    <xf numFmtId="49" fontId="19" fillId="33" borderId="15" xfId="0" applyNumberFormat="1" applyFont="1" applyFill="1" applyBorder="1" applyAlignment="1">
      <alignment horizontal="left" vertical="top" wrapText="1"/>
    </xf>
    <xf numFmtId="0" fontId="18" fillId="0" borderId="0" xfId="0" applyFont="1" applyAlignment="1">
      <alignment wrapText="1"/>
    </xf>
    <xf numFmtId="0" fontId="18" fillId="0" borderId="19" xfId="0" applyFont="1" applyBorder="1" applyAlignment="1">
      <alignment wrapText="1"/>
    </xf>
    <xf numFmtId="0" fontId="18" fillId="0" borderId="0" xfId="0" applyFont="1" applyAlignment="1">
      <alignment horizontal="right" vertical="center" wrapText="1"/>
    </xf>
    <xf numFmtId="0" fontId="19" fillId="33" borderId="13" xfId="0" applyFont="1" applyFill="1" applyBorder="1" applyAlignment="1">
      <alignment vertical="center" wrapText="1"/>
    </xf>
    <xf numFmtId="0" fontId="19" fillId="33" borderId="15" xfId="0" applyFont="1" applyFill="1" applyBorder="1" applyAlignment="1">
      <alignment vertical="center" wrapText="1"/>
    </xf>
    <xf numFmtId="49" fontId="20" fillId="33" borderId="13" xfId="0" applyNumberFormat="1" applyFont="1" applyFill="1" applyBorder="1" applyAlignment="1">
      <alignment horizontal="left" vertical="top" wrapText="1"/>
    </xf>
    <xf numFmtId="49" fontId="20" fillId="33" borderId="14" xfId="0" applyNumberFormat="1" applyFont="1" applyFill="1" applyBorder="1" applyAlignment="1">
      <alignment horizontal="left" vertical="top" wrapText="1"/>
    </xf>
    <xf numFmtId="49" fontId="20" fillId="33" borderId="15" xfId="0" applyNumberFormat="1" applyFont="1" applyFill="1" applyBorder="1" applyAlignment="1">
      <alignment horizontal="left" vertical="top" wrapText="1"/>
    </xf>
    <xf numFmtId="14" fontId="19" fillId="33" borderId="12" xfId="0" applyNumberFormat="1" applyFont="1" applyFill="1" applyBorder="1" applyAlignment="1">
      <alignment vertical="center" wrapText="1"/>
    </xf>
    <xf numFmtId="14" fontId="19" fillId="33" borderId="16" xfId="0" applyNumberFormat="1" applyFont="1" applyFill="1" applyBorder="1" applyAlignment="1">
      <alignment vertical="center" wrapText="1"/>
    </xf>
    <xf numFmtId="14" fontId="19" fillId="33" borderId="17" xfId="0" applyNumberFormat="1" applyFont="1" applyFill="1" applyBorder="1" applyAlignment="1">
      <alignment vertical="center" wrapText="1"/>
    </xf>
  </cellXfs>
  <cellStyles count="131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20% - 着色 1 2" xfId="84"/>
    <cellStyle name="20% - 着色 2 2" xfId="88"/>
    <cellStyle name="20% - 着色 3 2" xfId="92"/>
    <cellStyle name="20% - 着色 4 2" xfId="96"/>
    <cellStyle name="20% - 着色 5 2" xfId="100"/>
    <cellStyle name="20% - 着色 6 2" xfId="104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40% - 着色 1 2" xfId="85"/>
    <cellStyle name="40% - 着色 2 2" xfId="89"/>
    <cellStyle name="40% - 着色 3 2" xfId="93"/>
    <cellStyle name="40% - 着色 4 2" xfId="97"/>
    <cellStyle name="40% - 着色 5 2" xfId="101"/>
    <cellStyle name="40% - 着色 6 2" xfId="105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60% - 着色 1 2" xfId="86"/>
    <cellStyle name="60% - 着色 2 2" xfId="90"/>
    <cellStyle name="60% - 着色 3 2" xfId="94"/>
    <cellStyle name="60% - 着色 4 2" xfId="98"/>
    <cellStyle name="60% - 着色 5 2" xfId="102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 2" xfId="83"/>
    <cellStyle name="着色 2 2" xfId="87"/>
    <cellStyle name="着色 3 2" xfId="91"/>
    <cellStyle name="着色 4 2" xfId="95"/>
    <cellStyle name="着色 5 2" xfId="99"/>
    <cellStyle name="着色 6 2" xfId="103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2" xfId="115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547" Type="http://schemas.openxmlformats.org/officeDocument/2006/relationships/hyperlink" Target="cid:d15f95592" TargetMode="External"/><Relationship Id="rId568" Type="http://schemas.openxmlformats.org/officeDocument/2006/relationships/image" Target="cid:1b05e04f13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28" Type="http://schemas.openxmlformats.org/officeDocument/2006/relationships/image" Target="cid:a5bfdea013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1" Type="http://schemas.openxmlformats.org/officeDocument/2006/relationships/hyperlink" Target="cid:e9adde472" TargetMode="External"/><Relationship Id="rId516" Type="http://schemas.openxmlformats.org/officeDocument/2006/relationships/image" Target="cid:6172511713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537" Type="http://schemas.openxmlformats.org/officeDocument/2006/relationships/hyperlink" Target="cid:ad5e98cf2" TargetMode="External"/><Relationship Id="rId558" Type="http://schemas.openxmlformats.org/officeDocument/2006/relationships/image" Target="cid:f57373f413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471" Type="http://schemas.openxmlformats.org/officeDocument/2006/relationships/hyperlink" Target="cid:c5b52bce2" TargetMode="External"/><Relationship Id="rId506" Type="http://schemas.openxmlformats.org/officeDocument/2006/relationships/image" Target="cid:413c7421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27" Type="http://schemas.openxmlformats.org/officeDocument/2006/relationships/hyperlink" Target="cid:894d429c2" TargetMode="External"/><Relationship Id="rId548" Type="http://schemas.openxmlformats.org/officeDocument/2006/relationships/image" Target="cid:d15f957713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517" Type="http://schemas.openxmlformats.org/officeDocument/2006/relationships/hyperlink" Target="cid:66098c0e2" TargetMode="External"/><Relationship Id="rId538" Type="http://schemas.openxmlformats.org/officeDocument/2006/relationships/image" Target="cid:ad5e98f313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591" Type="http://schemas.openxmlformats.org/officeDocument/2006/relationships/hyperlink" Target="cid:58d54540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71" Type="http://schemas.openxmlformats.org/officeDocument/2006/relationships/hyperlink" Target="cid:33374f782" TargetMode="External"/><Relationship Id="rId592" Type="http://schemas.openxmlformats.org/officeDocument/2006/relationships/image" Target="cid:58d54566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5deba745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1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38" sqref="M38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6" t="s">
        <v>4</v>
      </c>
      <c r="D2" s="66"/>
      <c r="E2" s="13"/>
      <c r="F2" s="24"/>
      <c r="G2" s="14"/>
      <c r="H2" s="24"/>
      <c r="I2" s="20"/>
      <c r="J2" s="21"/>
      <c r="K2" s="22"/>
      <c r="L2" s="22"/>
    </row>
    <row r="3" spans="1:13">
      <c r="A3" s="67" t="s">
        <v>5</v>
      </c>
      <c r="B3" s="67"/>
      <c r="C3" s="67"/>
      <c r="D3" s="67"/>
      <c r="E3" s="15">
        <f>SUM(E4:E41)</f>
        <v>13859008.478099996</v>
      </c>
      <c r="F3" s="25">
        <f>RA!I7</f>
        <v>1133540.0296</v>
      </c>
      <c r="G3" s="16">
        <f>SUM(G4:G41)</f>
        <v>12725468.448499998</v>
      </c>
      <c r="H3" s="27">
        <f>RA!J7</f>
        <v>8.1790846104987907</v>
      </c>
      <c r="I3" s="20">
        <f>SUM(I4:I41)</f>
        <v>13859013.489813529</v>
      </c>
      <c r="J3" s="21">
        <f>SUM(J4:J41)</f>
        <v>12725468.384050829</v>
      </c>
      <c r="K3" s="22">
        <f>E3-I3</f>
        <v>-5.011713532730937</v>
      </c>
      <c r="L3" s="22">
        <f>G3-J3</f>
        <v>6.4449168741703033E-2</v>
      </c>
    </row>
    <row r="4" spans="1:13">
      <c r="A4" s="68">
        <f>RA!A8</f>
        <v>42439</v>
      </c>
      <c r="B4" s="12">
        <v>12</v>
      </c>
      <c r="C4" s="63" t="s">
        <v>6</v>
      </c>
      <c r="D4" s="63"/>
      <c r="E4" s="15">
        <f>VLOOKUP(C4,RA!B8:D36,3,0)</f>
        <v>521771.61009999999</v>
      </c>
      <c r="F4" s="25">
        <f>VLOOKUP(C4,RA!B8:I39,8,0)</f>
        <v>118258.00539999999</v>
      </c>
      <c r="G4" s="16">
        <f t="shared" ref="G4:G41" si="0">E4-F4</f>
        <v>403513.60470000003</v>
      </c>
      <c r="H4" s="27">
        <f>RA!J8</f>
        <v>22.664706762664899</v>
      </c>
      <c r="I4" s="20">
        <f>VLOOKUP(B4,RMS!B:D,3,FALSE)</f>
        <v>521772.285304274</v>
      </c>
      <c r="J4" s="21">
        <f>VLOOKUP(B4,RMS!B:E,4,FALSE)</f>
        <v>403513.61808034201</v>
      </c>
      <c r="K4" s="22">
        <f t="shared" ref="K4:K41" si="1">E4-I4</f>
        <v>-0.67520427401177585</v>
      </c>
      <c r="L4" s="22">
        <f t="shared" ref="L4:L41" si="2">G4-J4</f>
        <v>-1.3380341988522559E-2</v>
      </c>
    </row>
    <row r="5" spans="1:13">
      <c r="A5" s="68"/>
      <c r="B5" s="12">
        <v>13</v>
      </c>
      <c r="C5" s="63" t="s">
        <v>7</v>
      </c>
      <c r="D5" s="63"/>
      <c r="E5" s="15">
        <f>VLOOKUP(C5,RA!B8:D37,3,0)</f>
        <v>69162.474300000002</v>
      </c>
      <c r="F5" s="25">
        <f>VLOOKUP(C5,RA!B9:I40,8,0)</f>
        <v>15894.284</v>
      </c>
      <c r="G5" s="16">
        <f t="shared" si="0"/>
        <v>53268.190300000002</v>
      </c>
      <c r="H5" s="27">
        <f>RA!J9</f>
        <v>22.9810806522866</v>
      </c>
      <c r="I5" s="20">
        <f>VLOOKUP(B5,RMS!B:D,3,FALSE)</f>
        <v>69162.511223931593</v>
      </c>
      <c r="J5" s="21">
        <f>VLOOKUP(B5,RMS!B:E,4,FALSE)</f>
        <v>53268.195917948702</v>
      </c>
      <c r="K5" s="22">
        <f t="shared" si="1"/>
        <v>-3.692393159144558E-2</v>
      </c>
      <c r="L5" s="22">
        <f t="shared" si="2"/>
        <v>-5.6179487000918016E-3</v>
      </c>
      <c r="M5" s="32"/>
    </row>
    <row r="6" spans="1:13">
      <c r="A6" s="68"/>
      <c r="B6" s="12">
        <v>14</v>
      </c>
      <c r="C6" s="63" t="s">
        <v>8</v>
      </c>
      <c r="D6" s="63"/>
      <c r="E6" s="15">
        <f>VLOOKUP(C6,RA!B10:D38,3,0)</f>
        <v>113784.91989999999</v>
      </c>
      <c r="F6" s="25">
        <f>VLOOKUP(C6,RA!B10:I41,8,0)</f>
        <v>21474.539799999999</v>
      </c>
      <c r="G6" s="16">
        <f t="shared" si="0"/>
        <v>92310.380099999995</v>
      </c>
      <c r="H6" s="27">
        <f>RA!J10</f>
        <v>18.872922544457499</v>
      </c>
      <c r="I6" s="20">
        <f>VLOOKUP(B6,RMS!B:D,3,FALSE)</f>
        <v>113786.72547029</v>
      </c>
      <c r="J6" s="21">
        <f>VLOOKUP(B6,RMS!B:E,4,FALSE)</f>
        <v>92310.380406284399</v>
      </c>
      <c r="K6" s="22">
        <f>E6-I6</f>
        <v>-1.8055702900019241</v>
      </c>
      <c r="L6" s="22">
        <f t="shared" si="2"/>
        <v>-3.062844043597579E-4</v>
      </c>
      <c r="M6" s="32"/>
    </row>
    <row r="7" spans="1:13">
      <c r="A7" s="68"/>
      <c r="B7" s="12">
        <v>15</v>
      </c>
      <c r="C7" s="63" t="s">
        <v>9</v>
      </c>
      <c r="D7" s="63"/>
      <c r="E7" s="15">
        <f>VLOOKUP(C7,RA!B10:D39,3,0)</f>
        <v>47065.451000000001</v>
      </c>
      <c r="F7" s="25">
        <f>VLOOKUP(C7,RA!B11:I42,8,0)</f>
        <v>9549.1726999999992</v>
      </c>
      <c r="G7" s="16">
        <f t="shared" si="0"/>
        <v>37516.278300000005</v>
      </c>
      <c r="H7" s="27">
        <f>RA!J11</f>
        <v>20.2891345925911</v>
      </c>
      <c r="I7" s="20">
        <f>VLOOKUP(B7,RMS!B:D,3,FALSE)</f>
        <v>47065.493381642802</v>
      </c>
      <c r="J7" s="21">
        <f>VLOOKUP(B7,RMS!B:E,4,FALSE)</f>
        <v>37516.278357280098</v>
      </c>
      <c r="K7" s="22">
        <f t="shared" si="1"/>
        <v>-4.2381642801046837E-2</v>
      </c>
      <c r="L7" s="22">
        <f t="shared" si="2"/>
        <v>-5.7280092732980847E-5</v>
      </c>
      <c r="M7" s="32"/>
    </row>
    <row r="8" spans="1:13">
      <c r="A8" s="68"/>
      <c r="B8" s="12">
        <v>16</v>
      </c>
      <c r="C8" s="63" t="s">
        <v>10</v>
      </c>
      <c r="D8" s="63"/>
      <c r="E8" s="15">
        <f>VLOOKUP(C8,RA!B12:D39,3,0)</f>
        <v>196478.30069999999</v>
      </c>
      <c r="F8" s="25">
        <f>VLOOKUP(C8,RA!B12:I43,8,0)</f>
        <v>5749.1012000000001</v>
      </c>
      <c r="G8" s="16">
        <f t="shared" si="0"/>
        <v>190729.19949999999</v>
      </c>
      <c r="H8" s="27">
        <f>RA!J12</f>
        <v>2.9260743703083101</v>
      </c>
      <c r="I8" s="20">
        <f>VLOOKUP(B8,RMS!B:D,3,FALSE)</f>
        <v>196478.295388889</v>
      </c>
      <c r="J8" s="21">
        <f>VLOOKUP(B8,RMS!B:E,4,FALSE)</f>
        <v>190729.19903504301</v>
      </c>
      <c r="K8" s="22">
        <f t="shared" si="1"/>
        <v>5.3111109882593155E-3</v>
      </c>
      <c r="L8" s="22">
        <f t="shared" si="2"/>
        <v>4.649569746106863E-4</v>
      </c>
      <c r="M8" s="32"/>
    </row>
    <row r="9" spans="1:13">
      <c r="A9" s="68"/>
      <c r="B9" s="12">
        <v>17</v>
      </c>
      <c r="C9" s="63" t="s">
        <v>11</v>
      </c>
      <c r="D9" s="63"/>
      <c r="E9" s="15">
        <f>VLOOKUP(C9,RA!B12:D40,3,0)</f>
        <v>519410.6715</v>
      </c>
      <c r="F9" s="25">
        <f>VLOOKUP(C9,RA!B13:I44,8,0)</f>
        <v>-204678.25440000001</v>
      </c>
      <c r="G9" s="16">
        <f t="shared" si="0"/>
        <v>724088.92590000003</v>
      </c>
      <c r="H9" s="27">
        <f>RA!J13</f>
        <v>-39.405862380322702</v>
      </c>
      <c r="I9" s="20">
        <f>VLOOKUP(B9,RMS!B:D,3,FALSE)</f>
        <v>519410.81946495699</v>
      </c>
      <c r="J9" s="21">
        <f>VLOOKUP(B9,RMS!B:E,4,FALSE)</f>
        <v>724088.92342820496</v>
      </c>
      <c r="K9" s="22">
        <f t="shared" si="1"/>
        <v>-0.14796495699556544</v>
      </c>
      <c r="L9" s="22">
        <f t="shared" si="2"/>
        <v>2.4717950727790594E-3</v>
      </c>
      <c r="M9" s="32"/>
    </row>
    <row r="10" spans="1:13">
      <c r="A10" s="68"/>
      <c r="B10" s="12">
        <v>18</v>
      </c>
      <c r="C10" s="63" t="s">
        <v>12</v>
      </c>
      <c r="D10" s="63"/>
      <c r="E10" s="15">
        <f>VLOOKUP(C10,RA!B14:D41,3,0)</f>
        <v>118455.8524</v>
      </c>
      <c r="F10" s="25">
        <f>VLOOKUP(C10,RA!B14:I44,8,0)</f>
        <v>21188.975399999999</v>
      </c>
      <c r="G10" s="16">
        <f t="shared" si="0"/>
        <v>97266.877000000008</v>
      </c>
      <c r="H10" s="27">
        <f>RA!J14</f>
        <v>17.8876560091344</v>
      </c>
      <c r="I10" s="20">
        <f>VLOOKUP(B10,RMS!B:D,3,FALSE)</f>
        <v>118455.842251282</v>
      </c>
      <c r="J10" s="21">
        <f>VLOOKUP(B10,RMS!B:E,4,FALSE)</f>
        <v>97266.879541880306</v>
      </c>
      <c r="K10" s="22">
        <f t="shared" si="1"/>
        <v>1.014871800725814E-2</v>
      </c>
      <c r="L10" s="22">
        <f t="shared" si="2"/>
        <v>-2.5418802979402244E-3</v>
      </c>
      <c r="M10" s="32"/>
    </row>
    <row r="11" spans="1:13">
      <c r="A11" s="68"/>
      <c r="B11" s="12">
        <v>19</v>
      </c>
      <c r="C11" s="63" t="s">
        <v>13</v>
      </c>
      <c r="D11" s="63"/>
      <c r="E11" s="15">
        <f>VLOOKUP(C11,RA!B14:D42,3,0)</f>
        <v>285425.85430000001</v>
      </c>
      <c r="F11" s="25">
        <f>VLOOKUP(C11,RA!B15:I45,8,0)</f>
        <v>-205069.84289999999</v>
      </c>
      <c r="G11" s="16">
        <f t="shared" si="0"/>
        <v>490495.6972</v>
      </c>
      <c r="H11" s="27">
        <f>RA!J15</f>
        <v>-71.846975251393701</v>
      </c>
      <c r="I11" s="20">
        <f>VLOOKUP(B11,RMS!B:D,3,FALSE)</f>
        <v>285426.12151367503</v>
      </c>
      <c r="J11" s="21">
        <f>VLOOKUP(B11,RMS!B:E,4,FALSE)</f>
        <v>490495.69879829098</v>
      </c>
      <c r="K11" s="22">
        <f t="shared" si="1"/>
        <v>-0.26721367501886562</v>
      </c>
      <c r="L11" s="22">
        <f t="shared" si="2"/>
        <v>-1.5982909826561809E-3</v>
      </c>
      <c r="M11" s="32"/>
    </row>
    <row r="12" spans="1:13">
      <c r="A12" s="68"/>
      <c r="B12" s="12">
        <v>21</v>
      </c>
      <c r="C12" s="63" t="s">
        <v>14</v>
      </c>
      <c r="D12" s="63"/>
      <c r="E12" s="15">
        <f>VLOOKUP(C12,RA!B16:D43,3,0)</f>
        <v>579273.25939999998</v>
      </c>
      <c r="F12" s="25">
        <f>VLOOKUP(C12,RA!B16:I46,8,0)</f>
        <v>46539.722999999998</v>
      </c>
      <c r="G12" s="16">
        <f t="shared" si="0"/>
        <v>532733.53639999998</v>
      </c>
      <c r="H12" s="27">
        <f>RA!J16</f>
        <v>8.0341569794201995</v>
      </c>
      <c r="I12" s="20">
        <f>VLOOKUP(B12,RMS!B:D,3,FALSE)</f>
        <v>579272.88005213696</v>
      </c>
      <c r="J12" s="21">
        <f>VLOOKUP(B12,RMS!B:E,4,FALSE)</f>
        <v>532733.53673418798</v>
      </c>
      <c r="K12" s="22">
        <f t="shared" si="1"/>
        <v>0.37934786302503198</v>
      </c>
      <c r="L12" s="22">
        <f t="shared" si="2"/>
        <v>-3.3418799284845591E-4</v>
      </c>
      <c r="M12" s="32"/>
    </row>
    <row r="13" spans="1:13">
      <c r="A13" s="68"/>
      <c r="B13" s="12">
        <v>22</v>
      </c>
      <c r="C13" s="63" t="s">
        <v>15</v>
      </c>
      <c r="D13" s="63"/>
      <c r="E13" s="15">
        <f>VLOOKUP(C13,RA!B16:D44,3,0)</f>
        <v>403777.55180000002</v>
      </c>
      <c r="F13" s="25">
        <f>VLOOKUP(C13,RA!B17:I47,8,0)</f>
        <v>51836.595600000001</v>
      </c>
      <c r="G13" s="16">
        <f t="shared" si="0"/>
        <v>351940.95620000002</v>
      </c>
      <c r="H13" s="27">
        <f>RA!J17</f>
        <v>12.837909232179401</v>
      </c>
      <c r="I13" s="20">
        <f>VLOOKUP(B13,RMS!B:D,3,FALSE)</f>
        <v>403777.51314444398</v>
      </c>
      <c r="J13" s="21">
        <f>VLOOKUP(B13,RMS!B:E,4,FALSE)</f>
        <v>351940.95733333298</v>
      </c>
      <c r="K13" s="22">
        <f t="shared" si="1"/>
        <v>3.8655556039884686E-2</v>
      </c>
      <c r="L13" s="22">
        <f t="shared" si="2"/>
        <v>-1.1333329603075981E-3</v>
      </c>
      <c r="M13" s="32"/>
    </row>
    <row r="14" spans="1:13">
      <c r="A14" s="68"/>
      <c r="B14" s="12">
        <v>23</v>
      </c>
      <c r="C14" s="63" t="s">
        <v>16</v>
      </c>
      <c r="D14" s="63"/>
      <c r="E14" s="15">
        <f>VLOOKUP(C14,RA!B18:D44,3,0)</f>
        <v>1333963.7542000001</v>
      </c>
      <c r="F14" s="25">
        <f>VLOOKUP(C14,RA!B18:I48,8,0)</f>
        <v>213547.3131</v>
      </c>
      <c r="G14" s="16">
        <f t="shared" si="0"/>
        <v>1120416.4411000002</v>
      </c>
      <c r="H14" s="27">
        <f>RA!J18</f>
        <v>16.008479422896201</v>
      </c>
      <c r="I14" s="20">
        <f>VLOOKUP(B14,RMS!B:D,3,FALSE)</f>
        <v>1333963.74810855</v>
      </c>
      <c r="J14" s="21">
        <f>VLOOKUP(B14,RMS!B:E,4,FALSE)</f>
        <v>1120416.4161888901</v>
      </c>
      <c r="K14" s="22">
        <f t="shared" si="1"/>
        <v>6.0914501082152128E-3</v>
      </c>
      <c r="L14" s="22">
        <f t="shared" si="2"/>
        <v>2.4911110056564212E-2</v>
      </c>
      <c r="M14" s="32"/>
    </row>
    <row r="15" spans="1:13">
      <c r="A15" s="68"/>
      <c r="B15" s="12">
        <v>24</v>
      </c>
      <c r="C15" s="63" t="s">
        <v>17</v>
      </c>
      <c r="D15" s="63"/>
      <c r="E15" s="15">
        <f>VLOOKUP(C15,RA!B18:D45,3,0)</f>
        <v>488736.39850000001</v>
      </c>
      <c r="F15" s="25">
        <f>VLOOKUP(C15,RA!B19:I49,8,0)</f>
        <v>56255.189599999998</v>
      </c>
      <c r="G15" s="16">
        <f t="shared" si="0"/>
        <v>432481.20890000003</v>
      </c>
      <c r="H15" s="27">
        <f>RA!J19</f>
        <v>11.510333540259101</v>
      </c>
      <c r="I15" s="20">
        <f>VLOOKUP(B15,RMS!B:D,3,FALSE)</f>
        <v>488736.430788889</v>
      </c>
      <c r="J15" s="21">
        <f>VLOOKUP(B15,RMS!B:E,4,FALSE)</f>
        <v>432481.20919230802</v>
      </c>
      <c r="K15" s="22">
        <f t="shared" si="1"/>
        <v>-3.2288888993207365E-2</v>
      </c>
      <c r="L15" s="22">
        <f t="shared" si="2"/>
        <v>-2.923079882748425E-4</v>
      </c>
      <c r="M15" s="32"/>
    </row>
    <row r="16" spans="1:13">
      <c r="A16" s="68"/>
      <c r="B16" s="12">
        <v>25</v>
      </c>
      <c r="C16" s="63" t="s">
        <v>18</v>
      </c>
      <c r="D16" s="63"/>
      <c r="E16" s="15">
        <f>VLOOKUP(C16,RA!B20:D46,3,0)</f>
        <v>777777.54870000004</v>
      </c>
      <c r="F16" s="25">
        <f>VLOOKUP(C16,RA!B20:I50,8,0)</f>
        <v>99638.638900000005</v>
      </c>
      <c r="G16" s="16">
        <f t="shared" si="0"/>
        <v>678138.90980000002</v>
      </c>
      <c r="H16" s="27">
        <f>RA!J20</f>
        <v>12.8106859173987</v>
      </c>
      <c r="I16" s="20">
        <f>VLOOKUP(B16,RMS!B:D,3,FALSE)</f>
        <v>777777.64130000002</v>
      </c>
      <c r="J16" s="21">
        <f>VLOOKUP(B16,RMS!B:E,4,FALSE)</f>
        <v>678138.90980000002</v>
      </c>
      <c r="K16" s="22">
        <f t="shared" si="1"/>
        <v>-9.2599999974481761E-2</v>
      </c>
      <c r="L16" s="22">
        <f t="shared" si="2"/>
        <v>0</v>
      </c>
      <c r="M16" s="32"/>
    </row>
    <row r="17" spans="1:13">
      <c r="A17" s="68"/>
      <c r="B17" s="12">
        <v>26</v>
      </c>
      <c r="C17" s="63" t="s">
        <v>19</v>
      </c>
      <c r="D17" s="63"/>
      <c r="E17" s="15">
        <f>VLOOKUP(C17,RA!B20:D47,3,0)</f>
        <v>333420.5232</v>
      </c>
      <c r="F17" s="25">
        <f>VLOOKUP(C17,RA!B21:I51,8,0)</f>
        <v>48642.657800000001</v>
      </c>
      <c r="G17" s="16">
        <f t="shared" si="0"/>
        <v>284777.86540000001</v>
      </c>
      <c r="H17" s="27">
        <f>RA!J21</f>
        <v>14.5889813059954</v>
      </c>
      <c r="I17" s="20">
        <f>VLOOKUP(B17,RMS!B:D,3,FALSE)</f>
        <v>333420.40785188699</v>
      </c>
      <c r="J17" s="21">
        <f>VLOOKUP(B17,RMS!B:E,4,FALSE)</f>
        <v>284777.86523891502</v>
      </c>
      <c r="K17" s="22">
        <f t="shared" si="1"/>
        <v>0.11534811300225556</v>
      </c>
      <c r="L17" s="22">
        <f t="shared" si="2"/>
        <v>1.6108498675748706E-4</v>
      </c>
      <c r="M17" s="32"/>
    </row>
    <row r="18" spans="1:13">
      <c r="A18" s="68"/>
      <c r="B18" s="12">
        <v>27</v>
      </c>
      <c r="C18" s="63" t="s">
        <v>20</v>
      </c>
      <c r="D18" s="63"/>
      <c r="E18" s="15">
        <f>VLOOKUP(C18,RA!B22:D48,3,0)</f>
        <v>1012425.2221</v>
      </c>
      <c r="F18" s="25">
        <f>VLOOKUP(C18,RA!B22:I52,8,0)</f>
        <v>61632.118000000002</v>
      </c>
      <c r="G18" s="16">
        <f t="shared" si="0"/>
        <v>950793.1041</v>
      </c>
      <c r="H18" s="27">
        <f>RA!J22</f>
        <v>6.0875723613602801</v>
      </c>
      <c r="I18" s="20">
        <f>VLOOKUP(B18,RMS!B:D,3,FALSE)</f>
        <v>1012426.5645</v>
      </c>
      <c r="J18" s="21">
        <f>VLOOKUP(B18,RMS!B:E,4,FALSE)</f>
        <v>950793.10320000001</v>
      </c>
      <c r="K18" s="22">
        <f t="shared" si="1"/>
        <v>-1.3423999999649823</v>
      </c>
      <c r="L18" s="22">
        <f t="shared" si="2"/>
        <v>8.9999998454004526E-4</v>
      </c>
      <c r="M18" s="32"/>
    </row>
    <row r="19" spans="1:13">
      <c r="A19" s="68"/>
      <c r="B19" s="12">
        <v>29</v>
      </c>
      <c r="C19" s="63" t="s">
        <v>21</v>
      </c>
      <c r="D19" s="63"/>
      <c r="E19" s="15">
        <f>VLOOKUP(C19,RA!B22:D49,3,0)</f>
        <v>1930012.9084000001</v>
      </c>
      <c r="F19" s="25">
        <f>VLOOKUP(C19,RA!B23:I53,8,0)</f>
        <v>218334.1507</v>
      </c>
      <c r="G19" s="16">
        <f t="shared" si="0"/>
        <v>1711678.7577</v>
      </c>
      <c r="H19" s="27">
        <f>RA!J23</f>
        <v>11.312574633555201</v>
      </c>
      <c r="I19" s="20">
        <f>VLOOKUP(B19,RMS!B:D,3,FALSE)</f>
        <v>1930014.28620342</v>
      </c>
      <c r="J19" s="21">
        <f>VLOOKUP(B19,RMS!B:E,4,FALSE)</f>
        <v>1711678.7840803401</v>
      </c>
      <c r="K19" s="22">
        <f t="shared" si="1"/>
        <v>-1.3778034199494869</v>
      </c>
      <c r="L19" s="22">
        <f t="shared" si="2"/>
        <v>-2.6380340103060007E-2</v>
      </c>
      <c r="M19" s="32"/>
    </row>
    <row r="20" spans="1:13">
      <c r="A20" s="68"/>
      <c r="B20" s="12">
        <v>31</v>
      </c>
      <c r="C20" s="63" t="s">
        <v>22</v>
      </c>
      <c r="D20" s="63"/>
      <c r="E20" s="15">
        <f>VLOOKUP(C20,RA!B24:D50,3,0)</f>
        <v>238508.58050000001</v>
      </c>
      <c r="F20" s="25">
        <f>VLOOKUP(C20,RA!B24:I54,8,0)</f>
        <v>35068.782599999999</v>
      </c>
      <c r="G20" s="16">
        <f t="shared" si="0"/>
        <v>203439.79790000001</v>
      </c>
      <c r="H20" s="27">
        <f>RA!J24</f>
        <v>14.7033630934716</v>
      </c>
      <c r="I20" s="20">
        <f>VLOOKUP(B20,RMS!B:D,3,FALSE)</f>
        <v>238508.56749357801</v>
      </c>
      <c r="J20" s="21">
        <f>VLOOKUP(B20,RMS!B:E,4,FALSE)</f>
        <v>203439.79045839401</v>
      </c>
      <c r="K20" s="22">
        <f t="shared" si="1"/>
        <v>1.3006421999307349E-2</v>
      </c>
      <c r="L20" s="22">
        <f t="shared" si="2"/>
        <v>7.4416059942450374E-3</v>
      </c>
      <c r="M20" s="32"/>
    </row>
    <row r="21" spans="1:13">
      <c r="A21" s="68"/>
      <c r="B21" s="12">
        <v>32</v>
      </c>
      <c r="C21" s="63" t="s">
        <v>23</v>
      </c>
      <c r="D21" s="63"/>
      <c r="E21" s="15">
        <f>VLOOKUP(C21,RA!B24:D51,3,0)</f>
        <v>252539.4927</v>
      </c>
      <c r="F21" s="25">
        <f>VLOOKUP(C21,RA!B25:I55,8,0)</f>
        <v>21143.132699999998</v>
      </c>
      <c r="G21" s="16">
        <f t="shared" si="0"/>
        <v>231396.36000000002</v>
      </c>
      <c r="H21" s="27">
        <f>RA!J25</f>
        <v>8.3722084312241094</v>
      </c>
      <c r="I21" s="20">
        <f>VLOOKUP(B21,RMS!B:D,3,FALSE)</f>
        <v>252539.50170265499</v>
      </c>
      <c r="J21" s="21">
        <f>VLOOKUP(B21,RMS!B:E,4,FALSE)</f>
        <v>231396.361128572</v>
      </c>
      <c r="K21" s="22">
        <f t="shared" si="1"/>
        <v>-9.0026549878530204E-3</v>
      </c>
      <c r="L21" s="22">
        <f t="shared" si="2"/>
        <v>-1.1285719810985029E-3</v>
      </c>
      <c r="M21" s="32"/>
    </row>
    <row r="22" spans="1:13">
      <c r="A22" s="68"/>
      <c r="B22" s="12">
        <v>33</v>
      </c>
      <c r="C22" s="63" t="s">
        <v>24</v>
      </c>
      <c r="D22" s="63"/>
      <c r="E22" s="15">
        <f>VLOOKUP(C22,RA!B26:D52,3,0)</f>
        <v>539703.30850000004</v>
      </c>
      <c r="F22" s="25">
        <f>VLOOKUP(C22,RA!B26:I56,8,0)</f>
        <v>118923.61289999999</v>
      </c>
      <c r="G22" s="16">
        <f t="shared" si="0"/>
        <v>420779.69560000004</v>
      </c>
      <c r="H22" s="27">
        <f>RA!J26</f>
        <v>22.034997938130999</v>
      </c>
      <c r="I22" s="20">
        <f>VLOOKUP(B22,RMS!B:D,3,FALSE)</f>
        <v>539703.32970673195</v>
      </c>
      <c r="J22" s="21">
        <f>VLOOKUP(B22,RMS!B:E,4,FALSE)</f>
        <v>420779.65917060903</v>
      </c>
      <c r="K22" s="22">
        <f t="shared" si="1"/>
        <v>-2.1206731908023357E-2</v>
      </c>
      <c r="L22" s="22">
        <f t="shared" si="2"/>
        <v>3.6429391009733081E-2</v>
      </c>
      <c r="M22" s="32"/>
    </row>
    <row r="23" spans="1:13">
      <c r="A23" s="68"/>
      <c r="B23" s="12">
        <v>34</v>
      </c>
      <c r="C23" s="63" t="s">
        <v>25</v>
      </c>
      <c r="D23" s="63"/>
      <c r="E23" s="15">
        <f>VLOOKUP(C23,RA!B26:D53,3,0)</f>
        <v>238635.1189</v>
      </c>
      <c r="F23" s="25">
        <f>VLOOKUP(C23,RA!B27:I57,8,0)</f>
        <v>64372.341899999999</v>
      </c>
      <c r="G23" s="16">
        <f t="shared" si="0"/>
        <v>174262.777</v>
      </c>
      <c r="H23" s="27">
        <f>RA!J27</f>
        <v>26.975217309475401</v>
      </c>
      <c r="I23" s="20">
        <f>VLOOKUP(B23,RMS!B:D,3,FALSE)</f>
        <v>238634.983258422</v>
      </c>
      <c r="J23" s="21">
        <f>VLOOKUP(B23,RMS!B:E,4,FALSE)</f>
        <v>174262.79633928699</v>
      </c>
      <c r="K23" s="22">
        <f t="shared" si="1"/>
        <v>0.13564157800283283</v>
      </c>
      <c r="L23" s="22">
        <f t="shared" si="2"/>
        <v>-1.9339286984177306E-2</v>
      </c>
      <c r="M23" s="32"/>
    </row>
    <row r="24" spans="1:13">
      <c r="A24" s="68"/>
      <c r="B24" s="12">
        <v>35</v>
      </c>
      <c r="C24" s="63" t="s">
        <v>26</v>
      </c>
      <c r="D24" s="63"/>
      <c r="E24" s="15">
        <f>VLOOKUP(C24,RA!B28:D54,3,0)</f>
        <v>790845.27370000002</v>
      </c>
      <c r="F24" s="25">
        <f>VLOOKUP(C24,RA!B28:I58,8,0)</f>
        <v>37997.864000000001</v>
      </c>
      <c r="G24" s="16">
        <f t="shared" si="0"/>
        <v>752847.40969999996</v>
      </c>
      <c r="H24" s="27">
        <f>RA!J28</f>
        <v>4.8047153170968002</v>
      </c>
      <c r="I24" s="20">
        <f>VLOOKUP(B24,RMS!B:D,3,FALSE)</f>
        <v>790845.27357964602</v>
      </c>
      <c r="J24" s="21">
        <f>VLOOKUP(B24,RMS!B:E,4,FALSE)</f>
        <v>752847.40606106201</v>
      </c>
      <c r="K24" s="22">
        <f t="shared" si="1"/>
        <v>1.203540014103055E-4</v>
      </c>
      <c r="L24" s="22">
        <f t="shared" si="2"/>
        <v>3.6389379529282451E-3</v>
      </c>
      <c r="M24" s="32"/>
    </row>
    <row r="25" spans="1:13">
      <c r="A25" s="68"/>
      <c r="B25" s="12">
        <v>36</v>
      </c>
      <c r="C25" s="63" t="s">
        <v>27</v>
      </c>
      <c r="D25" s="63"/>
      <c r="E25" s="15">
        <f>VLOOKUP(C25,RA!B28:D55,3,0)</f>
        <v>751453.45279999997</v>
      </c>
      <c r="F25" s="25">
        <f>VLOOKUP(C25,RA!B29:I59,8,0)</f>
        <v>99400.069499999998</v>
      </c>
      <c r="G25" s="16">
        <f t="shared" si="0"/>
        <v>652053.38329999999</v>
      </c>
      <c r="H25" s="27">
        <f>RA!J29</f>
        <v>13.227708134099901</v>
      </c>
      <c r="I25" s="20">
        <f>VLOOKUP(B25,RMS!B:D,3,FALSE)</f>
        <v>751453.48160088505</v>
      </c>
      <c r="J25" s="21">
        <f>VLOOKUP(B25,RMS!B:E,4,FALSE)</f>
        <v>652053.35875035694</v>
      </c>
      <c r="K25" s="22">
        <f t="shared" si="1"/>
        <v>-2.8800885076634586E-2</v>
      </c>
      <c r="L25" s="22">
        <f t="shared" si="2"/>
        <v>2.4549643043428659E-2</v>
      </c>
      <c r="M25" s="32"/>
    </row>
    <row r="26" spans="1:13">
      <c r="A26" s="68"/>
      <c r="B26" s="12">
        <v>37</v>
      </c>
      <c r="C26" s="63" t="s">
        <v>71</v>
      </c>
      <c r="D26" s="63"/>
      <c r="E26" s="15">
        <f>VLOOKUP(C26,RA!B30:D56,3,0)</f>
        <v>808742.21259999997</v>
      </c>
      <c r="F26" s="25">
        <f>VLOOKUP(C26,RA!B30:I60,8,0)</f>
        <v>86313.847299999994</v>
      </c>
      <c r="G26" s="16">
        <f t="shared" si="0"/>
        <v>722428.36529999995</v>
      </c>
      <c r="H26" s="27">
        <f>RA!J30</f>
        <v>10.6726032047359</v>
      </c>
      <c r="I26" s="20">
        <f>VLOOKUP(B26,RMS!B:D,3,FALSE)</f>
        <v>808742.213872566</v>
      </c>
      <c r="J26" s="21">
        <f>VLOOKUP(B26,RMS!B:E,4,FALSE)</f>
        <v>722428.35835033201</v>
      </c>
      <c r="K26" s="22">
        <f t="shared" si="1"/>
        <v>-1.2725660344585776E-3</v>
      </c>
      <c r="L26" s="22">
        <f t="shared" si="2"/>
        <v>6.9496679352596402E-3</v>
      </c>
      <c r="M26" s="32"/>
    </row>
    <row r="27" spans="1:13">
      <c r="A27" s="68"/>
      <c r="B27" s="12">
        <v>38</v>
      </c>
      <c r="C27" s="63" t="s">
        <v>29</v>
      </c>
      <c r="D27" s="63"/>
      <c r="E27" s="15">
        <f>VLOOKUP(C27,RA!B30:D57,3,0)</f>
        <v>679488.50919999997</v>
      </c>
      <c r="F27" s="25">
        <f>VLOOKUP(C27,RA!B31:I61,8,0)</f>
        <v>42497.796300000002</v>
      </c>
      <c r="G27" s="16">
        <f t="shared" si="0"/>
        <v>636990.71289999993</v>
      </c>
      <c r="H27" s="27">
        <f>RA!J31</f>
        <v>6.2543804235975999</v>
      </c>
      <c r="I27" s="20">
        <f>VLOOKUP(B27,RMS!B:D,3,FALSE)</f>
        <v>679488.41983185802</v>
      </c>
      <c r="J27" s="21">
        <f>VLOOKUP(B27,RMS!B:E,4,FALSE)</f>
        <v>636990.68724247802</v>
      </c>
      <c r="K27" s="22">
        <f t="shared" si="1"/>
        <v>8.9368141954764724E-2</v>
      </c>
      <c r="L27" s="22">
        <f t="shared" si="2"/>
        <v>2.565752191003412E-2</v>
      </c>
      <c r="M27" s="32"/>
    </row>
    <row r="28" spans="1:13">
      <c r="A28" s="68"/>
      <c r="B28" s="12">
        <v>39</v>
      </c>
      <c r="C28" s="63" t="s">
        <v>30</v>
      </c>
      <c r="D28" s="63"/>
      <c r="E28" s="15">
        <f>VLOOKUP(C28,RA!B32:D58,3,0)</f>
        <v>106764.1158</v>
      </c>
      <c r="F28" s="25">
        <f>VLOOKUP(C28,RA!B32:I62,8,0)</f>
        <v>30606.860400000001</v>
      </c>
      <c r="G28" s="16">
        <f t="shared" si="0"/>
        <v>76157.255399999995</v>
      </c>
      <c r="H28" s="27">
        <f>RA!J32</f>
        <v>28.6677411887487</v>
      </c>
      <c r="I28" s="20">
        <f>VLOOKUP(B28,RMS!B:D,3,FALSE)</f>
        <v>106764.049137508</v>
      </c>
      <c r="J28" s="21">
        <f>VLOOKUP(B28,RMS!B:E,4,FALSE)</f>
        <v>76157.247541035002</v>
      </c>
      <c r="K28" s="22">
        <f t="shared" si="1"/>
        <v>6.666249199770391E-2</v>
      </c>
      <c r="L28" s="22">
        <f t="shared" si="2"/>
        <v>7.8589649929199368E-3</v>
      </c>
      <c r="M28" s="32"/>
    </row>
    <row r="29" spans="1:13">
      <c r="A29" s="68"/>
      <c r="B29" s="12">
        <v>40</v>
      </c>
      <c r="C29" s="63" t="s">
        <v>73</v>
      </c>
      <c r="D29" s="63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8"/>
      <c r="B30" s="12">
        <v>42</v>
      </c>
      <c r="C30" s="63" t="s">
        <v>31</v>
      </c>
      <c r="D30" s="63"/>
      <c r="E30" s="15">
        <f>VLOOKUP(C30,RA!B34:D61,3,0)</f>
        <v>105312.21980000001</v>
      </c>
      <c r="F30" s="25">
        <f>VLOOKUP(C30,RA!B34:I65,8,0)</f>
        <v>14095.0046</v>
      </c>
      <c r="G30" s="16">
        <f t="shared" si="0"/>
        <v>91217.215200000006</v>
      </c>
      <c r="H30" s="27">
        <f>RA!J34</f>
        <v>13.384016239300699</v>
      </c>
      <c r="I30" s="20">
        <f>VLOOKUP(B30,RMS!B:D,3,FALSE)</f>
        <v>105312.21769999999</v>
      </c>
      <c r="J30" s="21">
        <f>VLOOKUP(B30,RMS!B:E,4,FALSE)</f>
        <v>91217.2212</v>
      </c>
      <c r="K30" s="22">
        <f t="shared" si="1"/>
        <v>2.1000000124331564E-3</v>
      </c>
      <c r="L30" s="22">
        <f t="shared" si="2"/>
        <v>-5.9999999939464033E-3</v>
      </c>
      <c r="M30" s="32"/>
    </row>
    <row r="31" spans="1:13" s="35" customFormat="1" ht="12" thickBot="1">
      <c r="A31" s="68"/>
      <c r="B31" s="12">
        <v>70</v>
      </c>
      <c r="C31" s="69" t="s">
        <v>68</v>
      </c>
      <c r="D31" s="70"/>
      <c r="E31" s="15">
        <f>VLOOKUP(C31,RA!B35:D62,3,0)</f>
        <v>47994.06</v>
      </c>
      <c r="F31" s="25">
        <f>VLOOKUP(C31,RA!B35:I66,8,0)</f>
        <v>663.19</v>
      </c>
      <c r="G31" s="16">
        <f t="shared" si="0"/>
        <v>47330.869999999995</v>
      </c>
      <c r="H31" s="27">
        <f>RA!J35</f>
        <v>1.38181683316644</v>
      </c>
      <c r="I31" s="20">
        <f>VLOOKUP(B31,RMS!B:D,3,FALSE)</f>
        <v>47994.06</v>
      </c>
      <c r="J31" s="21">
        <f>VLOOKUP(B31,RMS!B:E,4,FALSE)</f>
        <v>47330.87</v>
      </c>
      <c r="K31" s="22">
        <f t="shared" si="1"/>
        <v>0</v>
      </c>
      <c r="L31" s="22">
        <f t="shared" si="2"/>
        <v>0</v>
      </c>
    </row>
    <row r="32" spans="1:13">
      <c r="A32" s="68"/>
      <c r="B32" s="12">
        <v>71</v>
      </c>
      <c r="C32" s="63" t="s">
        <v>35</v>
      </c>
      <c r="D32" s="63"/>
      <c r="E32" s="15">
        <f>VLOOKUP(C32,RA!B34:D62,3,0)</f>
        <v>72105.179999999993</v>
      </c>
      <c r="F32" s="25">
        <f>VLOOKUP(C32,RA!B34:I66,8,0)</f>
        <v>-7256.75</v>
      </c>
      <c r="G32" s="16">
        <f t="shared" si="0"/>
        <v>79361.929999999993</v>
      </c>
      <c r="H32" s="27">
        <f>RA!J35</f>
        <v>1.38181683316644</v>
      </c>
      <c r="I32" s="20">
        <f>VLOOKUP(B32,RMS!B:D,3,FALSE)</f>
        <v>72105.179999999993</v>
      </c>
      <c r="J32" s="21">
        <f>VLOOKUP(B32,RMS!B:E,4,FALSE)</f>
        <v>79361.929999999993</v>
      </c>
      <c r="K32" s="22">
        <f t="shared" si="1"/>
        <v>0</v>
      </c>
      <c r="L32" s="22">
        <f t="shared" si="2"/>
        <v>0</v>
      </c>
      <c r="M32" s="32"/>
    </row>
    <row r="33" spans="1:13">
      <c r="A33" s="68"/>
      <c r="B33" s="12">
        <v>72</v>
      </c>
      <c r="C33" s="63" t="s">
        <v>36</v>
      </c>
      <c r="D33" s="63"/>
      <c r="E33" s="15">
        <f>VLOOKUP(C33,RA!B34:D63,3,0)</f>
        <v>1112.81</v>
      </c>
      <c r="F33" s="25">
        <f>VLOOKUP(C33,RA!B34:I67,8,0)</f>
        <v>-246.98</v>
      </c>
      <c r="G33" s="16">
        <f t="shared" si="0"/>
        <v>1359.79</v>
      </c>
      <c r="H33" s="27">
        <f>RA!J34</f>
        <v>13.384016239300699</v>
      </c>
      <c r="I33" s="20">
        <f>VLOOKUP(B33,RMS!B:D,3,FALSE)</f>
        <v>1112.81</v>
      </c>
      <c r="J33" s="21">
        <f>VLOOKUP(B33,RMS!B:E,4,FALSE)</f>
        <v>1359.79</v>
      </c>
      <c r="K33" s="22">
        <f t="shared" si="1"/>
        <v>0</v>
      </c>
      <c r="L33" s="22">
        <f t="shared" si="2"/>
        <v>0</v>
      </c>
      <c r="M33" s="32"/>
    </row>
    <row r="34" spans="1:13">
      <c r="A34" s="68"/>
      <c r="B34" s="12">
        <v>73</v>
      </c>
      <c r="C34" s="63" t="s">
        <v>37</v>
      </c>
      <c r="D34" s="63"/>
      <c r="E34" s="15">
        <f>VLOOKUP(C34,RA!B35:D64,3,0)</f>
        <v>50247.95</v>
      </c>
      <c r="F34" s="25">
        <f>VLOOKUP(C34,RA!B35:I68,8,0)</f>
        <v>-11053.68</v>
      </c>
      <c r="G34" s="16">
        <f t="shared" si="0"/>
        <v>61301.63</v>
      </c>
      <c r="H34" s="27">
        <f>RA!J35</f>
        <v>1.38181683316644</v>
      </c>
      <c r="I34" s="20">
        <f>VLOOKUP(B34,RMS!B:D,3,FALSE)</f>
        <v>50247.95</v>
      </c>
      <c r="J34" s="21">
        <f>VLOOKUP(B34,RMS!B:E,4,FALSE)</f>
        <v>61301.63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8"/>
      <c r="B35" s="12">
        <v>74</v>
      </c>
      <c r="C35" s="63" t="s">
        <v>69</v>
      </c>
      <c r="D35" s="63"/>
      <c r="E35" s="15">
        <f>VLOOKUP(C35,RA!B36:D65,3,0)</f>
        <v>0.01</v>
      </c>
      <c r="F35" s="25">
        <f>VLOOKUP(C35,RA!B36:I69,8,0)</f>
        <v>-81.19</v>
      </c>
      <c r="G35" s="16">
        <f t="shared" si="0"/>
        <v>81.2</v>
      </c>
      <c r="H35" s="27">
        <f>RA!J36</f>
        <v>-10.0641174462084</v>
      </c>
      <c r="I35" s="20">
        <f>VLOOKUP(B35,RMS!B:D,3,FALSE)</f>
        <v>0.01</v>
      </c>
      <c r="J35" s="21">
        <f>VLOOKUP(B35,RMS!B:E,4,FALSE)</f>
        <v>81.2</v>
      </c>
      <c r="K35" s="22">
        <f t="shared" si="1"/>
        <v>0</v>
      </c>
      <c r="L35" s="22">
        <f t="shared" si="2"/>
        <v>0</v>
      </c>
    </row>
    <row r="36" spans="1:13" ht="11.25" customHeight="1">
      <c r="A36" s="68"/>
      <c r="B36" s="12">
        <v>75</v>
      </c>
      <c r="C36" s="63" t="s">
        <v>32</v>
      </c>
      <c r="D36" s="63"/>
      <c r="E36" s="15">
        <f>VLOOKUP(C36,RA!B8:D65,3,0)</f>
        <v>65303.418100000003</v>
      </c>
      <c r="F36" s="25">
        <f>VLOOKUP(C36,RA!B8:I69,8,0)</f>
        <v>3883.9173999999998</v>
      </c>
      <c r="G36" s="16">
        <f t="shared" si="0"/>
        <v>61419.500700000004</v>
      </c>
      <c r="H36" s="27">
        <f>RA!J36</f>
        <v>-10.0641174462084</v>
      </c>
      <c r="I36" s="20">
        <f>VLOOKUP(B36,RMS!B:D,3,FALSE)</f>
        <v>65303.418803418797</v>
      </c>
      <c r="J36" s="21">
        <f>VLOOKUP(B36,RMS!B:E,4,FALSE)</f>
        <v>61419.5</v>
      </c>
      <c r="K36" s="22">
        <f t="shared" si="1"/>
        <v>-7.0341879472834989E-4</v>
      </c>
      <c r="L36" s="22">
        <f t="shared" si="2"/>
        <v>7.0000000414438546E-4</v>
      </c>
      <c r="M36" s="32"/>
    </row>
    <row r="37" spans="1:13">
      <c r="A37" s="68"/>
      <c r="B37" s="12">
        <v>76</v>
      </c>
      <c r="C37" s="63" t="s">
        <v>33</v>
      </c>
      <c r="D37" s="63"/>
      <c r="E37" s="15">
        <f>VLOOKUP(C37,RA!B8:D66,3,0)</f>
        <v>294434.82880000002</v>
      </c>
      <c r="F37" s="25">
        <f>VLOOKUP(C37,RA!B8:I70,8,0)</f>
        <v>17718.336200000002</v>
      </c>
      <c r="G37" s="16">
        <f t="shared" si="0"/>
        <v>276716.4926</v>
      </c>
      <c r="H37" s="27">
        <f>RA!J37</f>
        <v>-22.194264968862601</v>
      </c>
      <c r="I37" s="20">
        <f>VLOOKUP(B37,RMS!B:D,3,FALSE)</f>
        <v>294434.820900855</v>
      </c>
      <c r="J37" s="21">
        <f>VLOOKUP(B37,RMS!B:E,4,FALSE)</f>
        <v>276716.49201709399</v>
      </c>
      <c r="K37" s="22">
        <f t="shared" si="1"/>
        <v>7.8991450136527419E-3</v>
      </c>
      <c r="L37" s="22">
        <f t="shared" si="2"/>
        <v>5.8290601009503007E-4</v>
      </c>
      <c r="M37" s="32"/>
    </row>
    <row r="38" spans="1:13">
      <c r="A38" s="68"/>
      <c r="B38" s="12">
        <v>77</v>
      </c>
      <c r="C38" s="63" t="s">
        <v>38</v>
      </c>
      <c r="D38" s="63"/>
      <c r="E38" s="15">
        <f>VLOOKUP(C38,RA!B9:D67,3,0)</f>
        <v>48982.1</v>
      </c>
      <c r="F38" s="25">
        <f>VLOOKUP(C38,RA!B9:I71,8,0)</f>
        <v>-3289.75</v>
      </c>
      <c r="G38" s="16">
        <f t="shared" si="0"/>
        <v>52271.85</v>
      </c>
      <c r="H38" s="27">
        <f>RA!J38</f>
        <v>-21.998270576212601</v>
      </c>
      <c r="I38" s="20">
        <f>VLOOKUP(B38,RMS!B:D,3,FALSE)</f>
        <v>48982.1</v>
      </c>
      <c r="J38" s="21">
        <f>VLOOKUP(B38,RMS!B:E,4,FALSE)</f>
        <v>52271.85</v>
      </c>
      <c r="K38" s="22">
        <f t="shared" si="1"/>
        <v>0</v>
      </c>
      <c r="L38" s="22">
        <f t="shared" si="2"/>
        <v>0</v>
      </c>
      <c r="M38" s="32"/>
    </row>
    <row r="39" spans="1:13">
      <c r="A39" s="68"/>
      <c r="B39" s="12">
        <v>78</v>
      </c>
      <c r="C39" s="63" t="s">
        <v>39</v>
      </c>
      <c r="D39" s="63"/>
      <c r="E39" s="15">
        <f>VLOOKUP(C39,RA!B10:D68,3,0)</f>
        <v>27454.720000000001</v>
      </c>
      <c r="F39" s="25">
        <f>VLOOKUP(C39,RA!B10:I72,8,0)</f>
        <v>3431.98</v>
      </c>
      <c r="G39" s="16">
        <f t="shared" si="0"/>
        <v>24022.74</v>
      </c>
      <c r="H39" s="27">
        <f>RA!J39</f>
        <v>-811900</v>
      </c>
      <c r="I39" s="20">
        <f>VLOOKUP(B39,RMS!B:D,3,FALSE)</f>
        <v>27454.720000000001</v>
      </c>
      <c r="J39" s="21">
        <f>VLOOKUP(B39,RMS!B:E,4,FALSE)</f>
        <v>24022.74</v>
      </c>
      <c r="K39" s="22">
        <f t="shared" si="1"/>
        <v>0</v>
      </c>
      <c r="L39" s="22">
        <f t="shared" si="2"/>
        <v>0</v>
      </c>
      <c r="M39" s="32"/>
    </row>
    <row r="40" spans="1:13" s="36" customFormat="1">
      <c r="A40" s="68"/>
      <c r="B40" s="12">
        <v>9101</v>
      </c>
      <c r="C40" s="64" t="s">
        <v>75</v>
      </c>
      <c r="D40" s="65"/>
      <c r="E40" s="15">
        <f>VLOOKUP(C40,RA!B11:D69,3,0)</f>
        <v>0</v>
      </c>
      <c r="F40" s="25">
        <f>VLOOKUP(C40,RA!B11:I73,8,0)</f>
        <v>0</v>
      </c>
      <c r="G40" s="16">
        <f t="shared" si="0"/>
        <v>0</v>
      </c>
      <c r="H40" s="27">
        <f>RA!J40</f>
        <v>5.9474948065543902</v>
      </c>
      <c r="I40" s="20">
        <f>VLOOKUP(B40,RMS!B:D,3,FALSE)</f>
        <v>0</v>
      </c>
      <c r="J40" s="21">
        <f>VLOOKUP(B40,RMS!B:E,4,FALSE)</f>
        <v>0</v>
      </c>
      <c r="K40" s="22">
        <f t="shared" si="1"/>
        <v>0</v>
      </c>
      <c r="L40" s="22">
        <f t="shared" si="2"/>
        <v>0</v>
      </c>
    </row>
    <row r="41" spans="1:13">
      <c r="A41" s="68"/>
      <c r="B41" s="12">
        <v>99</v>
      </c>
      <c r="C41" s="63" t="s">
        <v>34</v>
      </c>
      <c r="D41" s="63"/>
      <c r="E41" s="15">
        <f>VLOOKUP(C41,RA!B8:D69,3,0)</f>
        <v>8438.8161999999993</v>
      </c>
      <c r="F41" s="25">
        <f>VLOOKUP(C41,RA!B8:I73,8,0)</f>
        <v>559.27589999999998</v>
      </c>
      <c r="G41" s="16">
        <f t="shared" si="0"/>
        <v>7879.5402999999997</v>
      </c>
      <c r="H41" s="27">
        <f>RA!J40</f>
        <v>5.9474948065543902</v>
      </c>
      <c r="I41" s="20">
        <f>VLOOKUP(B41,RMS!B:D,3,FALSE)</f>
        <v>8438.8162771348598</v>
      </c>
      <c r="J41" s="21">
        <f>VLOOKUP(B41,RMS!B:E,4,FALSE)</f>
        <v>7879.5404583617001</v>
      </c>
      <c r="K41" s="22">
        <f t="shared" si="1"/>
        <v>-7.7134860475780442E-5</v>
      </c>
      <c r="L41" s="22">
        <f t="shared" si="2"/>
        <v>-1.5836170041438891E-4</v>
      </c>
      <c r="M41" s="32"/>
    </row>
  </sheetData>
  <mergeCells count="41">
    <mergeCell ref="C2:D2"/>
    <mergeCell ref="C4:D4"/>
    <mergeCell ref="C5:D5"/>
    <mergeCell ref="C6:D6"/>
    <mergeCell ref="C7:D7"/>
    <mergeCell ref="A3:D3"/>
    <mergeCell ref="A4:A41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1:D41"/>
    <mergeCell ref="C39:D39"/>
    <mergeCell ref="C10:D10"/>
    <mergeCell ref="C23:D23"/>
    <mergeCell ref="C24:D24"/>
    <mergeCell ref="C25:D25"/>
    <mergeCell ref="C26:D26"/>
    <mergeCell ref="C28:D28"/>
    <mergeCell ref="C40:D4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1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sqref="A1:XFD1048576"/>
    </sheetView>
  </sheetViews>
  <sheetFormatPr defaultRowHeight="11.25"/>
  <cols>
    <col min="1" max="1" width="8.85546875" style="42" customWidth="1"/>
    <col min="2" max="3" width="9.140625" style="42"/>
    <col min="4" max="5" width="13.140625" style="42" bestFit="1" customWidth="1"/>
    <col min="6" max="7" width="14" style="42" bestFit="1" customWidth="1"/>
    <col min="8" max="8" width="9.140625" style="42"/>
    <col min="9" max="9" width="14" style="42" bestFit="1" customWidth="1"/>
    <col min="10" max="10" width="11.85546875" style="42" bestFit="1" customWidth="1"/>
    <col min="11" max="11" width="14" style="42" bestFit="1" customWidth="1"/>
    <col min="12" max="12" width="12" style="42" bestFit="1" customWidth="1"/>
    <col min="13" max="13" width="14" style="42" bestFit="1" customWidth="1"/>
    <col min="14" max="15" width="15.85546875" style="42" bestFit="1" customWidth="1"/>
    <col min="16" max="17" width="10.5703125" style="42" bestFit="1" customWidth="1"/>
    <col min="18" max="18" width="12" style="42" bestFit="1" customWidth="1"/>
    <col min="19" max="20" width="9.140625" style="42"/>
    <col min="21" max="21" width="12" style="42" bestFit="1" customWidth="1"/>
    <col min="22" max="22" width="41.140625" style="42" bestFit="1" customWidth="1"/>
    <col min="23" max="16384" width="9.140625" style="42"/>
  </cols>
  <sheetData>
    <row r="1" spans="1:23" ht="12.7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41" t="s">
        <v>45</v>
      </c>
      <c r="W1" s="73"/>
    </row>
    <row r="2" spans="1:23" ht="12.7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41"/>
      <c r="W2" s="73"/>
    </row>
    <row r="3" spans="1:23" ht="23.25" thickBot="1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43" t="s">
        <v>46</v>
      </c>
      <c r="W3" s="73"/>
    </row>
    <row r="4" spans="1:23" ht="12.75" thickTop="1" thickBot="1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W4" s="73"/>
    </row>
    <row r="5" spans="1:23" ht="22.5" thickTop="1" thickBot="1">
      <c r="A5" s="44"/>
      <c r="B5" s="45"/>
      <c r="C5" s="46"/>
      <c r="D5" s="47" t="s">
        <v>0</v>
      </c>
      <c r="E5" s="47" t="s">
        <v>58</v>
      </c>
      <c r="F5" s="47" t="s">
        <v>59</v>
      </c>
      <c r="G5" s="47" t="s">
        <v>47</v>
      </c>
      <c r="H5" s="47" t="s">
        <v>48</v>
      </c>
      <c r="I5" s="47" t="s">
        <v>1</v>
      </c>
      <c r="J5" s="47" t="s">
        <v>2</v>
      </c>
      <c r="K5" s="47" t="s">
        <v>49</v>
      </c>
      <c r="L5" s="47" t="s">
        <v>50</v>
      </c>
      <c r="M5" s="47" t="s">
        <v>51</v>
      </c>
      <c r="N5" s="47" t="s">
        <v>52</v>
      </c>
      <c r="O5" s="47" t="s">
        <v>53</v>
      </c>
      <c r="P5" s="47" t="s">
        <v>60</v>
      </c>
      <c r="Q5" s="47" t="s">
        <v>61</v>
      </c>
      <c r="R5" s="47" t="s">
        <v>54</v>
      </c>
      <c r="S5" s="47" t="s">
        <v>55</v>
      </c>
      <c r="T5" s="47" t="s">
        <v>56</v>
      </c>
      <c r="U5" s="48" t="s">
        <v>57</v>
      </c>
    </row>
    <row r="6" spans="1:23" ht="12" thickBot="1">
      <c r="A6" s="49" t="s">
        <v>3</v>
      </c>
      <c r="B6" s="74" t="s">
        <v>4</v>
      </c>
      <c r="C6" s="75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50"/>
    </row>
    <row r="7" spans="1:23" ht="12" thickBot="1">
      <c r="A7" s="76" t="s">
        <v>5</v>
      </c>
      <c r="B7" s="77"/>
      <c r="C7" s="78"/>
      <c r="D7" s="51">
        <v>13859008.4781</v>
      </c>
      <c r="E7" s="51">
        <v>16101614.2654</v>
      </c>
      <c r="F7" s="52">
        <v>86.072167980579295</v>
      </c>
      <c r="G7" s="51">
        <v>14053574.077199999</v>
      </c>
      <c r="H7" s="52">
        <v>-1.38445635274839</v>
      </c>
      <c r="I7" s="51">
        <v>1133540.0296</v>
      </c>
      <c r="J7" s="52">
        <v>8.1790846104987907</v>
      </c>
      <c r="K7" s="51">
        <v>1746085.2494000001</v>
      </c>
      <c r="L7" s="52">
        <v>12.424492444472101</v>
      </c>
      <c r="M7" s="52">
        <v>-0.35081060332563202</v>
      </c>
      <c r="N7" s="51">
        <v>207915710.80669999</v>
      </c>
      <c r="O7" s="51">
        <v>1947005099.8157001</v>
      </c>
      <c r="P7" s="51">
        <v>808626</v>
      </c>
      <c r="Q7" s="51">
        <v>619028</v>
      </c>
      <c r="R7" s="52">
        <v>30.6283399135419</v>
      </c>
      <c r="S7" s="51">
        <v>17.13895976397</v>
      </c>
      <c r="T7" s="51">
        <v>17.837984121719899</v>
      </c>
      <c r="U7" s="53">
        <v>-4.0785693377924197</v>
      </c>
    </row>
    <row r="8" spans="1:23" ht="12" thickBot="1">
      <c r="A8" s="79">
        <v>42439</v>
      </c>
      <c r="B8" s="69" t="s">
        <v>6</v>
      </c>
      <c r="C8" s="70"/>
      <c r="D8" s="54">
        <v>521771.61009999999</v>
      </c>
      <c r="E8" s="54">
        <v>669889.82990000001</v>
      </c>
      <c r="F8" s="55">
        <v>77.889167264696198</v>
      </c>
      <c r="G8" s="54">
        <v>682869.72889999999</v>
      </c>
      <c r="H8" s="55">
        <v>-23.5913398972165</v>
      </c>
      <c r="I8" s="54">
        <v>118258.00539999999</v>
      </c>
      <c r="J8" s="55">
        <v>22.664706762664899</v>
      </c>
      <c r="K8" s="54">
        <v>184807.193</v>
      </c>
      <c r="L8" s="55">
        <v>27.063316058495701</v>
      </c>
      <c r="M8" s="55">
        <v>-0.360100635260447</v>
      </c>
      <c r="N8" s="54">
        <v>8111729.1983000003</v>
      </c>
      <c r="O8" s="54">
        <v>77398927.840200007</v>
      </c>
      <c r="P8" s="54">
        <v>21384</v>
      </c>
      <c r="Q8" s="54">
        <v>15693</v>
      </c>
      <c r="R8" s="55">
        <v>36.264576562798702</v>
      </c>
      <c r="S8" s="54">
        <v>24.400094000187099</v>
      </c>
      <c r="T8" s="54">
        <v>26.926754145160299</v>
      </c>
      <c r="U8" s="56">
        <v>-10.355124635806099</v>
      </c>
    </row>
    <row r="9" spans="1:23" ht="12" thickBot="1">
      <c r="A9" s="80"/>
      <c r="B9" s="69" t="s">
        <v>7</v>
      </c>
      <c r="C9" s="70"/>
      <c r="D9" s="54">
        <v>69162.474300000002</v>
      </c>
      <c r="E9" s="54">
        <v>115017.7482</v>
      </c>
      <c r="F9" s="55">
        <v>60.132001697456303</v>
      </c>
      <c r="G9" s="54">
        <v>97985.6054</v>
      </c>
      <c r="H9" s="55">
        <v>-29.415678948287599</v>
      </c>
      <c r="I9" s="54">
        <v>15894.284</v>
      </c>
      <c r="J9" s="55">
        <v>22.9810806522866</v>
      </c>
      <c r="K9" s="54">
        <v>20042.585800000001</v>
      </c>
      <c r="L9" s="55">
        <v>20.454622613374202</v>
      </c>
      <c r="M9" s="55">
        <v>-0.20697438151917499</v>
      </c>
      <c r="N9" s="54">
        <v>1026703.3761</v>
      </c>
      <c r="O9" s="54">
        <v>10278892.032099999</v>
      </c>
      <c r="P9" s="54">
        <v>3879</v>
      </c>
      <c r="Q9" s="54">
        <v>3044</v>
      </c>
      <c r="R9" s="55">
        <v>27.431011826544001</v>
      </c>
      <c r="S9" s="54">
        <v>17.829975328692999</v>
      </c>
      <c r="T9" s="54">
        <v>17.1243306504599</v>
      </c>
      <c r="U9" s="56">
        <v>3.9576312654649701</v>
      </c>
    </row>
    <row r="10" spans="1:23" ht="12" thickBot="1">
      <c r="A10" s="80"/>
      <c r="B10" s="69" t="s">
        <v>8</v>
      </c>
      <c r="C10" s="70"/>
      <c r="D10" s="54">
        <v>113784.91989999999</v>
      </c>
      <c r="E10" s="54">
        <v>150969.0399</v>
      </c>
      <c r="F10" s="55">
        <v>75.369704924512803</v>
      </c>
      <c r="G10" s="54">
        <v>112755.3521</v>
      </c>
      <c r="H10" s="55">
        <v>0.91309882930161701</v>
      </c>
      <c r="I10" s="54">
        <v>21474.539799999999</v>
      </c>
      <c r="J10" s="55">
        <v>18.872922544457499</v>
      </c>
      <c r="K10" s="54">
        <v>30229.357499999998</v>
      </c>
      <c r="L10" s="55">
        <v>26.809687466711399</v>
      </c>
      <c r="M10" s="55">
        <v>-0.28961309217372599</v>
      </c>
      <c r="N10" s="54">
        <v>1410479.6251999999</v>
      </c>
      <c r="O10" s="54">
        <v>18431504.299199998</v>
      </c>
      <c r="P10" s="54">
        <v>86284</v>
      </c>
      <c r="Q10" s="54">
        <v>68277</v>
      </c>
      <c r="R10" s="55">
        <v>26.3734493314</v>
      </c>
      <c r="S10" s="54">
        <v>1.3187256026609799</v>
      </c>
      <c r="T10" s="54">
        <v>1.13660948196318</v>
      </c>
      <c r="U10" s="56">
        <v>13.810008718289801</v>
      </c>
    </row>
    <row r="11" spans="1:23" ht="12" thickBot="1">
      <c r="A11" s="80"/>
      <c r="B11" s="69" t="s">
        <v>9</v>
      </c>
      <c r="C11" s="70"/>
      <c r="D11" s="54">
        <v>47065.451000000001</v>
      </c>
      <c r="E11" s="54">
        <v>56957.137999999999</v>
      </c>
      <c r="F11" s="55">
        <v>82.633103861363296</v>
      </c>
      <c r="G11" s="54">
        <v>60695.856800000001</v>
      </c>
      <c r="H11" s="55">
        <v>-22.456896596605901</v>
      </c>
      <c r="I11" s="54">
        <v>9549.1726999999992</v>
      </c>
      <c r="J11" s="55">
        <v>20.2891345925911</v>
      </c>
      <c r="K11" s="54">
        <v>14529.061100000001</v>
      </c>
      <c r="L11" s="55">
        <v>23.937484148011901</v>
      </c>
      <c r="M11" s="55">
        <v>-0.34275362776194801</v>
      </c>
      <c r="N11" s="54">
        <v>475303.68339999998</v>
      </c>
      <c r="O11" s="54">
        <v>6103892.1442999998</v>
      </c>
      <c r="P11" s="54">
        <v>2395</v>
      </c>
      <c r="Q11" s="54">
        <v>1805</v>
      </c>
      <c r="R11" s="55">
        <v>32.686980609418299</v>
      </c>
      <c r="S11" s="54">
        <v>19.651545302713998</v>
      </c>
      <c r="T11" s="54">
        <v>20.735220664819899</v>
      </c>
      <c r="U11" s="56">
        <v>-5.5144536748277799</v>
      </c>
    </row>
    <row r="12" spans="1:23" ht="12" thickBot="1">
      <c r="A12" s="80"/>
      <c r="B12" s="69" t="s">
        <v>10</v>
      </c>
      <c r="C12" s="70"/>
      <c r="D12" s="54">
        <v>196478.30069999999</v>
      </c>
      <c r="E12" s="54">
        <v>155457.3395</v>
      </c>
      <c r="F12" s="55">
        <v>126.387278549817</v>
      </c>
      <c r="G12" s="54">
        <v>161024.62849999999</v>
      </c>
      <c r="H12" s="55">
        <v>22.017546340745</v>
      </c>
      <c r="I12" s="54">
        <v>5749.1012000000001</v>
      </c>
      <c r="J12" s="55">
        <v>2.9260743703083101</v>
      </c>
      <c r="K12" s="54">
        <v>26287.1731</v>
      </c>
      <c r="L12" s="55">
        <v>16.324939448626001</v>
      </c>
      <c r="M12" s="55">
        <v>-0.78129633117529895</v>
      </c>
      <c r="N12" s="54">
        <v>2577427.4295999999</v>
      </c>
      <c r="O12" s="54">
        <v>20894163.740400001</v>
      </c>
      <c r="P12" s="54">
        <v>2130</v>
      </c>
      <c r="Q12" s="54">
        <v>1196</v>
      </c>
      <c r="R12" s="55">
        <v>78.093645484949803</v>
      </c>
      <c r="S12" s="54">
        <v>92.243333661971903</v>
      </c>
      <c r="T12" s="54">
        <v>118.72274941471601</v>
      </c>
      <c r="U12" s="56">
        <v>-28.7060481246031</v>
      </c>
    </row>
    <row r="13" spans="1:23" ht="12" thickBot="1">
      <c r="A13" s="80"/>
      <c r="B13" s="69" t="s">
        <v>11</v>
      </c>
      <c r="C13" s="70"/>
      <c r="D13" s="54">
        <v>519410.6715</v>
      </c>
      <c r="E13" s="54">
        <v>255888.57759999999</v>
      </c>
      <c r="F13" s="55">
        <v>202.983140698032</v>
      </c>
      <c r="G13" s="54">
        <v>248401.02960000001</v>
      </c>
      <c r="H13" s="55">
        <v>109.101658047234</v>
      </c>
      <c r="I13" s="54">
        <v>-204678.25440000001</v>
      </c>
      <c r="J13" s="55">
        <v>-39.405862380322702</v>
      </c>
      <c r="K13" s="54">
        <v>57048.571600000003</v>
      </c>
      <c r="L13" s="55">
        <v>22.966318493874699</v>
      </c>
      <c r="M13" s="55">
        <v>-4.5877892935710198</v>
      </c>
      <c r="N13" s="54">
        <v>9157076.3830999993</v>
      </c>
      <c r="O13" s="54">
        <v>34759007.609700002</v>
      </c>
      <c r="P13" s="54">
        <v>15395</v>
      </c>
      <c r="Q13" s="54">
        <v>5284</v>
      </c>
      <c r="R13" s="55">
        <v>191.35124905374701</v>
      </c>
      <c r="S13" s="54">
        <v>33.738919876583303</v>
      </c>
      <c r="T13" s="54">
        <v>28.728919360333101</v>
      </c>
      <c r="U13" s="56">
        <v>14.8493210054642</v>
      </c>
    </row>
    <row r="14" spans="1:23" ht="12" thickBot="1">
      <c r="A14" s="80"/>
      <c r="B14" s="69" t="s">
        <v>12</v>
      </c>
      <c r="C14" s="70"/>
      <c r="D14" s="54">
        <v>118455.8524</v>
      </c>
      <c r="E14" s="54">
        <v>104606.8463</v>
      </c>
      <c r="F14" s="55">
        <v>113.23910106254699</v>
      </c>
      <c r="G14" s="54">
        <v>133700.0177</v>
      </c>
      <c r="H14" s="55">
        <v>-11.401767600513899</v>
      </c>
      <c r="I14" s="54">
        <v>21188.975399999999</v>
      </c>
      <c r="J14" s="55">
        <v>17.8876560091344</v>
      </c>
      <c r="K14" s="54">
        <v>23586.225299999998</v>
      </c>
      <c r="L14" s="55">
        <v>17.641153461118801</v>
      </c>
      <c r="M14" s="55">
        <v>-0.10163770885373501</v>
      </c>
      <c r="N14" s="54">
        <v>1531326.4657999999</v>
      </c>
      <c r="O14" s="54">
        <v>13706544.828299999</v>
      </c>
      <c r="P14" s="54">
        <v>1960</v>
      </c>
      <c r="Q14" s="54">
        <v>3058</v>
      </c>
      <c r="R14" s="55">
        <v>-35.905820797907097</v>
      </c>
      <c r="S14" s="54">
        <v>60.4366593877551</v>
      </c>
      <c r="T14" s="54">
        <v>50.136672236756098</v>
      </c>
      <c r="U14" s="56">
        <v>17.042614954799902</v>
      </c>
    </row>
    <row r="15" spans="1:23" ht="12" thickBot="1">
      <c r="A15" s="80"/>
      <c r="B15" s="69" t="s">
        <v>13</v>
      </c>
      <c r="C15" s="70"/>
      <c r="D15" s="54">
        <v>285425.85430000001</v>
      </c>
      <c r="E15" s="54">
        <v>89292.508700000006</v>
      </c>
      <c r="F15" s="55">
        <v>319.65263206901</v>
      </c>
      <c r="G15" s="54">
        <v>117982.75599999999</v>
      </c>
      <c r="H15" s="55">
        <v>141.92167057023099</v>
      </c>
      <c r="I15" s="54">
        <v>-205069.84289999999</v>
      </c>
      <c r="J15" s="55">
        <v>-71.846975251393701</v>
      </c>
      <c r="K15" s="54">
        <v>1143.6549</v>
      </c>
      <c r="L15" s="55">
        <v>0.96934072297819496</v>
      </c>
      <c r="M15" s="55">
        <v>-180.310946772492</v>
      </c>
      <c r="N15" s="54">
        <v>2200912.9994999999</v>
      </c>
      <c r="O15" s="54">
        <v>11616907.7324</v>
      </c>
      <c r="P15" s="54">
        <v>13746</v>
      </c>
      <c r="Q15" s="54">
        <v>15127</v>
      </c>
      <c r="R15" s="55">
        <v>-9.1293713228002993</v>
      </c>
      <c r="S15" s="54">
        <v>20.764284468208899</v>
      </c>
      <c r="T15" s="54">
        <v>23.529135426720401</v>
      </c>
      <c r="U15" s="56">
        <v>-13.3154164919317</v>
      </c>
    </row>
    <row r="16" spans="1:23" ht="12" thickBot="1">
      <c r="A16" s="80"/>
      <c r="B16" s="69" t="s">
        <v>14</v>
      </c>
      <c r="C16" s="70"/>
      <c r="D16" s="54">
        <v>579273.25939999998</v>
      </c>
      <c r="E16" s="54">
        <v>568008.78859999997</v>
      </c>
      <c r="F16" s="55">
        <v>101.983150793804</v>
      </c>
      <c r="G16" s="54">
        <v>614907.43599999999</v>
      </c>
      <c r="H16" s="55">
        <v>-5.7950472727735898</v>
      </c>
      <c r="I16" s="54">
        <v>46539.722999999998</v>
      </c>
      <c r="J16" s="55">
        <v>8.0341569794201995</v>
      </c>
      <c r="K16" s="54">
        <v>31473.364399999999</v>
      </c>
      <c r="L16" s="55">
        <v>5.1183905995243197</v>
      </c>
      <c r="M16" s="55">
        <v>0.47870187656201102</v>
      </c>
      <c r="N16" s="54">
        <v>7880570.0197999999</v>
      </c>
      <c r="O16" s="54">
        <v>95058619.845500007</v>
      </c>
      <c r="P16" s="54">
        <v>25745</v>
      </c>
      <c r="Q16" s="54">
        <v>20497</v>
      </c>
      <c r="R16" s="55">
        <v>25.603746889788798</v>
      </c>
      <c r="S16" s="54">
        <v>22.500417921926601</v>
      </c>
      <c r="T16" s="54">
        <v>23.295359720934801</v>
      </c>
      <c r="U16" s="56">
        <v>-3.53300903906108</v>
      </c>
    </row>
    <row r="17" spans="1:21" ht="12" thickBot="1">
      <c r="A17" s="80"/>
      <c r="B17" s="69" t="s">
        <v>15</v>
      </c>
      <c r="C17" s="70"/>
      <c r="D17" s="54">
        <v>403777.55180000002</v>
      </c>
      <c r="E17" s="54">
        <v>630901.09</v>
      </c>
      <c r="F17" s="55">
        <v>64.000135393647795</v>
      </c>
      <c r="G17" s="54">
        <v>440108.41930000001</v>
      </c>
      <c r="H17" s="55">
        <v>-8.2549812516163303</v>
      </c>
      <c r="I17" s="54">
        <v>51836.595600000001</v>
      </c>
      <c r="J17" s="55">
        <v>12.837909232179401</v>
      </c>
      <c r="K17" s="54">
        <v>66515.651400000002</v>
      </c>
      <c r="L17" s="55">
        <v>15.113469427782</v>
      </c>
      <c r="M17" s="55">
        <v>-0.22068574073981001</v>
      </c>
      <c r="N17" s="54">
        <v>4597467.2065000003</v>
      </c>
      <c r="O17" s="54">
        <v>131231426.8796</v>
      </c>
      <c r="P17" s="54">
        <v>8494</v>
      </c>
      <c r="Q17" s="54">
        <v>7452</v>
      </c>
      <c r="R17" s="55">
        <v>13.982823403113301</v>
      </c>
      <c r="S17" s="54">
        <v>47.536796774193597</v>
      </c>
      <c r="T17" s="54">
        <v>53.719796752549698</v>
      </c>
      <c r="U17" s="56">
        <v>-13.0067661220974</v>
      </c>
    </row>
    <row r="18" spans="1:21" ht="12" customHeight="1" thickBot="1">
      <c r="A18" s="80"/>
      <c r="B18" s="69" t="s">
        <v>16</v>
      </c>
      <c r="C18" s="70"/>
      <c r="D18" s="54">
        <v>1333963.7542000001</v>
      </c>
      <c r="E18" s="54">
        <v>1556706.7171</v>
      </c>
      <c r="F18" s="55">
        <v>85.691398356978297</v>
      </c>
      <c r="G18" s="54">
        <v>1342941.3211000001</v>
      </c>
      <c r="H18" s="55">
        <v>-0.66850031039676905</v>
      </c>
      <c r="I18" s="54">
        <v>213547.3131</v>
      </c>
      <c r="J18" s="55">
        <v>16.008479422896201</v>
      </c>
      <c r="K18" s="54">
        <v>205662.33369999999</v>
      </c>
      <c r="L18" s="55">
        <v>15.3143201768148</v>
      </c>
      <c r="M18" s="55">
        <v>3.8339443388315998E-2</v>
      </c>
      <c r="N18" s="54">
        <v>14421503.2489</v>
      </c>
      <c r="O18" s="54">
        <v>246039421.22330001</v>
      </c>
      <c r="P18" s="54">
        <v>61921</v>
      </c>
      <c r="Q18" s="54">
        <v>46152</v>
      </c>
      <c r="R18" s="55">
        <v>34.167533368001401</v>
      </c>
      <c r="S18" s="54">
        <v>21.542994367016</v>
      </c>
      <c r="T18" s="54">
        <v>22.1446910426417</v>
      </c>
      <c r="U18" s="56">
        <v>-2.7930039128957498</v>
      </c>
    </row>
    <row r="19" spans="1:21" ht="12" customHeight="1" thickBot="1">
      <c r="A19" s="80"/>
      <c r="B19" s="69" t="s">
        <v>17</v>
      </c>
      <c r="C19" s="70"/>
      <c r="D19" s="54">
        <v>488736.39850000001</v>
      </c>
      <c r="E19" s="54">
        <v>494918.2892</v>
      </c>
      <c r="F19" s="55">
        <v>98.750927004537999</v>
      </c>
      <c r="G19" s="54">
        <v>527244.12439999997</v>
      </c>
      <c r="H19" s="55">
        <v>-7.3035855911759002</v>
      </c>
      <c r="I19" s="54">
        <v>56255.189599999998</v>
      </c>
      <c r="J19" s="55">
        <v>11.510333540259101</v>
      </c>
      <c r="K19" s="54">
        <v>50157.195699999997</v>
      </c>
      <c r="L19" s="55">
        <v>9.5130876531015893</v>
      </c>
      <c r="M19" s="55">
        <v>0.12157764832933</v>
      </c>
      <c r="N19" s="54">
        <v>6012956.2587000001</v>
      </c>
      <c r="O19" s="54">
        <v>65303864.187200002</v>
      </c>
      <c r="P19" s="54">
        <v>10520</v>
      </c>
      <c r="Q19" s="54">
        <v>7448</v>
      </c>
      <c r="R19" s="55">
        <v>41.245972073039802</v>
      </c>
      <c r="S19" s="54">
        <v>46.457832557034202</v>
      </c>
      <c r="T19" s="54">
        <v>53.364680827067701</v>
      </c>
      <c r="U19" s="56">
        <v>-14.866918859277799</v>
      </c>
    </row>
    <row r="20" spans="1:21" ht="12" thickBot="1">
      <c r="A20" s="80"/>
      <c r="B20" s="69" t="s">
        <v>18</v>
      </c>
      <c r="C20" s="70"/>
      <c r="D20" s="54">
        <v>777777.54870000004</v>
      </c>
      <c r="E20" s="54">
        <v>807803.59970000002</v>
      </c>
      <c r="F20" s="55">
        <v>96.283001089478802</v>
      </c>
      <c r="G20" s="54">
        <v>760294.35479999997</v>
      </c>
      <c r="H20" s="55">
        <v>2.2995296216028298</v>
      </c>
      <c r="I20" s="54">
        <v>99638.638900000005</v>
      </c>
      <c r="J20" s="55">
        <v>12.8106859173987</v>
      </c>
      <c r="K20" s="54">
        <v>74265.957299999995</v>
      </c>
      <c r="L20" s="55">
        <v>9.7680532324268192</v>
      </c>
      <c r="M20" s="55">
        <v>0.341646193255224</v>
      </c>
      <c r="N20" s="54">
        <v>13625983.839600001</v>
      </c>
      <c r="O20" s="54">
        <v>107831105.9315</v>
      </c>
      <c r="P20" s="54">
        <v>37168</v>
      </c>
      <c r="Q20" s="54">
        <v>26499</v>
      </c>
      <c r="R20" s="55">
        <v>40.2618966753462</v>
      </c>
      <c r="S20" s="54">
        <v>20.925999480736099</v>
      </c>
      <c r="T20" s="54">
        <v>25.146730004905798</v>
      </c>
      <c r="U20" s="56">
        <v>-20.1697917848809</v>
      </c>
    </row>
    <row r="21" spans="1:21" ht="12" customHeight="1" thickBot="1">
      <c r="A21" s="80"/>
      <c r="B21" s="69" t="s">
        <v>19</v>
      </c>
      <c r="C21" s="70"/>
      <c r="D21" s="54">
        <v>333420.5232</v>
      </c>
      <c r="E21" s="54">
        <v>376401.2182</v>
      </c>
      <c r="F21" s="55">
        <v>88.581148805644304</v>
      </c>
      <c r="G21" s="54">
        <v>355348.10470000003</v>
      </c>
      <c r="H21" s="55">
        <v>-6.1707326449685702</v>
      </c>
      <c r="I21" s="54">
        <v>48642.657800000001</v>
      </c>
      <c r="J21" s="55">
        <v>14.5889813059954</v>
      </c>
      <c r="K21" s="54">
        <v>42077.290099999998</v>
      </c>
      <c r="L21" s="55">
        <v>11.8411466231186</v>
      </c>
      <c r="M21" s="55">
        <v>0.156031143745162</v>
      </c>
      <c r="N21" s="54">
        <v>3344230.3991999999</v>
      </c>
      <c r="O21" s="54">
        <v>40044305.274800003</v>
      </c>
      <c r="P21" s="54">
        <v>28190</v>
      </c>
      <c r="Q21" s="54">
        <v>19996</v>
      </c>
      <c r="R21" s="55">
        <v>40.978195639127797</v>
      </c>
      <c r="S21" s="54">
        <v>11.827616998935801</v>
      </c>
      <c r="T21" s="54">
        <v>12.1595865873175</v>
      </c>
      <c r="U21" s="56">
        <v>-2.80673265300643</v>
      </c>
    </row>
    <row r="22" spans="1:21" ht="12" customHeight="1" thickBot="1">
      <c r="A22" s="80"/>
      <c r="B22" s="69" t="s">
        <v>20</v>
      </c>
      <c r="C22" s="70"/>
      <c r="D22" s="54">
        <v>1012425.2221</v>
      </c>
      <c r="E22" s="54">
        <v>1263400.9661000001</v>
      </c>
      <c r="F22" s="55">
        <v>80.134909602393407</v>
      </c>
      <c r="G22" s="54">
        <v>944616.77480000001</v>
      </c>
      <c r="H22" s="55">
        <v>7.1784081236919697</v>
      </c>
      <c r="I22" s="54">
        <v>61632.118000000002</v>
      </c>
      <c r="J22" s="55">
        <v>6.0875723613602801</v>
      </c>
      <c r="K22" s="54">
        <v>108796.0579</v>
      </c>
      <c r="L22" s="55">
        <v>11.5174810359508</v>
      </c>
      <c r="M22" s="55">
        <v>-0.43350780175648301</v>
      </c>
      <c r="N22" s="54">
        <v>10713667.794299999</v>
      </c>
      <c r="O22" s="54">
        <v>119431904.3917</v>
      </c>
      <c r="P22" s="54">
        <v>60212</v>
      </c>
      <c r="Q22" s="54">
        <v>44761</v>
      </c>
      <c r="R22" s="55">
        <v>34.518889211590498</v>
      </c>
      <c r="S22" s="54">
        <v>16.814343022985501</v>
      </c>
      <c r="T22" s="54">
        <v>16.748376696231102</v>
      </c>
      <c r="U22" s="56">
        <v>0.39232176163043098</v>
      </c>
    </row>
    <row r="23" spans="1:21" ht="12" thickBot="1">
      <c r="A23" s="80"/>
      <c r="B23" s="69" t="s">
        <v>21</v>
      </c>
      <c r="C23" s="70"/>
      <c r="D23" s="54">
        <v>1930012.9084000001</v>
      </c>
      <c r="E23" s="54">
        <v>3181442.4651000001</v>
      </c>
      <c r="F23" s="55">
        <v>60.664711984327397</v>
      </c>
      <c r="G23" s="54">
        <v>2377598.7097</v>
      </c>
      <c r="H23" s="55">
        <v>-18.825119624853599</v>
      </c>
      <c r="I23" s="54">
        <v>218334.1507</v>
      </c>
      <c r="J23" s="55">
        <v>11.312574633555201</v>
      </c>
      <c r="K23" s="54">
        <v>311571.7107</v>
      </c>
      <c r="L23" s="55">
        <v>13.1044700448762</v>
      </c>
      <c r="M23" s="55">
        <v>-0.29924911921729203</v>
      </c>
      <c r="N23" s="54">
        <v>70558648.136000007</v>
      </c>
      <c r="O23" s="54">
        <v>271303851.79390001</v>
      </c>
      <c r="P23" s="54">
        <v>61774</v>
      </c>
      <c r="Q23" s="54">
        <v>43672</v>
      </c>
      <c r="R23" s="55">
        <v>41.4498992489467</v>
      </c>
      <c r="S23" s="54">
        <v>31.243126694078398</v>
      </c>
      <c r="T23" s="54">
        <v>34.177971899615301</v>
      </c>
      <c r="U23" s="56">
        <v>-9.3935707340493106</v>
      </c>
    </row>
    <row r="24" spans="1:21" ht="12" thickBot="1">
      <c r="A24" s="80"/>
      <c r="B24" s="69" t="s">
        <v>22</v>
      </c>
      <c r="C24" s="70"/>
      <c r="D24" s="54">
        <v>238508.58050000001</v>
      </c>
      <c r="E24" s="54">
        <v>211998.8879</v>
      </c>
      <c r="F24" s="55">
        <v>112.50463757739401</v>
      </c>
      <c r="G24" s="54">
        <v>175945.8976</v>
      </c>
      <c r="H24" s="55">
        <v>35.557909421810798</v>
      </c>
      <c r="I24" s="54">
        <v>35068.782599999999</v>
      </c>
      <c r="J24" s="55">
        <v>14.7033630934716</v>
      </c>
      <c r="K24" s="54">
        <v>30833.107100000001</v>
      </c>
      <c r="L24" s="55">
        <v>17.5241977906736</v>
      </c>
      <c r="M24" s="55">
        <v>0.13737426741530001</v>
      </c>
      <c r="N24" s="54">
        <v>2031739.2112</v>
      </c>
      <c r="O24" s="54">
        <v>28115830.659600001</v>
      </c>
      <c r="P24" s="54">
        <v>25862</v>
      </c>
      <c r="Q24" s="54">
        <v>18958</v>
      </c>
      <c r="R24" s="55">
        <v>36.417343601645797</v>
      </c>
      <c r="S24" s="54">
        <v>9.2223563722836595</v>
      </c>
      <c r="T24" s="54">
        <v>9.7452688785736896</v>
      </c>
      <c r="U24" s="56">
        <v>-5.6700531315571103</v>
      </c>
    </row>
    <row r="25" spans="1:21" ht="12" thickBot="1">
      <c r="A25" s="80"/>
      <c r="B25" s="69" t="s">
        <v>23</v>
      </c>
      <c r="C25" s="70"/>
      <c r="D25" s="54">
        <v>252539.4927</v>
      </c>
      <c r="E25" s="54">
        <v>246352.5037</v>
      </c>
      <c r="F25" s="55">
        <v>102.511437435007</v>
      </c>
      <c r="G25" s="54">
        <v>170104.6599</v>
      </c>
      <c r="H25" s="55">
        <v>48.461243124357203</v>
      </c>
      <c r="I25" s="54">
        <v>21143.132699999998</v>
      </c>
      <c r="J25" s="55">
        <v>8.3722084312241094</v>
      </c>
      <c r="K25" s="54">
        <v>12138.259899999999</v>
      </c>
      <c r="L25" s="55">
        <v>7.1357597770312502</v>
      </c>
      <c r="M25" s="55">
        <v>0.74185862505712197</v>
      </c>
      <c r="N25" s="54">
        <v>2264044.7634999999</v>
      </c>
      <c r="O25" s="54">
        <v>39098809.5836</v>
      </c>
      <c r="P25" s="54">
        <v>16793</v>
      </c>
      <c r="Q25" s="54">
        <v>13964</v>
      </c>
      <c r="R25" s="55">
        <v>20.259238040675999</v>
      </c>
      <c r="S25" s="54">
        <v>15.038378651819199</v>
      </c>
      <c r="T25" s="54">
        <v>13.8739269621885</v>
      </c>
      <c r="U25" s="56">
        <v>7.7431996932053604</v>
      </c>
    </row>
    <row r="26" spans="1:21" ht="12" thickBot="1">
      <c r="A26" s="80"/>
      <c r="B26" s="69" t="s">
        <v>24</v>
      </c>
      <c r="C26" s="70"/>
      <c r="D26" s="54">
        <v>539703.30850000004</v>
      </c>
      <c r="E26" s="54">
        <v>530903.07140000002</v>
      </c>
      <c r="F26" s="55">
        <v>101.657597699858</v>
      </c>
      <c r="G26" s="54">
        <v>429927.4277</v>
      </c>
      <c r="H26" s="55">
        <v>25.5335839788758</v>
      </c>
      <c r="I26" s="54">
        <v>118923.61289999999</v>
      </c>
      <c r="J26" s="55">
        <v>22.034997938130999</v>
      </c>
      <c r="K26" s="54">
        <v>98416.479900000006</v>
      </c>
      <c r="L26" s="55">
        <v>22.891416913431801</v>
      </c>
      <c r="M26" s="55">
        <v>0.20837092548765301</v>
      </c>
      <c r="N26" s="54">
        <v>4992198.1150000002</v>
      </c>
      <c r="O26" s="54">
        <v>64108925.805600002</v>
      </c>
      <c r="P26" s="54">
        <v>37945</v>
      </c>
      <c r="Q26" s="54">
        <v>27585</v>
      </c>
      <c r="R26" s="55">
        <v>37.556643103135798</v>
      </c>
      <c r="S26" s="54">
        <v>14.2233050072473</v>
      </c>
      <c r="T26" s="54">
        <v>14.2280110784847</v>
      </c>
      <c r="U26" s="56">
        <v>-3.3087044361005E-2</v>
      </c>
    </row>
    <row r="27" spans="1:21" ht="12" thickBot="1">
      <c r="A27" s="80"/>
      <c r="B27" s="69" t="s">
        <v>25</v>
      </c>
      <c r="C27" s="70"/>
      <c r="D27" s="54">
        <v>238635.1189</v>
      </c>
      <c r="E27" s="54">
        <v>230547.19810000001</v>
      </c>
      <c r="F27" s="55">
        <v>103.508141008286</v>
      </c>
      <c r="G27" s="54">
        <v>216506.55290000001</v>
      </c>
      <c r="H27" s="55">
        <v>10.220737295753199</v>
      </c>
      <c r="I27" s="54">
        <v>64372.341899999999</v>
      </c>
      <c r="J27" s="55">
        <v>26.975217309475401</v>
      </c>
      <c r="K27" s="54">
        <v>55903.138899999998</v>
      </c>
      <c r="L27" s="55">
        <v>25.820529748963502</v>
      </c>
      <c r="M27" s="55">
        <v>0.15149780793435899</v>
      </c>
      <c r="N27" s="54">
        <v>2092095.8444000001</v>
      </c>
      <c r="O27" s="54">
        <v>20034829.0528</v>
      </c>
      <c r="P27" s="54">
        <v>30064</v>
      </c>
      <c r="Q27" s="54">
        <v>22977</v>
      </c>
      <c r="R27" s="55">
        <v>30.8438873656265</v>
      </c>
      <c r="S27" s="54">
        <v>7.9375704796434299</v>
      </c>
      <c r="T27" s="54">
        <v>8.0313824215519904</v>
      </c>
      <c r="U27" s="56">
        <v>-1.18187223847837</v>
      </c>
    </row>
    <row r="28" spans="1:21" ht="12" thickBot="1">
      <c r="A28" s="80"/>
      <c r="B28" s="69" t="s">
        <v>26</v>
      </c>
      <c r="C28" s="70"/>
      <c r="D28" s="54">
        <v>790845.27370000002</v>
      </c>
      <c r="E28" s="54">
        <v>675398.36569999997</v>
      </c>
      <c r="F28" s="55">
        <v>117.093157736671</v>
      </c>
      <c r="G28" s="54">
        <v>535148.28240000003</v>
      </c>
      <c r="H28" s="55">
        <v>47.780587121249098</v>
      </c>
      <c r="I28" s="54">
        <v>37997.864000000001</v>
      </c>
      <c r="J28" s="55">
        <v>4.8047153170968002</v>
      </c>
      <c r="K28" s="54">
        <v>41602.905200000001</v>
      </c>
      <c r="L28" s="55">
        <v>7.7740892698789699</v>
      </c>
      <c r="M28" s="55">
        <v>-8.6653592643814004E-2</v>
      </c>
      <c r="N28" s="54">
        <v>6976884.8647999996</v>
      </c>
      <c r="O28" s="54">
        <v>91398544.201800004</v>
      </c>
      <c r="P28" s="54">
        <v>36935</v>
      </c>
      <c r="Q28" s="54">
        <v>32583</v>
      </c>
      <c r="R28" s="55">
        <v>13.356658380136899</v>
      </c>
      <c r="S28" s="54">
        <v>21.411811931772</v>
      </c>
      <c r="T28" s="54">
        <v>20.838104348893602</v>
      </c>
      <c r="U28" s="56">
        <v>2.6793976367181598</v>
      </c>
    </row>
    <row r="29" spans="1:21" ht="12" thickBot="1">
      <c r="A29" s="80"/>
      <c r="B29" s="69" t="s">
        <v>27</v>
      </c>
      <c r="C29" s="70"/>
      <c r="D29" s="54">
        <v>751453.45279999997</v>
      </c>
      <c r="E29" s="54">
        <v>644279.16799999995</v>
      </c>
      <c r="F29" s="55">
        <v>116.634758676537</v>
      </c>
      <c r="G29" s="54">
        <v>621996.69010000001</v>
      </c>
      <c r="H29" s="55">
        <v>20.813095111356098</v>
      </c>
      <c r="I29" s="54">
        <v>99400.069499999998</v>
      </c>
      <c r="J29" s="55">
        <v>13.227708134099901</v>
      </c>
      <c r="K29" s="54">
        <v>102732.84849999999</v>
      </c>
      <c r="L29" s="55">
        <v>16.5166230198883</v>
      </c>
      <c r="M29" s="55">
        <v>-3.2441220589731999E-2</v>
      </c>
      <c r="N29" s="54">
        <v>6236211.1091</v>
      </c>
      <c r="O29" s="54">
        <v>57327921.615000002</v>
      </c>
      <c r="P29" s="54">
        <v>96678</v>
      </c>
      <c r="Q29" s="54">
        <v>77278</v>
      </c>
      <c r="R29" s="55">
        <v>25.104169362561102</v>
      </c>
      <c r="S29" s="54">
        <v>7.7727451209168601</v>
      </c>
      <c r="T29" s="54">
        <v>8.3762211690261097</v>
      </c>
      <c r="U29" s="56">
        <v>-7.7640015042467896</v>
      </c>
    </row>
    <row r="30" spans="1:21" ht="12" thickBot="1">
      <c r="A30" s="80"/>
      <c r="B30" s="69" t="s">
        <v>28</v>
      </c>
      <c r="C30" s="70"/>
      <c r="D30" s="54">
        <v>808742.21259999997</v>
      </c>
      <c r="E30" s="54">
        <v>1070636.2690000001</v>
      </c>
      <c r="F30" s="55">
        <v>75.538465865291897</v>
      </c>
      <c r="G30" s="54">
        <v>782542.60759999999</v>
      </c>
      <c r="H30" s="55">
        <v>3.34801003108984</v>
      </c>
      <c r="I30" s="54">
        <v>86313.847299999994</v>
      </c>
      <c r="J30" s="55">
        <v>10.6726032047359</v>
      </c>
      <c r="K30" s="54">
        <v>103028.845</v>
      </c>
      <c r="L30" s="55">
        <v>13.1659086673864</v>
      </c>
      <c r="M30" s="55">
        <v>-0.16223609708523901</v>
      </c>
      <c r="N30" s="54">
        <v>8717112.1182000004</v>
      </c>
      <c r="O30" s="54">
        <v>79825248.952500001</v>
      </c>
      <c r="P30" s="54">
        <v>65109</v>
      </c>
      <c r="Q30" s="54">
        <v>50130</v>
      </c>
      <c r="R30" s="55">
        <v>29.880311190903601</v>
      </c>
      <c r="S30" s="54">
        <v>12.4213582239015</v>
      </c>
      <c r="T30" s="54">
        <v>13.938467640135601</v>
      </c>
      <c r="U30" s="56">
        <v>-12.2137159953646</v>
      </c>
    </row>
    <row r="31" spans="1:21" ht="12" thickBot="1">
      <c r="A31" s="80"/>
      <c r="B31" s="69" t="s">
        <v>29</v>
      </c>
      <c r="C31" s="70"/>
      <c r="D31" s="54">
        <v>679488.50919999997</v>
      </c>
      <c r="E31" s="54">
        <v>763092.91170000006</v>
      </c>
      <c r="F31" s="55">
        <v>89.044007457263902</v>
      </c>
      <c r="G31" s="54">
        <v>601832.39240000001</v>
      </c>
      <c r="H31" s="55">
        <v>12.9032796806303</v>
      </c>
      <c r="I31" s="54">
        <v>42497.796300000002</v>
      </c>
      <c r="J31" s="55">
        <v>6.2543804235975999</v>
      </c>
      <c r="K31" s="54">
        <v>14666.241400000001</v>
      </c>
      <c r="L31" s="55">
        <v>2.4369312096202802</v>
      </c>
      <c r="M31" s="55">
        <v>1.8976610394535001</v>
      </c>
      <c r="N31" s="54">
        <v>7064402.3021999998</v>
      </c>
      <c r="O31" s="54">
        <v>103448308.7316</v>
      </c>
      <c r="P31" s="54">
        <v>27401</v>
      </c>
      <c r="Q31" s="54">
        <v>20659</v>
      </c>
      <c r="R31" s="55">
        <v>32.634687061329203</v>
      </c>
      <c r="S31" s="54">
        <v>24.797945666216599</v>
      </c>
      <c r="T31" s="54">
        <v>23.9129259838327</v>
      </c>
      <c r="U31" s="56">
        <v>3.5689233870270001</v>
      </c>
    </row>
    <row r="32" spans="1:21" ht="12" thickBot="1">
      <c r="A32" s="80"/>
      <c r="B32" s="69" t="s">
        <v>30</v>
      </c>
      <c r="C32" s="70"/>
      <c r="D32" s="54">
        <v>106764.1158</v>
      </c>
      <c r="E32" s="54">
        <v>147561.35399999999</v>
      </c>
      <c r="F32" s="55">
        <v>72.352355752983897</v>
      </c>
      <c r="G32" s="54">
        <v>110893.37089999999</v>
      </c>
      <c r="H32" s="55">
        <v>-3.7236266392547699</v>
      </c>
      <c r="I32" s="54">
        <v>30606.860400000001</v>
      </c>
      <c r="J32" s="55">
        <v>28.6677411887487</v>
      </c>
      <c r="K32" s="54">
        <v>29264.285199999998</v>
      </c>
      <c r="L32" s="55">
        <v>26.389571317468199</v>
      </c>
      <c r="M32" s="55">
        <v>4.5877601001509997E-2</v>
      </c>
      <c r="N32" s="54">
        <v>1017613.1328</v>
      </c>
      <c r="O32" s="54">
        <v>9966049.0237000007</v>
      </c>
      <c r="P32" s="54">
        <v>21698</v>
      </c>
      <c r="Q32" s="54">
        <v>17713</v>
      </c>
      <c r="R32" s="55">
        <v>22.497600632304</v>
      </c>
      <c r="S32" s="54">
        <v>4.9204588349156602</v>
      </c>
      <c r="T32" s="54">
        <v>5.0301399762886003</v>
      </c>
      <c r="U32" s="56">
        <v>-2.2290836089236601</v>
      </c>
    </row>
    <row r="33" spans="1:21" ht="12" thickBot="1">
      <c r="A33" s="80"/>
      <c r="B33" s="69" t="s">
        <v>74</v>
      </c>
      <c r="C33" s="70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4">
        <v>15.6319</v>
      </c>
      <c r="O33" s="54">
        <v>241.59880000000001</v>
      </c>
      <c r="P33" s="57"/>
      <c r="Q33" s="57"/>
      <c r="R33" s="57"/>
      <c r="S33" s="57"/>
      <c r="T33" s="57"/>
      <c r="U33" s="58"/>
    </row>
    <row r="34" spans="1:21" ht="12" thickBot="1">
      <c r="A34" s="80"/>
      <c r="B34" s="69" t="s">
        <v>31</v>
      </c>
      <c r="C34" s="70"/>
      <c r="D34" s="54">
        <v>105312.21980000001</v>
      </c>
      <c r="E34" s="54">
        <v>91687.764599999995</v>
      </c>
      <c r="F34" s="55">
        <v>114.85962195658099</v>
      </c>
      <c r="G34" s="54">
        <v>91422.419800000003</v>
      </c>
      <c r="H34" s="55">
        <v>15.192990986659501</v>
      </c>
      <c r="I34" s="54">
        <v>14095.0046</v>
      </c>
      <c r="J34" s="55">
        <v>13.384016239300699</v>
      </c>
      <c r="K34" s="54">
        <v>10397.5717</v>
      </c>
      <c r="L34" s="55">
        <v>11.3731092687617</v>
      </c>
      <c r="M34" s="55">
        <v>0.35560542467814898</v>
      </c>
      <c r="N34" s="54">
        <v>988972.01199999999</v>
      </c>
      <c r="O34" s="54">
        <v>19617671.014600001</v>
      </c>
      <c r="P34" s="54">
        <v>6949</v>
      </c>
      <c r="Q34" s="54">
        <v>5563</v>
      </c>
      <c r="R34" s="55">
        <v>24.914614416681701</v>
      </c>
      <c r="S34" s="54">
        <v>15.155017959418601</v>
      </c>
      <c r="T34" s="54">
        <v>14.9281986518066</v>
      </c>
      <c r="U34" s="56">
        <v>1.4966614240867799</v>
      </c>
    </row>
    <row r="35" spans="1:21" ht="12" customHeight="1" thickBot="1">
      <c r="A35" s="80"/>
      <c r="B35" s="69" t="s">
        <v>68</v>
      </c>
      <c r="C35" s="70"/>
      <c r="D35" s="54">
        <v>47994.06</v>
      </c>
      <c r="E35" s="57"/>
      <c r="F35" s="57"/>
      <c r="G35" s="54">
        <v>14220.51</v>
      </c>
      <c r="H35" s="55">
        <v>237.49886607442301</v>
      </c>
      <c r="I35" s="54">
        <v>663.19</v>
      </c>
      <c r="J35" s="55">
        <v>1.38181683316644</v>
      </c>
      <c r="K35" s="54">
        <v>203.42</v>
      </c>
      <c r="L35" s="55">
        <v>1.4304690900678001</v>
      </c>
      <c r="M35" s="55">
        <v>2.2602005702487502</v>
      </c>
      <c r="N35" s="54">
        <v>755332.82</v>
      </c>
      <c r="O35" s="54">
        <v>12906863.09</v>
      </c>
      <c r="P35" s="54">
        <v>39</v>
      </c>
      <c r="Q35" s="54">
        <v>48</v>
      </c>
      <c r="R35" s="55">
        <v>-18.75</v>
      </c>
      <c r="S35" s="54">
        <v>1230.6169230769201</v>
      </c>
      <c r="T35" s="54">
        <v>1263.4810416666701</v>
      </c>
      <c r="U35" s="56">
        <v>-2.6705401147558701</v>
      </c>
    </row>
    <row r="36" spans="1:21" ht="12" thickBot="1">
      <c r="A36" s="80"/>
      <c r="B36" s="69" t="s">
        <v>35</v>
      </c>
      <c r="C36" s="70"/>
      <c r="D36" s="54">
        <v>72105.179999999993</v>
      </c>
      <c r="E36" s="57"/>
      <c r="F36" s="57"/>
      <c r="G36" s="54">
        <v>166940.24</v>
      </c>
      <c r="H36" s="55">
        <v>-56.807789422130902</v>
      </c>
      <c r="I36" s="54">
        <v>-7256.75</v>
      </c>
      <c r="J36" s="55">
        <v>-10.0641174462084</v>
      </c>
      <c r="K36" s="54">
        <v>-19074.810000000001</v>
      </c>
      <c r="L36" s="55">
        <v>-11.426130692036899</v>
      </c>
      <c r="M36" s="55">
        <v>-0.61956370731871002</v>
      </c>
      <c r="N36" s="54">
        <v>860978.54</v>
      </c>
      <c r="O36" s="54">
        <v>39841951.359999999</v>
      </c>
      <c r="P36" s="54">
        <v>42</v>
      </c>
      <c r="Q36" s="54">
        <v>35</v>
      </c>
      <c r="R36" s="55">
        <v>20</v>
      </c>
      <c r="S36" s="54">
        <v>1716.79</v>
      </c>
      <c r="T36" s="54">
        <v>1904.73914285714</v>
      </c>
      <c r="U36" s="56">
        <v>-10.9477072243631</v>
      </c>
    </row>
    <row r="37" spans="1:21" ht="12" thickBot="1">
      <c r="A37" s="80"/>
      <c r="B37" s="69" t="s">
        <v>36</v>
      </c>
      <c r="C37" s="70"/>
      <c r="D37" s="54">
        <v>1112.81</v>
      </c>
      <c r="E37" s="57"/>
      <c r="F37" s="57"/>
      <c r="G37" s="54">
        <v>55062.39</v>
      </c>
      <c r="H37" s="55">
        <v>-97.979001637960096</v>
      </c>
      <c r="I37" s="54">
        <v>-246.98</v>
      </c>
      <c r="J37" s="55">
        <v>-22.194264968862601</v>
      </c>
      <c r="K37" s="54">
        <v>-5901.7</v>
      </c>
      <c r="L37" s="55">
        <v>-10.718205294031</v>
      </c>
      <c r="M37" s="55">
        <v>-0.95815104122540995</v>
      </c>
      <c r="N37" s="54">
        <v>158183.81</v>
      </c>
      <c r="O37" s="54">
        <v>11129255.43</v>
      </c>
      <c r="P37" s="54">
        <v>11</v>
      </c>
      <c r="Q37" s="54">
        <v>3</v>
      </c>
      <c r="R37" s="55">
        <v>266.66666666666703</v>
      </c>
      <c r="S37" s="54">
        <v>101.16454545454501</v>
      </c>
      <c r="T37" s="54">
        <v>2549.28666666667</v>
      </c>
      <c r="U37" s="56">
        <v>-2419.9408105007401</v>
      </c>
    </row>
    <row r="38" spans="1:21" ht="12" thickBot="1">
      <c r="A38" s="80"/>
      <c r="B38" s="69" t="s">
        <v>37</v>
      </c>
      <c r="C38" s="70"/>
      <c r="D38" s="54">
        <v>50247.95</v>
      </c>
      <c r="E38" s="57"/>
      <c r="F38" s="57"/>
      <c r="G38" s="54">
        <v>166448.79</v>
      </c>
      <c r="H38" s="55">
        <v>-69.811766129390307</v>
      </c>
      <c r="I38" s="54">
        <v>-11053.68</v>
      </c>
      <c r="J38" s="55">
        <v>-21.998270576212601</v>
      </c>
      <c r="K38" s="54">
        <v>-28608.7</v>
      </c>
      <c r="L38" s="55">
        <v>-17.187688778032001</v>
      </c>
      <c r="M38" s="55">
        <v>-0.61362522589282298</v>
      </c>
      <c r="N38" s="54">
        <v>818885.48</v>
      </c>
      <c r="O38" s="54">
        <v>21454619.489999998</v>
      </c>
      <c r="P38" s="54">
        <v>38</v>
      </c>
      <c r="Q38" s="54">
        <v>44</v>
      </c>
      <c r="R38" s="55">
        <v>-13.636363636363599</v>
      </c>
      <c r="S38" s="54">
        <v>1322.31447368421</v>
      </c>
      <c r="T38" s="54">
        <v>1368.26090909091</v>
      </c>
      <c r="U38" s="56">
        <v>-3.4746980632136202</v>
      </c>
    </row>
    <row r="39" spans="1:21" ht="12" thickBot="1">
      <c r="A39" s="80"/>
      <c r="B39" s="69" t="s">
        <v>70</v>
      </c>
      <c r="C39" s="70"/>
      <c r="D39" s="54">
        <v>0.01</v>
      </c>
      <c r="E39" s="57"/>
      <c r="F39" s="57"/>
      <c r="G39" s="54">
        <v>4.1500000000000004</v>
      </c>
      <c r="H39" s="55">
        <v>-99.759036144578303</v>
      </c>
      <c r="I39" s="54">
        <v>-81.19</v>
      </c>
      <c r="J39" s="55">
        <v>-811900</v>
      </c>
      <c r="K39" s="54">
        <v>-24.13</v>
      </c>
      <c r="L39" s="55">
        <v>-581.44578313252998</v>
      </c>
      <c r="M39" s="55">
        <v>2.3646912556983</v>
      </c>
      <c r="N39" s="54">
        <v>99.36</v>
      </c>
      <c r="O39" s="54">
        <v>974.67</v>
      </c>
      <c r="P39" s="54">
        <v>1</v>
      </c>
      <c r="Q39" s="57"/>
      <c r="R39" s="57"/>
      <c r="S39" s="54">
        <v>0.01</v>
      </c>
      <c r="T39" s="57"/>
      <c r="U39" s="58"/>
    </row>
    <row r="40" spans="1:21" ht="12" customHeight="1" thickBot="1">
      <c r="A40" s="80"/>
      <c r="B40" s="69" t="s">
        <v>32</v>
      </c>
      <c r="C40" s="70"/>
      <c r="D40" s="54">
        <v>65303.418100000003</v>
      </c>
      <c r="E40" s="57"/>
      <c r="F40" s="57"/>
      <c r="G40" s="54">
        <v>216358.54680000001</v>
      </c>
      <c r="H40" s="55">
        <v>-69.8170379373245</v>
      </c>
      <c r="I40" s="54">
        <v>3883.9173999999998</v>
      </c>
      <c r="J40" s="55">
        <v>5.9474948065543902</v>
      </c>
      <c r="K40" s="54">
        <v>11172.2399</v>
      </c>
      <c r="L40" s="55">
        <v>5.16376175808184</v>
      </c>
      <c r="M40" s="55">
        <v>-0.65236000705641795</v>
      </c>
      <c r="N40" s="54">
        <v>782082.04960000003</v>
      </c>
      <c r="O40" s="54">
        <v>8090825.0263</v>
      </c>
      <c r="P40" s="54">
        <v>140</v>
      </c>
      <c r="Q40" s="54">
        <v>83</v>
      </c>
      <c r="R40" s="55">
        <v>68.674698795180703</v>
      </c>
      <c r="S40" s="54">
        <v>466.45298642857102</v>
      </c>
      <c r="T40" s="54">
        <v>279.075273493976</v>
      </c>
      <c r="U40" s="56">
        <v>40.170760695363001</v>
      </c>
    </row>
    <row r="41" spans="1:21" ht="12" thickBot="1">
      <c r="A41" s="80"/>
      <c r="B41" s="69" t="s">
        <v>33</v>
      </c>
      <c r="C41" s="70"/>
      <c r="D41" s="54">
        <v>294434.82880000002</v>
      </c>
      <c r="E41" s="54">
        <v>1011494.6091999999</v>
      </c>
      <c r="F41" s="55">
        <v>29.108887592873199</v>
      </c>
      <c r="G41" s="54">
        <v>423712.73560000001</v>
      </c>
      <c r="H41" s="55">
        <v>-30.510743703970899</v>
      </c>
      <c r="I41" s="54">
        <v>17718.336200000002</v>
      </c>
      <c r="J41" s="55">
        <v>6.0177446643160204</v>
      </c>
      <c r="K41" s="54">
        <v>34865.110399999998</v>
      </c>
      <c r="L41" s="55">
        <v>8.2284782756480404</v>
      </c>
      <c r="M41" s="55">
        <v>-0.49180323834569001</v>
      </c>
      <c r="N41" s="54">
        <v>3246351.8407000001</v>
      </c>
      <c r="O41" s="54">
        <v>44401990.478</v>
      </c>
      <c r="P41" s="54">
        <v>1627</v>
      </c>
      <c r="Q41" s="54">
        <v>1360</v>
      </c>
      <c r="R41" s="55">
        <v>19.632352941176499</v>
      </c>
      <c r="S41" s="54">
        <v>180.96793411186201</v>
      </c>
      <c r="T41" s="54">
        <v>189.59603639705901</v>
      </c>
      <c r="U41" s="56">
        <v>-4.7677519929377103</v>
      </c>
    </row>
    <row r="42" spans="1:21" ht="12" thickBot="1">
      <c r="A42" s="80"/>
      <c r="B42" s="69" t="s">
        <v>38</v>
      </c>
      <c r="C42" s="70"/>
      <c r="D42" s="54">
        <v>48982.1</v>
      </c>
      <c r="E42" s="57"/>
      <c r="F42" s="57"/>
      <c r="G42" s="54">
        <v>140042.72</v>
      </c>
      <c r="H42" s="55">
        <v>-65.0234585560749</v>
      </c>
      <c r="I42" s="54">
        <v>-3289.75</v>
      </c>
      <c r="J42" s="55">
        <v>-6.7162289897738203</v>
      </c>
      <c r="K42" s="54">
        <v>-20003.38</v>
      </c>
      <c r="L42" s="55">
        <v>-14.283769981045801</v>
      </c>
      <c r="M42" s="55">
        <v>-0.83554029369036598</v>
      </c>
      <c r="N42" s="54">
        <v>751901.77</v>
      </c>
      <c r="O42" s="54">
        <v>17714521.969999999</v>
      </c>
      <c r="P42" s="54">
        <v>38</v>
      </c>
      <c r="Q42" s="54">
        <v>34</v>
      </c>
      <c r="R42" s="55">
        <v>11.764705882352899</v>
      </c>
      <c r="S42" s="54">
        <v>1289.0026315789501</v>
      </c>
      <c r="T42" s="54">
        <v>1237.00411764706</v>
      </c>
      <c r="U42" s="56">
        <v>4.0340114642119502</v>
      </c>
    </row>
    <row r="43" spans="1:21" ht="12" thickBot="1">
      <c r="A43" s="80"/>
      <c r="B43" s="69" t="s">
        <v>39</v>
      </c>
      <c r="C43" s="70"/>
      <c r="D43" s="54">
        <v>27454.720000000001</v>
      </c>
      <c r="E43" s="57"/>
      <c r="F43" s="57"/>
      <c r="G43" s="54">
        <v>41243.67</v>
      </c>
      <c r="H43" s="55">
        <v>-33.432888004389497</v>
      </c>
      <c r="I43" s="54">
        <v>3431.98</v>
      </c>
      <c r="J43" s="55">
        <v>12.5005099305329</v>
      </c>
      <c r="K43" s="54">
        <v>5765.35</v>
      </c>
      <c r="L43" s="55">
        <v>13.9787511635119</v>
      </c>
      <c r="M43" s="55">
        <v>-0.40472304370072898</v>
      </c>
      <c r="N43" s="54">
        <v>300391.71999999997</v>
      </c>
      <c r="O43" s="54">
        <v>6418758.6299999999</v>
      </c>
      <c r="P43" s="54">
        <v>38</v>
      </c>
      <c r="Q43" s="54">
        <v>33</v>
      </c>
      <c r="R43" s="55">
        <v>15.1515151515152</v>
      </c>
      <c r="S43" s="54">
        <v>722.49263157894802</v>
      </c>
      <c r="T43" s="54">
        <v>770.06060606060601</v>
      </c>
      <c r="U43" s="56">
        <v>-6.5838698420636801</v>
      </c>
    </row>
    <row r="44" spans="1:21" ht="12" thickBot="1">
      <c r="A44" s="80"/>
      <c r="B44" s="69" t="s">
        <v>76</v>
      </c>
      <c r="C44" s="70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4">
        <v>-3233.3332999999998</v>
      </c>
      <c r="P44" s="57"/>
      <c r="Q44" s="57"/>
      <c r="R44" s="57"/>
      <c r="S44" s="57"/>
      <c r="T44" s="57"/>
      <c r="U44" s="58"/>
    </row>
    <row r="45" spans="1:21" ht="12" thickBot="1">
      <c r="A45" s="81"/>
      <c r="B45" s="69" t="s">
        <v>34</v>
      </c>
      <c r="C45" s="70"/>
      <c r="D45" s="59">
        <v>8438.8161999999993</v>
      </c>
      <c r="E45" s="60"/>
      <c r="F45" s="60"/>
      <c r="G45" s="59">
        <v>114745.8037</v>
      </c>
      <c r="H45" s="61">
        <v>-92.645642866328203</v>
      </c>
      <c r="I45" s="59">
        <v>559.27589999999998</v>
      </c>
      <c r="J45" s="61">
        <v>6.6274212726661803</v>
      </c>
      <c r="K45" s="59">
        <v>20514.782800000001</v>
      </c>
      <c r="L45" s="61">
        <v>17.878460160194901</v>
      </c>
      <c r="M45" s="61">
        <v>-0.97273790780763203</v>
      </c>
      <c r="N45" s="59">
        <v>214228.24729999999</v>
      </c>
      <c r="O45" s="59">
        <v>2671853.0109999999</v>
      </c>
      <c r="P45" s="59">
        <v>21</v>
      </c>
      <c r="Q45" s="59">
        <v>17</v>
      </c>
      <c r="R45" s="61">
        <v>23.529411764705898</v>
      </c>
      <c r="S45" s="59">
        <v>401.84839047619101</v>
      </c>
      <c r="T45" s="59">
        <v>591.26747058823503</v>
      </c>
      <c r="U45" s="62">
        <v>-47.136951298369802</v>
      </c>
    </row>
  </sheetData>
  <mergeCells count="43"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2:C32"/>
    <mergeCell ref="B33:C33"/>
    <mergeCell ref="B34:C34"/>
    <mergeCell ref="B23:C23"/>
    <mergeCell ref="B24:C24"/>
    <mergeCell ref="B25:C25"/>
    <mergeCell ref="B14:C14"/>
    <mergeCell ref="B15:C15"/>
    <mergeCell ref="B16:C16"/>
    <mergeCell ref="B17:C17"/>
    <mergeCell ref="B31:C31"/>
    <mergeCell ref="B28:C28"/>
    <mergeCell ref="B29:C29"/>
    <mergeCell ref="B21:C21"/>
    <mergeCell ref="B22:C22"/>
    <mergeCell ref="B26:C26"/>
    <mergeCell ref="B27:C27"/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30:C30"/>
    <mergeCell ref="B19:C19"/>
    <mergeCell ref="B20:C20"/>
    <mergeCell ref="B35:C35"/>
    <mergeCell ref="B36:C36"/>
    <mergeCell ref="B13:C13"/>
  </mergeCells>
  <phoneticPr fontId="21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topLeftCell="A22" workbookViewId="0">
      <selection activeCell="B33" sqref="B33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>
      <c r="A2" s="37">
        <v>1</v>
      </c>
      <c r="B2" s="37">
        <v>12</v>
      </c>
      <c r="C2" s="37">
        <v>63017</v>
      </c>
      <c r="D2" s="37">
        <v>521772.285304274</v>
      </c>
      <c r="E2" s="37">
        <v>403513.61808034201</v>
      </c>
      <c r="F2" s="37">
        <v>118258.667223932</v>
      </c>
      <c r="G2" s="37">
        <v>403513.61808034201</v>
      </c>
      <c r="H2" s="37">
        <v>0.22664804274716999</v>
      </c>
    </row>
    <row r="3" spans="1:8">
      <c r="A3" s="37">
        <v>2</v>
      </c>
      <c r="B3" s="37">
        <v>13</v>
      </c>
      <c r="C3" s="37">
        <v>7283</v>
      </c>
      <c r="D3" s="37">
        <v>69162.511223931593</v>
      </c>
      <c r="E3" s="37">
        <v>53268.195917948702</v>
      </c>
      <c r="F3" s="37">
        <v>15894.3153059829</v>
      </c>
      <c r="G3" s="37">
        <v>53268.195917948702</v>
      </c>
      <c r="H3" s="37">
        <v>0.22981113647711399</v>
      </c>
    </row>
    <row r="4" spans="1:8">
      <c r="A4" s="37">
        <v>3</v>
      </c>
      <c r="B4" s="37">
        <v>14</v>
      </c>
      <c r="C4" s="37">
        <v>99763</v>
      </c>
      <c r="D4" s="37">
        <v>113786.72547029</v>
      </c>
      <c r="E4" s="37">
        <v>92310.380406284399</v>
      </c>
      <c r="F4" s="37">
        <v>21476.345064005302</v>
      </c>
      <c r="G4" s="37">
        <v>92310.380406284399</v>
      </c>
      <c r="H4" s="37">
        <v>0.188742096015522</v>
      </c>
    </row>
    <row r="5" spans="1:8">
      <c r="A5" s="37">
        <v>4</v>
      </c>
      <c r="B5" s="37">
        <v>15</v>
      </c>
      <c r="C5" s="37">
        <v>3104</v>
      </c>
      <c r="D5" s="37">
        <v>47065.493381642802</v>
      </c>
      <c r="E5" s="37">
        <v>37516.278357280098</v>
      </c>
      <c r="F5" s="37">
        <v>9549.2150243627602</v>
      </c>
      <c r="G5" s="37">
        <v>37516.278357280098</v>
      </c>
      <c r="H5" s="37">
        <v>0.20289206249110001</v>
      </c>
    </row>
    <row r="6" spans="1:8">
      <c r="A6" s="37">
        <v>5</v>
      </c>
      <c r="B6" s="37">
        <v>16</v>
      </c>
      <c r="C6" s="37">
        <v>3295</v>
      </c>
      <c r="D6" s="37">
        <v>196478.295388889</v>
      </c>
      <c r="E6" s="37">
        <v>190729.19903504301</v>
      </c>
      <c r="F6" s="37">
        <v>5749.0963538461501</v>
      </c>
      <c r="G6" s="37">
        <v>190729.19903504301</v>
      </c>
      <c r="H6" s="37">
        <v>2.9260719828961199E-2</v>
      </c>
    </row>
    <row r="7" spans="1:8">
      <c r="A7" s="37">
        <v>6</v>
      </c>
      <c r="B7" s="37">
        <v>17</v>
      </c>
      <c r="C7" s="37">
        <v>51975</v>
      </c>
      <c r="D7" s="37">
        <v>519410.81946495699</v>
      </c>
      <c r="E7" s="37">
        <v>724088.92342820496</v>
      </c>
      <c r="F7" s="37">
        <v>-204678.103963248</v>
      </c>
      <c r="G7" s="37">
        <v>724088.92342820496</v>
      </c>
      <c r="H7" s="37">
        <v>-0.39405822191783701</v>
      </c>
    </row>
    <row r="8" spans="1:8">
      <c r="A8" s="37">
        <v>7</v>
      </c>
      <c r="B8" s="37">
        <v>18</v>
      </c>
      <c r="C8" s="37">
        <v>79895</v>
      </c>
      <c r="D8" s="37">
        <v>118455.842251282</v>
      </c>
      <c r="E8" s="37">
        <v>97266.879541880306</v>
      </c>
      <c r="F8" s="37">
        <v>21188.962709401701</v>
      </c>
      <c r="G8" s="37">
        <v>97266.879541880306</v>
      </c>
      <c r="H8" s="37">
        <v>0.178876468283035</v>
      </c>
    </row>
    <row r="9" spans="1:8">
      <c r="A9" s="37">
        <v>8</v>
      </c>
      <c r="B9" s="37">
        <v>19</v>
      </c>
      <c r="C9" s="37">
        <v>49706</v>
      </c>
      <c r="D9" s="37">
        <v>285426.12151367503</v>
      </c>
      <c r="E9" s="37">
        <v>490495.69879829098</v>
      </c>
      <c r="F9" s="37">
        <v>-205069.57728461499</v>
      </c>
      <c r="G9" s="37">
        <v>490495.69879829098</v>
      </c>
      <c r="H9" s="37">
        <v>-0.71846814929582503</v>
      </c>
    </row>
    <row r="10" spans="1:8">
      <c r="A10" s="37">
        <v>9</v>
      </c>
      <c r="B10" s="37">
        <v>21</v>
      </c>
      <c r="C10" s="37">
        <v>186131</v>
      </c>
      <c r="D10" s="37">
        <v>579272.88005213696</v>
      </c>
      <c r="E10" s="37">
        <v>532733.53673418798</v>
      </c>
      <c r="F10" s="37">
        <v>46539.343317948696</v>
      </c>
      <c r="G10" s="37">
        <v>532733.53673418798</v>
      </c>
      <c r="H10" s="37">
        <v>8.0340966961477606E-2</v>
      </c>
    </row>
    <row r="11" spans="1:8">
      <c r="A11" s="37">
        <v>10</v>
      </c>
      <c r="B11" s="37">
        <v>22</v>
      </c>
      <c r="C11" s="37">
        <v>30905</v>
      </c>
      <c r="D11" s="37">
        <v>403777.51314444398</v>
      </c>
      <c r="E11" s="37">
        <v>351940.95733333298</v>
      </c>
      <c r="F11" s="37">
        <v>51836.555811111102</v>
      </c>
      <c r="G11" s="37">
        <v>351940.95733333298</v>
      </c>
      <c r="H11" s="37">
        <v>0.12837900607052199</v>
      </c>
    </row>
    <row r="12" spans="1:8">
      <c r="A12" s="37">
        <v>11</v>
      </c>
      <c r="B12" s="37">
        <v>23</v>
      </c>
      <c r="C12" s="37">
        <v>138537.905</v>
      </c>
      <c r="D12" s="37">
        <v>1333963.74810855</v>
      </c>
      <c r="E12" s="37">
        <v>1120416.4161888901</v>
      </c>
      <c r="F12" s="37">
        <v>213547.331919658</v>
      </c>
      <c r="G12" s="37">
        <v>1120416.4161888901</v>
      </c>
      <c r="H12" s="37">
        <v>0.160084809068051</v>
      </c>
    </row>
    <row r="13" spans="1:8">
      <c r="A13" s="37">
        <v>12</v>
      </c>
      <c r="B13" s="37">
        <v>24</v>
      </c>
      <c r="C13" s="37">
        <v>18501</v>
      </c>
      <c r="D13" s="37">
        <v>488736.430788889</v>
      </c>
      <c r="E13" s="37">
        <v>432481.20919230802</v>
      </c>
      <c r="F13" s="37">
        <v>56255.221596581199</v>
      </c>
      <c r="G13" s="37">
        <v>432481.20919230802</v>
      </c>
      <c r="H13" s="37">
        <v>0.115103393266136</v>
      </c>
    </row>
    <row r="14" spans="1:8">
      <c r="A14" s="37">
        <v>13</v>
      </c>
      <c r="B14" s="37">
        <v>25</v>
      </c>
      <c r="C14" s="37">
        <v>73696</v>
      </c>
      <c r="D14" s="37">
        <v>777777.64130000002</v>
      </c>
      <c r="E14" s="37">
        <v>678138.90980000002</v>
      </c>
      <c r="F14" s="37">
        <v>99638.731499999994</v>
      </c>
      <c r="G14" s="37">
        <v>678138.90980000002</v>
      </c>
      <c r="H14" s="37">
        <v>0.128106962979112</v>
      </c>
    </row>
    <row r="15" spans="1:8">
      <c r="A15" s="37">
        <v>14</v>
      </c>
      <c r="B15" s="37">
        <v>26</v>
      </c>
      <c r="C15" s="37">
        <v>57237</v>
      </c>
      <c r="D15" s="37">
        <v>333420.40785188699</v>
      </c>
      <c r="E15" s="37">
        <v>284777.86523891502</v>
      </c>
      <c r="F15" s="37">
        <v>48642.542612971803</v>
      </c>
      <c r="G15" s="37">
        <v>284777.86523891502</v>
      </c>
      <c r="H15" s="37">
        <v>0.145889518060274</v>
      </c>
    </row>
    <row r="16" spans="1:8">
      <c r="A16" s="37">
        <v>15</v>
      </c>
      <c r="B16" s="37">
        <v>27</v>
      </c>
      <c r="C16" s="37">
        <v>132929.495</v>
      </c>
      <c r="D16" s="37">
        <v>1012426.5645</v>
      </c>
      <c r="E16" s="37">
        <v>950793.10320000001</v>
      </c>
      <c r="F16" s="37">
        <v>61633.461300000003</v>
      </c>
      <c r="G16" s="37">
        <v>950793.10320000001</v>
      </c>
      <c r="H16" s="37">
        <v>6.0876969709342303E-2</v>
      </c>
    </row>
    <row r="17" spans="1:8">
      <c r="A17" s="37">
        <v>16</v>
      </c>
      <c r="B17" s="37">
        <v>29</v>
      </c>
      <c r="C17" s="37">
        <v>142183</v>
      </c>
      <c r="D17" s="37">
        <v>1930014.28620342</v>
      </c>
      <c r="E17" s="37">
        <v>1711678.7840803401</v>
      </c>
      <c r="F17" s="37">
        <v>218335.50212307699</v>
      </c>
      <c r="G17" s="37">
        <v>1711678.7840803401</v>
      </c>
      <c r="H17" s="37">
        <v>0.11312636579109001</v>
      </c>
    </row>
    <row r="18" spans="1:8">
      <c r="A18" s="37">
        <v>17</v>
      </c>
      <c r="B18" s="37">
        <v>31</v>
      </c>
      <c r="C18" s="37">
        <v>27677.177</v>
      </c>
      <c r="D18" s="37">
        <v>238508.56749357801</v>
      </c>
      <c r="E18" s="37">
        <v>203439.79045839401</v>
      </c>
      <c r="F18" s="37">
        <v>35068.777035184503</v>
      </c>
      <c r="G18" s="37">
        <v>203439.79045839401</v>
      </c>
      <c r="H18" s="37">
        <v>0.147033615621077</v>
      </c>
    </row>
    <row r="19" spans="1:8">
      <c r="A19" s="37">
        <v>18</v>
      </c>
      <c r="B19" s="37">
        <v>32</v>
      </c>
      <c r="C19" s="37">
        <v>16572.218000000001</v>
      </c>
      <c r="D19" s="37">
        <v>252539.50170265499</v>
      </c>
      <c r="E19" s="37">
        <v>231396.361128572</v>
      </c>
      <c r="F19" s="37">
        <v>21143.140574082801</v>
      </c>
      <c r="G19" s="37">
        <v>231396.361128572</v>
      </c>
      <c r="H19" s="37">
        <v>8.37221125072828E-2</v>
      </c>
    </row>
    <row r="20" spans="1:8">
      <c r="A20" s="37">
        <v>19</v>
      </c>
      <c r="B20" s="37">
        <v>33</v>
      </c>
      <c r="C20" s="37">
        <v>37887.18</v>
      </c>
      <c r="D20" s="37">
        <v>539703.32970673195</v>
      </c>
      <c r="E20" s="37">
        <v>420779.65917060903</v>
      </c>
      <c r="F20" s="37">
        <v>118923.67053612199</v>
      </c>
      <c r="G20" s="37">
        <v>420779.65917060903</v>
      </c>
      <c r="H20" s="37">
        <v>0.22035007751526001</v>
      </c>
    </row>
    <row r="21" spans="1:8">
      <c r="A21" s="37">
        <v>20</v>
      </c>
      <c r="B21" s="37">
        <v>34</v>
      </c>
      <c r="C21" s="37">
        <v>39953.622000000003</v>
      </c>
      <c r="D21" s="37">
        <v>238634.983258422</v>
      </c>
      <c r="E21" s="37">
        <v>174262.79633928699</v>
      </c>
      <c r="F21" s="37">
        <v>64372.186919135602</v>
      </c>
      <c r="G21" s="37">
        <v>174262.79633928699</v>
      </c>
      <c r="H21" s="37">
        <v>0.26975167697615299</v>
      </c>
    </row>
    <row r="22" spans="1:8">
      <c r="A22" s="37">
        <v>21</v>
      </c>
      <c r="B22" s="37">
        <v>35</v>
      </c>
      <c r="C22" s="37">
        <v>27769.793000000001</v>
      </c>
      <c r="D22" s="37">
        <v>790845.27357964602</v>
      </c>
      <c r="E22" s="37">
        <v>752847.40606106201</v>
      </c>
      <c r="F22" s="37">
        <v>37997.867518584098</v>
      </c>
      <c r="G22" s="37">
        <v>752847.40606106201</v>
      </c>
      <c r="H22" s="37">
        <v>4.8047157627423398E-2</v>
      </c>
    </row>
    <row r="23" spans="1:8">
      <c r="A23" s="37">
        <v>22</v>
      </c>
      <c r="B23" s="37">
        <v>36</v>
      </c>
      <c r="C23" s="37">
        <v>127676.147</v>
      </c>
      <c r="D23" s="37">
        <v>751453.48160088505</v>
      </c>
      <c r="E23" s="37">
        <v>652053.35875035694</v>
      </c>
      <c r="F23" s="37">
        <v>99400.122850528205</v>
      </c>
      <c r="G23" s="37">
        <v>652053.35875035694</v>
      </c>
      <c r="H23" s="37">
        <v>0.132277147267676</v>
      </c>
    </row>
    <row r="24" spans="1:8">
      <c r="A24" s="37">
        <v>23</v>
      </c>
      <c r="B24" s="37">
        <v>37</v>
      </c>
      <c r="C24" s="37">
        <v>106949.13</v>
      </c>
      <c r="D24" s="37">
        <v>808742.213872566</v>
      </c>
      <c r="E24" s="37">
        <v>722428.35835033201</v>
      </c>
      <c r="F24" s="37">
        <v>86313.855522234095</v>
      </c>
      <c r="G24" s="37">
        <v>722428.35835033201</v>
      </c>
      <c r="H24" s="37">
        <v>0.10672604204611801</v>
      </c>
    </row>
    <row r="25" spans="1:8">
      <c r="A25" s="37">
        <v>24</v>
      </c>
      <c r="B25" s="37">
        <v>38</v>
      </c>
      <c r="C25" s="37">
        <v>142089.62100000001</v>
      </c>
      <c r="D25" s="37">
        <v>679488.41983185802</v>
      </c>
      <c r="E25" s="37">
        <v>636990.68724247802</v>
      </c>
      <c r="F25" s="37">
        <v>42497.732589380503</v>
      </c>
      <c r="G25" s="37">
        <v>636990.68724247802</v>
      </c>
      <c r="H25" s="37">
        <v>6.25437186992778E-2</v>
      </c>
    </row>
    <row r="26" spans="1:8">
      <c r="A26" s="37">
        <v>25</v>
      </c>
      <c r="B26" s="37">
        <v>39</v>
      </c>
      <c r="C26" s="37">
        <v>65260.330999999998</v>
      </c>
      <c r="D26" s="37">
        <v>106764.049137508</v>
      </c>
      <c r="E26" s="37">
        <v>76157.247541035002</v>
      </c>
      <c r="F26" s="37">
        <v>30606.801596473499</v>
      </c>
      <c r="G26" s="37">
        <v>76157.247541035002</v>
      </c>
      <c r="H26" s="37">
        <v>0.28667704010600897</v>
      </c>
    </row>
    <row r="27" spans="1:8">
      <c r="A27" s="37">
        <v>26</v>
      </c>
      <c r="B27" s="37">
        <v>42</v>
      </c>
      <c r="C27" s="37">
        <v>6359.6080000000002</v>
      </c>
      <c r="D27" s="37">
        <v>105312.21769999999</v>
      </c>
      <c r="E27" s="37">
        <v>91217.2212</v>
      </c>
      <c r="F27" s="37">
        <v>14094.996499999999</v>
      </c>
      <c r="G27" s="37">
        <v>91217.2212</v>
      </c>
      <c r="H27" s="37">
        <v>0.133840088147721</v>
      </c>
    </row>
    <row r="28" spans="1:8">
      <c r="A28" s="37">
        <v>27</v>
      </c>
      <c r="B28" s="37">
        <v>75</v>
      </c>
      <c r="C28" s="37">
        <v>150</v>
      </c>
      <c r="D28" s="37">
        <v>65303.418803418797</v>
      </c>
      <c r="E28" s="37">
        <v>61419.5</v>
      </c>
      <c r="F28" s="37">
        <v>3883.9188034188001</v>
      </c>
      <c r="G28" s="37">
        <v>61419.5</v>
      </c>
      <c r="H28" s="37">
        <v>5.9474968915646902E-2</v>
      </c>
    </row>
    <row r="29" spans="1:8">
      <c r="A29" s="37">
        <v>28</v>
      </c>
      <c r="B29" s="37">
        <v>76</v>
      </c>
      <c r="C29" s="37">
        <v>1602</v>
      </c>
      <c r="D29" s="37">
        <v>294434.820900855</v>
      </c>
      <c r="E29" s="37">
        <v>276716.49201709399</v>
      </c>
      <c r="F29" s="37">
        <v>17718.3288837607</v>
      </c>
      <c r="G29" s="37">
        <v>276716.49201709399</v>
      </c>
      <c r="H29" s="37">
        <v>6.0177423409193097E-2</v>
      </c>
    </row>
    <row r="30" spans="1:8">
      <c r="A30" s="37">
        <v>29</v>
      </c>
      <c r="B30" s="37">
        <v>99</v>
      </c>
      <c r="C30" s="37">
        <v>19</v>
      </c>
      <c r="D30" s="37">
        <v>8438.8162771348598</v>
      </c>
      <c r="E30" s="37">
        <v>7879.5404583617001</v>
      </c>
      <c r="F30" s="37">
        <v>559.27581877316402</v>
      </c>
      <c r="G30" s="37">
        <v>7879.5404583617001</v>
      </c>
      <c r="H30" s="37">
        <v>6.6274202495500797E-2</v>
      </c>
    </row>
    <row r="31" spans="1:8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30">
        <v>0</v>
      </c>
      <c r="G31" s="30">
        <v>0</v>
      </c>
      <c r="H31" s="30">
        <v>0</v>
      </c>
    </row>
    <row r="32" spans="1:8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30">
        <v>0</v>
      </c>
      <c r="G32" s="30">
        <v>0</v>
      </c>
      <c r="H32" s="30">
        <v>0</v>
      </c>
    </row>
    <row r="33" spans="1:8">
      <c r="A33" s="30"/>
      <c r="B33" s="33">
        <v>70</v>
      </c>
      <c r="C33" s="34">
        <v>39</v>
      </c>
      <c r="D33" s="34">
        <v>47994.06</v>
      </c>
      <c r="E33" s="34">
        <v>47330.87</v>
      </c>
      <c r="F33" s="30"/>
      <c r="G33" s="30"/>
      <c r="H33" s="30"/>
    </row>
    <row r="34" spans="1:8">
      <c r="A34" s="30"/>
      <c r="B34" s="33">
        <v>71</v>
      </c>
      <c r="C34" s="34">
        <v>34</v>
      </c>
      <c r="D34" s="34">
        <v>72105.179999999993</v>
      </c>
      <c r="E34" s="34">
        <v>79361.929999999993</v>
      </c>
      <c r="F34" s="30"/>
      <c r="G34" s="30"/>
      <c r="H34" s="30"/>
    </row>
    <row r="35" spans="1:8">
      <c r="A35" s="30"/>
      <c r="B35" s="33">
        <v>72</v>
      </c>
      <c r="C35" s="34">
        <v>-1</v>
      </c>
      <c r="D35" s="34">
        <v>1112.81</v>
      </c>
      <c r="E35" s="34">
        <v>1359.79</v>
      </c>
      <c r="F35" s="30"/>
      <c r="G35" s="30"/>
      <c r="H35" s="30"/>
    </row>
    <row r="36" spans="1:8">
      <c r="A36" s="30"/>
      <c r="B36" s="33">
        <v>73</v>
      </c>
      <c r="C36" s="34">
        <v>36</v>
      </c>
      <c r="D36" s="34">
        <v>50247.95</v>
      </c>
      <c r="E36" s="34">
        <v>61301.63</v>
      </c>
      <c r="F36" s="30"/>
      <c r="G36" s="30"/>
      <c r="H36" s="30"/>
    </row>
    <row r="37" spans="1:8">
      <c r="A37" s="30"/>
      <c r="B37" s="33">
        <v>74</v>
      </c>
      <c r="C37" s="34">
        <v>1</v>
      </c>
      <c r="D37" s="34">
        <v>0.01</v>
      </c>
      <c r="E37" s="34">
        <v>81.2</v>
      </c>
      <c r="F37" s="30"/>
      <c r="G37" s="30"/>
      <c r="H37" s="30"/>
    </row>
    <row r="38" spans="1:8">
      <c r="A38" s="30"/>
      <c r="B38" s="33">
        <v>77</v>
      </c>
      <c r="C38" s="34">
        <v>38</v>
      </c>
      <c r="D38" s="34">
        <v>48982.1</v>
      </c>
      <c r="E38" s="34">
        <v>52271.85</v>
      </c>
      <c r="F38" s="34"/>
      <c r="G38" s="30"/>
      <c r="H38" s="30"/>
    </row>
    <row r="39" spans="1:8">
      <c r="A39" s="30"/>
      <c r="B39" s="33">
        <v>78</v>
      </c>
      <c r="C39" s="34">
        <v>34</v>
      </c>
      <c r="D39" s="34">
        <v>27454.720000000001</v>
      </c>
      <c r="E39" s="34">
        <v>24022.74</v>
      </c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</sheetData>
  <phoneticPr fontId="2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2016-03-11T00:53:16Z</dcterms:modified>
</cp:coreProperties>
</file>