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<sst xmlns="http://schemas.openxmlformats.org/spreadsheetml/2006/main" count="118" uniqueCount="77">
  <si>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</si>
  <si>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</si>
  <si>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</si>
  <si>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</si>
  <si>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</si>
  <si>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</si>
  <si>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</si>
  <si>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</si>
  <si>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</si>
  <si>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</si>
  <si>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</si>
  <si>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</si>
  <si>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</si>
  <si>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</si>
  <si>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</si>
  <si>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</si>
  <si>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</si>
  <si>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</si>
  <si>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</si>
  <si>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</si>
  <si>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</si>
  <si>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</si>
  <si>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</si>
  <si>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</si>
  <si>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</si>
  <si>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</si>
  <si>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</si>
  <si>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</si>
  <si>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</si>
  <si>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</si>
  <si>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</si>
  <si>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</si>
  <si>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</si>
  <si>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</si>
  <si>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</si>
  <si>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</si>
  <si>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</si>
  <si>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</si>
  <si>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</si>
  <si>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</si>
  <si>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</si>
  <si>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</si>
  <si>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</si>
  <si>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</si>
  <si>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</si>
  <si>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</si>
  <si>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</si>
  <si>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</si>
  <si>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</si>
  <si>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</si>
  <si>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</si>
  <si>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</si>
  <si>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</si>
  <si>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</si>
  <si>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</si>
  <si>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</si>
  <si>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</si>
  <si>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</si>
  <si>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</si>
  <si>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</si>
  <si>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</si>
  <si>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</si>
  <si>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</si>
  <si>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</si>
  <si>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</si>
  <si>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</si>
  <si>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</si>
  <si>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</si>
  <si>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</si>
  <si>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</si>
  <si>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</si>
  <si>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</si>
  <si>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</si>
  <si>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</si>
  <si>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</si>
  <si>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4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</si>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</sst>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7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5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8" fillId="5" borderId="4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70" fillId="6" borderId="4" applyNumberFormat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2" fillId="7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9" applyNumberFormat="0" applyFill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</cellStyleXfs>
  <cellXfs count="85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60" fillId="0" borderId="0" xfId="0" applyNumberFormat="1" applyFont="1" applyAlignment="1"/>
    <xf numFmtId="0" fontId="60" fillId="0" borderId="0" xfId="0" applyNumberFormat="1" applyFont="1" applyAlignment="1"/>
    <xf numFmtId="0" fontId="21" fillId="0" borderId="0" xfId="0" applyFont="1" applyAlignment="1">
      <alignment vertical="center"/>
    </xf>
    <xf numFmtId="49" fontId="22" fillId="33" borderId="18" xfId="0" applyNumberFormat="1" applyFont="1" applyFill="1" applyBorder="1" applyAlignment="1">
      <alignment horizontal="left" vertical="top" wrapText="1"/>
    </xf>
    <xf numFmtId="49" fontId="22" fillId="33" borderId="22" xfId="0" applyNumberFormat="1" applyFont="1" applyFill="1" applyBorder="1" applyAlignment="1">
      <alignment horizontal="left" vertical="top" wrapText="1"/>
    </xf>
    <xf numFmtId="49" fontId="22" fillId="33" borderId="23" xfId="0" applyNumberFormat="1" applyFont="1" applyFill="1" applyBorder="1" applyAlignment="1">
      <alignment horizontal="left" vertical="top" wrapText="1"/>
    </xf>
    <xf numFmtId="0" fontId="22" fillId="33" borderId="18" xfId="0" applyFont="1" applyFill="1" applyBorder="1" applyAlignment="1">
      <alignment vertical="center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2" fillId="33" borderId="12" xfId="189" applyNumberFormat="1" applyFont="1" applyFill="1" applyBorder="1" applyAlignment="1">
      <alignment vertical="center" wrapText="1"/>
    </xf>
    <xf numFmtId="14" fontId="22" fillId="33" borderId="17" xfId="189" applyNumberFormat="1" applyFont="1" applyFill="1" applyBorder="1" applyAlignment="1">
      <alignment vertical="center" wrapText="1"/>
    </xf>
    <xf numFmtId="0" fontId="21" fillId="0" borderId="19" xfId="189" applyFont="1" applyBorder="1" applyAlignment="1">
      <alignment wrapText="1"/>
    </xf>
    <xf numFmtId="49" fontId="22" fillId="33" borderId="15" xfId="189" applyNumberFormat="1" applyFont="1" applyFill="1" applyBorder="1" applyAlignment="1">
      <alignment horizontal="left" vertical="top" wrapText="1"/>
    </xf>
    <xf numFmtId="0" fontId="21" fillId="0" borderId="0" xfId="189" applyFont="1" applyAlignment="1">
      <alignment wrapText="1"/>
    </xf>
    <xf numFmtId="49" fontId="23" fillId="33" borderId="14" xfId="189" applyNumberFormat="1" applyFont="1" applyFill="1" applyBorder="1" applyAlignment="1">
      <alignment horizontal="left" vertical="top" wrapText="1"/>
    </xf>
    <xf numFmtId="0" fontId="21" fillId="0" borderId="0" xfId="189" applyFont="1" applyAlignment="1">
      <alignment horizontal="right" vertical="center" wrapText="1"/>
    </xf>
    <xf numFmtId="49" fontId="23" fillId="33" borderId="13" xfId="189" applyNumberFormat="1" applyFont="1" applyFill="1" applyBorder="1" applyAlignment="1">
      <alignment horizontal="left" vertical="top" wrapText="1"/>
    </xf>
    <xf numFmtId="0" fontId="22" fillId="33" borderId="13" xfId="189" applyFont="1" applyFill="1" applyBorder="1" applyAlignment="1">
      <alignment vertical="center" wrapText="1"/>
    </xf>
    <xf numFmtId="0" fontId="22" fillId="33" borderId="15" xfId="189" applyFont="1" applyFill="1" applyBorder="1" applyAlignment="1">
      <alignment vertical="center" wrapText="1"/>
    </xf>
    <xf numFmtId="49" fontId="23" fillId="33" borderId="15" xfId="189" applyNumberFormat="1" applyFont="1" applyFill="1" applyBorder="1" applyAlignment="1">
      <alignment horizontal="left" vertical="top" wrapText="1"/>
    </xf>
    <xf numFmtId="14" fontId="22" fillId="33" borderId="16" xfId="189" applyNumberFormat="1" applyFont="1" applyFill="1" applyBorder="1" applyAlignment="1">
      <alignment vertical="center" wrapText="1"/>
    </xf>
    <xf numFmtId="49" fontId="22" fillId="33" borderId="13" xfId="189" applyNumberFormat="1" applyFont="1" applyFill="1" applyBorder="1" applyAlignment="1">
      <alignment horizontal="left" vertical="top" wrapText="1"/>
    </xf>
    <xf numFmtId="0" fontId="1" fillId="0" borderId="0" xfId="189">
      <alignment vertical="center"/>
    </xf>
    <xf numFmtId="0" fontId="27" fillId="0" borderId="0" xfId="189" applyFont="1" applyAlignment="1">
      <alignment horizontal="left" wrapText="1"/>
    </xf>
    <xf numFmtId="0" fontId="33" fillId="0" borderId="19" xfId="189" applyFont="1" applyBorder="1" applyAlignment="1">
      <alignment horizontal="left" vertical="center" wrapText="1"/>
    </xf>
    <xf numFmtId="0" fontId="22" fillId="0" borderId="10" xfId="189" applyFont="1" applyBorder="1" applyAlignment="1">
      <alignment wrapText="1"/>
    </xf>
    <xf numFmtId="0" fontId="21" fillId="0" borderId="11" xfId="189" applyFont="1" applyBorder="1" applyAlignment="1">
      <alignment wrapText="1"/>
    </xf>
    <xf numFmtId="0" fontId="21" fillId="0" borderId="11" xfId="189" applyFont="1" applyBorder="1" applyAlignment="1">
      <alignment horizontal="right" vertical="center" wrapText="1"/>
    </xf>
    <xf numFmtId="49" fontId="22" fillId="33" borderId="10" xfId="189" applyNumberFormat="1" applyFont="1" applyFill="1" applyBorder="1" applyAlignment="1">
      <alignment vertical="center" wrapText="1"/>
    </xf>
    <xf numFmtId="49" fontId="22" fillId="33" borderId="12" xfId="189" applyNumberFormat="1" applyFont="1" applyFill="1" applyBorder="1" applyAlignment="1">
      <alignment vertical="center" wrapText="1"/>
    </xf>
    <xf numFmtId="0" fontId="22" fillId="33" borderId="10" xfId="189" applyFont="1" applyFill="1" applyBorder="1" applyAlignment="1">
      <alignment vertical="center" wrapText="1"/>
    </xf>
    <xf numFmtId="0" fontId="22" fillId="33" borderId="12" xfId="189" applyFont="1" applyFill="1" applyBorder="1" applyAlignment="1">
      <alignment vertical="center" wrapText="1"/>
    </xf>
    <xf numFmtId="4" fontId="23" fillId="34" borderId="10" xfId="189" applyNumberFormat="1" applyFont="1" applyFill="1" applyBorder="1" applyAlignment="1">
      <alignment horizontal="right" vertical="top" wrapText="1"/>
    </xf>
    <xf numFmtId="176" fontId="23" fillId="34" borderId="10" xfId="189" applyNumberFormat="1" applyFont="1" applyFill="1" applyBorder="1" applyAlignment="1">
      <alignment horizontal="right" vertical="top" wrapText="1"/>
    </xf>
    <xf numFmtId="176" fontId="23" fillId="34" borderId="12" xfId="189" applyNumberFormat="1" applyFont="1" applyFill="1" applyBorder="1" applyAlignment="1">
      <alignment horizontal="right" vertical="top" wrapText="1"/>
    </xf>
    <xf numFmtId="4" fontId="22" fillId="35" borderId="10" xfId="189" applyNumberFormat="1" applyFont="1" applyFill="1" applyBorder="1" applyAlignment="1">
      <alignment horizontal="right" vertical="top" wrapText="1"/>
    </xf>
    <xf numFmtId="176" fontId="22" fillId="35" borderId="10" xfId="189" applyNumberFormat="1" applyFont="1" applyFill="1" applyBorder="1" applyAlignment="1">
      <alignment horizontal="right" vertical="top" wrapText="1"/>
    </xf>
    <xf numFmtId="176" fontId="22" fillId="35" borderId="12" xfId="189" applyNumberFormat="1" applyFont="1" applyFill="1" applyBorder="1" applyAlignment="1">
      <alignment horizontal="right" vertical="top" wrapText="1"/>
    </xf>
    <xf numFmtId="0" fontId="22" fillId="35" borderId="10" xfId="189" applyFont="1" applyFill="1" applyBorder="1" applyAlignment="1">
      <alignment horizontal="right" vertical="top" wrapText="1"/>
    </xf>
    <xf numFmtId="0" fontId="22" fillId="35" borderId="12" xfId="189" applyFont="1" applyFill="1" applyBorder="1" applyAlignment="1">
      <alignment horizontal="right" vertical="top" wrapText="1"/>
    </xf>
    <xf numFmtId="4" fontId="22" fillId="35" borderId="13" xfId="189" applyNumberFormat="1" applyFont="1" applyFill="1" applyBorder="1" applyAlignment="1">
      <alignment horizontal="right" vertical="top" wrapText="1"/>
    </xf>
    <xf numFmtId="0" fontId="22" fillId="35" borderId="13" xfId="189" applyFont="1" applyFill="1" applyBorder="1" applyAlignment="1">
      <alignment horizontal="right" vertical="top" wrapText="1"/>
    </xf>
    <xf numFmtId="176" fontId="22" fillId="35" borderId="13" xfId="189" applyNumberFormat="1" applyFont="1" applyFill="1" applyBorder="1" applyAlignment="1">
      <alignment horizontal="right" vertical="top" wrapText="1"/>
    </xf>
    <xf numFmtId="176" fontId="22" fillId="35" borderId="20" xfId="189" applyNumberFormat="1" applyFont="1" applyFill="1" applyBorder="1" applyAlignment="1">
      <alignment horizontal="right" vertical="top" wrapText="1"/>
    </xf>
  </cellXfs>
  <cellStyles count="21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2 2" xfId="88"/>
    <cellStyle name="20% - 着色 2 3" xfId="154"/>
    <cellStyle name="20% - 着色 2 4" xfId="179"/>
    <cellStyle name="20% - 着色 3 2" xfId="92"/>
    <cellStyle name="20% - 着色 3 3" xfId="158"/>
    <cellStyle name="20% - 着色 3 4" xfId="181"/>
    <cellStyle name="20% - 着色 4 2" xfId="96"/>
    <cellStyle name="20% - 着色 4 3" xfId="162"/>
    <cellStyle name="20% - 着色 4 4" xfId="183"/>
    <cellStyle name="20% - 着色 5 2" xfId="100"/>
    <cellStyle name="20% - 着色 5 3" xfId="166"/>
    <cellStyle name="20% - 着色 5 4" xfId="185"/>
    <cellStyle name="20% - 着色 6 2" xfId="104"/>
    <cellStyle name="20% - 着色 6 3" xfId="170"/>
    <cellStyle name="20% - 着色 6 4" xfId="187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2 2" xfId="89"/>
    <cellStyle name="40% - 着色 2 3" xfId="155"/>
    <cellStyle name="40% - 着色 2 4" xfId="180"/>
    <cellStyle name="40% - 着色 3 2" xfId="93"/>
    <cellStyle name="40% - 着色 3 3" xfId="159"/>
    <cellStyle name="40% - 着色 3 4" xfId="182"/>
    <cellStyle name="40% - 着色 4 2" xfId="97"/>
    <cellStyle name="40% - 着色 4 3" xfId="163"/>
    <cellStyle name="40% - 着色 4 4" xfId="184"/>
    <cellStyle name="40% - 着色 5 2" xfId="101"/>
    <cellStyle name="40% - 着色 5 3" xfId="167"/>
    <cellStyle name="40% - 着色 5 4" xfId="186"/>
    <cellStyle name="40% - 着色 6 2" xfId="105"/>
    <cellStyle name="40% - 着色 6 3" xfId="171"/>
    <cellStyle name="40% - 着色 6 4" xfId="188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SUM(E4:E41)</f>
        <v>21686824.1483</v>
      </c>
      <c r="F3" s="25">
        <f>RA!I7</f>
        <v>1549334.5445999999</v>
      </c>
      <c r="G3" s="16">
        <f>SUM(G4:G41)</f>
        <v>20137489.603700001</v>
      </c>
      <c r="H3" s="27">
        <f>RA!J7</f>
        <v>7.1441283149863599</v>
      </c>
      <c r="I3" s="20">
        <f>SUM(I4:I41)</f>
        <v>21686830.010236263</v>
      </c>
      <c r="J3" s="21">
        <f>SUM(J4:J41)</f>
        <v>20137489.558255333</v>
      </c>
      <c r="K3" s="22">
        <f>E3-I3</f>
        <v>-5.8619362637400627</v>
      </c>
      <c r="L3" s="22">
        <f>G3-J3</f>
        <v>4.5444667339324951E-2</v>
      </c>
    </row>
    <row r="4" spans="1:13">
      <c r="A4" s="47">
        <f>RA!A8</f>
        <v>42442</v>
      </c>
      <c r="B4" s="12">
        <v>12</v>
      </c>
      <c r="C4" s="42" t="s">
        <v>6</v>
      </c>
      <c r="D4" s="42"/>
      <c r="E4" s="15">
        <f>VLOOKUP(C4,RA!B8:D36,3,0)</f>
        <v>718200.54599999997</v>
      </c>
      <c r="F4" s="25">
        <f>VLOOKUP(C4,RA!B8:I39,8,0)</f>
        <v>143298.47</v>
      </c>
      <c r="G4" s="16">
        <f t="shared" ref="G4:G41" si="0">E4-F4</f>
        <v>574902.076</v>
      </c>
      <c r="H4" s="27">
        <f>RA!J8</f>
        <v>19.952431225247199</v>
      </c>
      <c r="I4" s="20">
        <f>VLOOKUP(B4,RMS!B:D,3,FALSE)</f>
        <v>718201.49252478604</v>
      </c>
      <c r="J4" s="21">
        <f>VLOOKUP(B4,RMS!B:E,4,FALSE)</f>
        <v>574902.09187264997</v>
      </c>
      <c r="K4" s="22">
        <f t="shared" ref="K4:K41" si="1">E4-I4</f>
        <v>-0.94652478606440127</v>
      </c>
      <c r="L4" s="22">
        <f t="shared" ref="L4:L41" si="2">G4-J4</f>
        <v>-1.5872649964876473E-2</v>
      </c>
    </row>
    <row r="5" spans="1:13">
      <c r="A5" s="47"/>
      <c r="B5" s="12">
        <v>13</v>
      </c>
      <c r="C5" s="42" t="s">
        <v>7</v>
      </c>
      <c r="D5" s="42"/>
      <c r="E5" s="15">
        <f>VLOOKUP(C5,RA!B8:D37,3,0)</f>
        <v>129193.3888</v>
      </c>
      <c r="F5" s="25">
        <f>VLOOKUP(C5,RA!B9:I40,8,0)</f>
        <v>29115.120699999999</v>
      </c>
      <c r="G5" s="16">
        <f t="shared" si="0"/>
        <v>100078.2681</v>
      </c>
      <c r="H5" s="27">
        <f>RA!J9</f>
        <v>22.536076319719498</v>
      </c>
      <c r="I5" s="20">
        <f>VLOOKUP(B5,RMS!B:D,3,FALSE)</f>
        <v>129193.464970085</v>
      </c>
      <c r="J5" s="21">
        <f>VLOOKUP(B5,RMS!B:E,4,FALSE)</f>
        <v>100078.281745299</v>
      </c>
      <c r="K5" s="22">
        <f t="shared" si="1"/>
        <v>-7.6170084998011589E-2</v>
      </c>
      <c r="L5" s="22">
        <f t="shared" si="2"/>
        <v>-1.3645298997289501E-2</v>
      </c>
      <c r="M5" s="32"/>
    </row>
    <row r="6" spans="1:13">
      <c r="A6" s="47"/>
      <c r="B6" s="12">
        <v>14</v>
      </c>
      <c r="C6" s="42" t="s">
        <v>8</v>
      </c>
      <c r="D6" s="42"/>
      <c r="E6" s="15">
        <f>VLOOKUP(C6,RA!B10:D38,3,0)</f>
        <v>185889.37150000001</v>
      </c>
      <c r="F6" s="25">
        <f>VLOOKUP(C6,RA!B10:I41,8,0)</f>
        <v>42459.418799999999</v>
      </c>
      <c r="G6" s="16">
        <f t="shared" si="0"/>
        <v>143429.95270000002</v>
      </c>
      <c r="H6" s="27">
        <f>RA!J10</f>
        <v>22.841229951654299</v>
      </c>
      <c r="I6" s="20">
        <f>VLOOKUP(B6,RMS!B:D,3,FALSE)</f>
        <v>185891.73537231699</v>
      </c>
      <c r="J6" s="21">
        <f>VLOOKUP(B6,RMS!B:E,4,FALSE)</f>
        <v>143429.95215431001</v>
      </c>
      <c r="K6" s="22">
        <f>E6-I6</f>
        <v>-2.3638723169860896</v>
      </c>
      <c r="L6" s="22">
        <f t="shared" si="2"/>
        <v>5.4569001076743007E-4</v>
      </c>
      <c r="M6" s="32"/>
    </row>
    <row r="7" spans="1:13">
      <c r="A7" s="47"/>
      <c r="B7" s="12">
        <v>15</v>
      </c>
      <c r="C7" s="42" t="s">
        <v>9</v>
      </c>
      <c r="D7" s="42"/>
      <c r="E7" s="15">
        <f>VLOOKUP(C7,RA!B10:D39,3,0)</f>
        <v>57712.925600000002</v>
      </c>
      <c r="F7" s="25">
        <f>VLOOKUP(C7,RA!B11:I42,8,0)</f>
        <v>11961.4516</v>
      </c>
      <c r="G7" s="16">
        <f t="shared" si="0"/>
        <v>45751.474000000002</v>
      </c>
      <c r="H7" s="27">
        <f>RA!J11</f>
        <v>20.725775856353401</v>
      </c>
      <c r="I7" s="20">
        <f>VLOOKUP(B7,RMS!B:D,3,FALSE)</f>
        <v>57712.979847901101</v>
      </c>
      <c r="J7" s="21">
        <f>VLOOKUP(B7,RMS!B:E,4,FALSE)</f>
        <v>45751.474359859298</v>
      </c>
      <c r="K7" s="22">
        <f t="shared" si="1"/>
        <v>-5.4247901098278817E-2</v>
      </c>
      <c r="L7" s="22">
        <f t="shared" si="2"/>
        <v>-3.5985929571324959E-4</v>
      </c>
      <c r="M7" s="32"/>
    </row>
    <row r="8" spans="1:13">
      <c r="A8" s="47"/>
      <c r="B8" s="12">
        <v>16</v>
      </c>
      <c r="C8" s="42" t="s">
        <v>10</v>
      </c>
      <c r="D8" s="42"/>
      <c r="E8" s="15">
        <f>VLOOKUP(C8,RA!B12:D39,3,0)</f>
        <v>266716.40720000002</v>
      </c>
      <c r="F8" s="25">
        <f>VLOOKUP(C8,RA!B12:I43,8,0)</f>
        <v>3499.1970000000001</v>
      </c>
      <c r="G8" s="16">
        <f t="shared" si="0"/>
        <v>263217.21020000003</v>
      </c>
      <c r="H8" s="27">
        <f>RA!J12</f>
        <v>1.31195416012637</v>
      </c>
      <c r="I8" s="20">
        <f>VLOOKUP(B8,RMS!B:D,3,FALSE)</f>
        <v>266716.41623162403</v>
      </c>
      <c r="J8" s="21">
        <f>VLOOKUP(B8,RMS!B:E,4,FALSE)</f>
        <v>263217.20891196601</v>
      </c>
      <c r="K8" s="22">
        <f t="shared" si="1"/>
        <v>-9.0316240093670785E-3</v>
      </c>
      <c r="L8" s="22">
        <f t="shared" si="2"/>
        <v>1.2880340218544006E-3</v>
      </c>
      <c r="M8" s="32"/>
    </row>
    <row r="9" spans="1:13">
      <c r="A9" s="47"/>
      <c r="B9" s="12">
        <v>17</v>
      </c>
      <c r="C9" s="42" t="s">
        <v>11</v>
      </c>
      <c r="D9" s="42"/>
      <c r="E9" s="15">
        <f>VLOOKUP(C9,RA!B12:D40,3,0)</f>
        <v>436129.94170000002</v>
      </c>
      <c r="F9" s="25">
        <f>VLOOKUP(C9,RA!B13:I44,8,0)</f>
        <v>-40048.974099999999</v>
      </c>
      <c r="G9" s="16">
        <f t="shared" si="0"/>
        <v>476178.91580000002</v>
      </c>
      <c r="H9" s="27">
        <f>RA!J13</f>
        <v>-9.1828077530958492</v>
      </c>
      <c r="I9" s="20">
        <f>VLOOKUP(B9,RMS!B:D,3,FALSE)</f>
        <v>436130.105605983</v>
      </c>
      <c r="J9" s="21">
        <f>VLOOKUP(B9,RMS!B:E,4,FALSE)</f>
        <v>476178.91326495702</v>
      </c>
      <c r="K9" s="22">
        <f t="shared" si="1"/>
        <v>-0.16390598297584802</v>
      </c>
      <c r="L9" s="22">
        <f t="shared" si="2"/>
        <v>2.5350429932586849E-3</v>
      </c>
      <c r="M9" s="32"/>
    </row>
    <row r="10" spans="1:13">
      <c r="A10" s="47"/>
      <c r="B10" s="12">
        <v>18</v>
      </c>
      <c r="C10" s="42" t="s">
        <v>12</v>
      </c>
      <c r="D10" s="42"/>
      <c r="E10" s="15">
        <f>VLOOKUP(C10,RA!B14:D41,3,0)</f>
        <v>145613.693</v>
      </c>
      <c r="F10" s="25">
        <f>VLOOKUP(C10,RA!B14:I44,8,0)</f>
        <v>26389.629000000001</v>
      </c>
      <c r="G10" s="16">
        <f t="shared" si="0"/>
        <v>119224.064</v>
      </c>
      <c r="H10" s="27">
        <f>RA!J14</f>
        <v>18.123040804960599</v>
      </c>
      <c r="I10" s="20">
        <f>VLOOKUP(B10,RMS!B:D,3,FALSE)</f>
        <v>145613.68975811999</v>
      </c>
      <c r="J10" s="21">
        <f>VLOOKUP(B10,RMS!B:E,4,FALSE)</f>
        <v>119224.066734188</v>
      </c>
      <c r="K10" s="22">
        <f t="shared" si="1"/>
        <v>3.2418800110463053E-3</v>
      </c>
      <c r="L10" s="22">
        <f t="shared" si="2"/>
        <v>-2.7341880049789324E-3</v>
      </c>
      <c r="M10" s="32"/>
    </row>
    <row r="11" spans="1:13">
      <c r="A11" s="47"/>
      <c r="B11" s="12">
        <v>19</v>
      </c>
      <c r="C11" s="42" t="s">
        <v>13</v>
      </c>
      <c r="D11" s="42"/>
      <c r="E11" s="15">
        <f>VLOOKUP(C11,RA!B14:D42,3,0)</f>
        <v>132865.3842</v>
      </c>
      <c r="F11" s="25">
        <f>VLOOKUP(C11,RA!B15:I45,8,0)</f>
        <v>-34648.749000000003</v>
      </c>
      <c r="G11" s="16">
        <f t="shared" si="0"/>
        <v>167514.13320000001</v>
      </c>
      <c r="H11" s="27">
        <f>RA!J15</f>
        <v>-26.078085882658399</v>
      </c>
      <c r="I11" s="20">
        <f>VLOOKUP(B11,RMS!B:D,3,FALSE)</f>
        <v>132865.526940171</v>
      </c>
      <c r="J11" s="21">
        <f>VLOOKUP(B11,RMS!B:E,4,FALSE)</f>
        <v>167514.13344358999</v>
      </c>
      <c r="K11" s="22">
        <f t="shared" si="1"/>
        <v>-0.14274017099523917</v>
      </c>
      <c r="L11" s="22">
        <f t="shared" si="2"/>
        <v>-2.435899805277586E-4</v>
      </c>
      <c r="M11" s="32"/>
    </row>
    <row r="12" spans="1:13">
      <c r="A12" s="47"/>
      <c r="B12" s="12">
        <v>21</v>
      </c>
      <c r="C12" s="42" t="s">
        <v>14</v>
      </c>
      <c r="D12" s="42"/>
      <c r="E12" s="15">
        <f>VLOOKUP(C12,RA!B16:D43,3,0)</f>
        <v>1015998.6024</v>
      </c>
      <c r="F12" s="25">
        <f>VLOOKUP(C12,RA!B16:I46,8,0)</f>
        <v>26029.57</v>
      </c>
      <c r="G12" s="16">
        <f t="shared" si="0"/>
        <v>989969.03240000003</v>
      </c>
      <c r="H12" s="27">
        <f>RA!J16</f>
        <v>2.56196907540156</v>
      </c>
      <c r="I12" s="20">
        <f>VLOOKUP(B12,RMS!B:D,3,FALSE)</f>
        <v>1015997.83304274</v>
      </c>
      <c r="J12" s="21">
        <f>VLOOKUP(B12,RMS!B:E,4,FALSE)</f>
        <v>989969.03158376098</v>
      </c>
      <c r="K12" s="22">
        <f t="shared" si="1"/>
        <v>0.76935725996736437</v>
      </c>
      <c r="L12" s="22">
        <f t="shared" si="2"/>
        <v>8.1623904407024384E-4</v>
      </c>
      <c r="M12" s="32"/>
    </row>
    <row r="13" spans="1:13">
      <c r="A13" s="47"/>
      <c r="B13" s="12">
        <v>22</v>
      </c>
      <c r="C13" s="42" t="s">
        <v>15</v>
      </c>
      <c r="D13" s="42"/>
      <c r="E13" s="15">
        <f>VLOOKUP(C13,RA!B16:D44,3,0)</f>
        <v>476422.67080000002</v>
      </c>
      <c r="F13" s="25">
        <f>VLOOKUP(C13,RA!B17:I47,8,0)</f>
        <v>63877.903400000003</v>
      </c>
      <c r="G13" s="16">
        <f t="shared" si="0"/>
        <v>412544.76740000001</v>
      </c>
      <c r="H13" s="27">
        <f>RA!J17</f>
        <v>13.4078219436404</v>
      </c>
      <c r="I13" s="20">
        <f>VLOOKUP(B13,RMS!B:D,3,FALSE)</f>
        <v>476422.60675640998</v>
      </c>
      <c r="J13" s="21">
        <f>VLOOKUP(B13,RMS!B:E,4,FALSE)</f>
        <v>412544.76723846199</v>
      </c>
      <c r="K13" s="22">
        <f t="shared" si="1"/>
        <v>6.4043590042274445E-2</v>
      </c>
      <c r="L13" s="22">
        <f t="shared" si="2"/>
        <v>1.6153801698237658E-4</v>
      </c>
      <c r="M13" s="32"/>
    </row>
    <row r="14" spans="1:13">
      <c r="A14" s="47"/>
      <c r="B14" s="12">
        <v>23</v>
      </c>
      <c r="C14" s="42" t="s">
        <v>16</v>
      </c>
      <c r="D14" s="42"/>
      <c r="E14" s="15">
        <f>VLOOKUP(C14,RA!B18:D44,3,0)</f>
        <v>2058653.3274000001</v>
      </c>
      <c r="F14" s="25">
        <f>VLOOKUP(C14,RA!B18:I48,8,0)</f>
        <v>337136.39990000002</v>
      </c>
      <c r="G14" s="16">
        <f t="shared" si="0"/>
        <v>1721516.9275</v>
      </c>
      <c r="H14" s="27">
        <f>RA!J18</f>
        <v>16.376550408600899</v>
      </c>
      <c r="I14" s="20">
        <f>VLOOKUP(B14,RMS!B:D,3,FALSE)</f>
        <v>2058653.29228205</v>
      </c>
      <c r="J14" s="21">
        <f>VLOOKUP(B14,RMS!B:E,4,FALSE)</f>
        <v>1721516.91762735</v>
      </c>
      <c r="K14" s="22">
        <f t="shared" si="1"/>
        <v>3.5117950057610869E-2</v>
      </c>
      <c r="L14" s="22">
        <f t="shared" si="2"/>
        <v>9.8726500291377306E-3</v>
      </c>
      <c r="M14" s="32"/>
    </row>
    <row r="15" spans="1:13">
      <c r="A15" s="47"/>
      <c r="B15" s="12">
        <v>24</v>
      </c>
      <c r="C15" s="42" t="s">
        <v>17</v>
      </c>
      <c r="D15" s="42"/>
      <c r="E15" s="15">
        <f>VLOOKUP(C15,RA!B18:D45,3,0)</f>
        <v>668289.60030000005</v>
      </c>
      <c r="F15" s="25">
        <f>VLOOKUP(C15,RA!B19:I49,8,0)</f>
        <v>56289.6515</v>
      </c>
      <c r="G15" s="16">
        <f t="shared" si="0"/>
        <v>611999.94880000001</v>
      </c>
      <c r="H15" s="27">
        <f>RA!J19</f>
        <v>8.4229429089920291</v>
      </c>
      <c r="I15" s="20">
        <f>VLOOKUP(B15,RMS!B:D,3,FALSE)</f>
        <v>668289.57524871803</v>
      </c>
      <c r="J15" s="21">
        <f>VLOOKUP(B15,RMS!B:E,4,FALSE)</f>
        <v>611999.94902564096</v>
      </c>
      <c r="K15" s="22">
        <f t="shared" si="1"/>
        <v>2.5051282020285726E-2</v>
      </c>
      <c r="L15" s="22">
        <f t="shared" si="2"/>
        <v>-2.2564094979315996E-4</v>
      </c>
      <c r="M15" s="32"/>
    </row>
    <row r="16" spans="1:13">
      <c r="A16" s="47"/>
      <c r="B16" s="12">
        <v>25</v>
      </c>
      <c r="C16" s="42" t="s">
        <v>18</v>
      </c>
      <c r="D16" s="42"/>
      <c r="E16" s="15">
        <f>VLOOKUP(C16,RA!B20:D46,3,0)</f>
        <v>977367.31770000001</v>
      </c>
      <c r="F16" s="25">
        <f>VLOOKUP(C16,RA!B20:I50,8,0)</f>
        <v>120776.4924</v>
      </c>
      <c r="G16" s="16">
        <f t="shared" si="0"/>
        <v>856590.82530000003</v>
      </c>
      <c r="H16" s="27">
        <f>RA!J20</f>
        <v>12.3573287353437</v>
      </c>
      <c r="I16" s="20">
        <f>VLOOKUP(B16,RMS!B:D,3,FALSE)</f>
        <v>977367.37009999994</v>
      </c>
      <c r="J16" s="21">
        <f>VLOOKUP(B16,RMS!B:E,4,FALSE)</f>
        <v>856590.82530000003</v>
      </c>
      <c r="K16" s="22">
        <f t="shared" si="1"/>
        <v>-5.2399999927729368E-2</v>
      </c>
      <c r="L16" s="22">
        <f t="shared" si="2"/>
        <v>0</v>
      </c>
      <c r="M16" s="32"/>
    </row>
    <row r="17" spans="1:13">
      <c r="A17" s="47"/>
      <c r="B17" s="12">
        <v>26</v>
      </c>
      <c r="C17" s="42" t="s">
        <v>19</v>
      </c>
      <c r="D17" s="42"/>
      <c r="E17" s="15">
        <f>VLOOKUP(C17,RA!B20:D47,3,0)</f>
        <v>419868.13679999998</v>
      </c>
      <c r="F17" s="25">
        <f>VLOOKUP(C17,RA!B21:I51,8,0)</f>
        <v>66144.304499999998</v>
      </c>
      <c r="G17" s="16">
        <f t="shared" si="0"/>
        <v>353723.83230000001</v>
      </c>
      <c r="H17" s="27">
        <f>RA!J21</f>
        <v>15.7535899256645</v>
      </c>
      <c r="I17" s="20">
        <f>VLOOKUP(B17,RMS!B:D,3,FALSE)</f>
        <v>419867.96373216098</v>
      </c>
      <c r="J17" s="21">
        <f>VLOOKUP(B17,RMS!B:E,4,FALSE)</f>
        <v>353723.83242412098</v>
      </c>
      <c r="K17" s="22">
        <f t="shared" si="1"/>
        <v>0.1730678390013054</v>
      </c>
      <c r="L17" s="22">
        <f t="shared" si="2"/>
        <v>-1.2412096839398146E-4</v>
      </c>
      <c r="M17" s="32"/>
    </row>
    <row r="18" spans="1:13">
      <c r="A18" s="47"/>
      <c r="B18" s="12">
        <v>27</v>
      </c>
      <c r="C18" s="42" t="s">
        <v>20</v>
      </c>
      <c r="D18" s="42"/>
      <c r="E18" s="15">
        <f>VLOOKUP(C18,RA!B22:D48,3,0)</f>
        <v>1389925.5321</v>
      </c>
      <c r="F18" s="25">
        <f>VLOOKUP(C18,RA!B22:I52,8,0)</f>
        <v>93963.234500000006</v>
      </c>
      <c r="G18" s="16">
        <f t="shared" si="0"/>
        <v>1295962.2975999999</v>
      </c>
      <c r="H18" s="27">
        <f>RA!J22</f>
        <v>6.7603071049449399</v>
      </c>
      <c r="I18" s="20">
        <f>VLOOKUP(B18,RMS!B:D,3,FALSE)</f>
        <v>1389927.0715999999</v>
      </c>
      <c r="J18" s="21">
        <f>VLOOKUP(B18,RMS!B:E,4,FALSE)</f>
        <v>1295962.3007</v>
      </c>
      <c r="K18" s="22">
        <f t="shared" si="1"/>
        <v>-1.5394999999552965</v>
      </c>
      <c r="L18" s="22">
        <f t="shared" si="2"/>
        <v>-3.1000000890344381E-3</v>
      </c>
      <c r="M18" s="32"/>
    </row>
    <row r="19" spans="1:13">
      <c r="A19" s="47"/>
      <c r="B19" s="12">
        <v>29</v>
      </c>
      <c r="C19" s="42" t="s">
        <v>21</v>
      </c>
      <c r="D19" s="42"/>
      <c r="E19" s="15">
        <f>VLOOKUP(C19,RA!B22:D49,3,0)</f>
        <v>2568257.7503</v>
      </c>
      <c r="F19" s="25">
        <f>VLOOKUP(C19,RA!B23:I53,8,0)</f>
        <v>319806.14740000002</v>
      </c>
      <c r="G19" s="16">
        <f t="shared" si="0"/>
        <v>2248451.6028999998</v>
      </c>
      <c r="H19" s="27">
        <f>RA!J23</f>
        <v>12.4522605786994</v>
      </c>
      <c r="I19" s="20">
        <f>VLOOKUP(B19,RMS!B:D,3,FALSE)</f>
        <v>2568259.5858743601</v>
      </c>
      <c r="J19" s="21">
        <f>VLOOKUP(B19,RMS!B:E,4,FALSE)</f>
        <v>2248451.6385230799</v>
      </c>
      <c r="K19" s="22">
        <f t="shared" si="1"/>
        <v>-1.8355743600986898</v>
      </c>
      <c r="L19" s="22">
        <f t="shared" si="2"/>
        <v>-3.5623080097138882E-2</v>
      </c>
      <c r="M19" s="32"/>
    </row>
    <row r="20" spans="1:13">
      <c r="A20" s="47"/>
      <c r="B20" s="12">
        <v>31</v>
      </c>
      <c r="C20" s="42" t="s">
        <v>22</v>
      </c>
      <c r="D20" s="42"/>
      <c r="E20" s="15">
        <f>VLOOKUP(C20,RA!B24:D50,3,0)</f>
        <v>285523.46860000002</v>
      </c>
      <c r="F20" s="25">
        <f>VLOOKUP(C20,RA!B24:I54,8,0)</f>
        <v>43267.222099999999</v>
      </c>
      <c r="G20" s="16">
        <f t="shared" si="0"/>
        <v>242256.24650000001</v>
      </c>
      <c r="H20" s="27">
        <f>RA!J24</f>
        <v>15.153648249004201</v>
      </c>
      <c r="I20" s="20">
        <f>VLOOKUP(B20,RMS!B:D,3,FALSE)</f>
        <v>285523.45503287198</v>
      </c>
      <c r="J20" s="21">
        <f>VLOOKUP(B20,RMS!B:E,4,FALSE)</f>
        <v>242256.24736772399</v>
      </c>
      <c r="K20" s="22">
        <f t="shared" si="1"/>
        <v>1.356712804408744E-2</v>
      </c>
      <c r="L20" s="22">
        <f t="shared" si="2"/>
        <v>-8.6772398208267987E-4</v>
      </c>
      <c r="M20" s="32"/>
    </row>
    <row r="21" spans="1:13">
      <c r="A21" s="47"/>
      <c r="B21" s="12">
        <v>32</v>
      </c>
      <c r="C21" s="42" t="s">
        <v>23</v>
      </c>
      <c r="D21" s="42"/>
      <c r="E21" s="15">
        <f>VLOOKUP(C21,RA!B24:D51,3,0)</f>
        <v>369245.9621</v>
      </c>
      <c r="F21" s="25">
        <f>VLOOKUP(C21,RA!B25:I55,8,0)</f>
        <v>29759.452499999999</v>
      </c>
      <c r="G21" s="16">
        <f t="shared" si="0"/>
        <v>339486.50959999999</v>
      </c>
      <c r="H21" s="27">
        <f>RA!J25</f>
        <v>8.0595200908224101</v>
      </c>
      <c r="I21" s="20">
        <f>VLOOKUP(B21,RMS!B:D,3,FALSE)</f>
        <v>369245.97581583803</v>
      </c>
      <c r="J21" s="21">
        <f>VLOOKUP(B21,RMS!B:E,4,FALSE)</f>
        <v>339486.48473475903</v>
      </c>
      <c r="K21" s="22">
        <f t="shared" si="1"/>
        <v>-1.3715838023927063E-2</v>
      </c>
      <c r="L21" s="22">
        <f t="shared" si="2"/>
        <v>2.4865240964572877E-2</v>
      </c>
      <c r="M21" s="32"/>
    </row>
    <row r="22" spans="1:13">
      <c r="A22" s="47"/>
      <c r="B22" s="12">
        <v>33</v>
      </c>
      <c r="C22" s="42" t="s">
        <v>24</v>
      </c>
      <c r="D22" s="42"/>
      <c r="E22" s="15">
        <f>VLOOKUP(C22,RA!B26:D52,3,0)</f>
        <v>659871.78570000001</v>
      </c>
      <c r="F22" s="25">
        <f>VLOOKUP(C22,RA!B26:I56,8,0)</f>
        <v>149394.3714</v>
      </c>
      <c r="G22" s="16">
        <f t="shared" si="0"/>
        <v>510477.4143</v>
      </c>
      <c r="H22" s="27">
        <f>RA!J26</f>
        <v>22.6399089395102</v>
      </c>
      <c r="I22" s="20">
        <f>VLOOKUP(B22,RMS!B:D,3,FALSE)</f>
        <v>659871.817354845</v>
      </c>
      <c r="J22" s="21">
        <f>VLOOKUP(B22,RMS!B:E,4,FALSE)</f>
        <v>510477.39652635797</v>
      </c>
      <c r="K22" s="22">
        <f t="shared" si="1"/>
        <v>-3.1654844991862774E-2</v>
      </c>
      <c r="L22" s="22">
        <f t="shared" si="2"/>
        <v>1.7773642030078918E-2</v>
      </c>
      <c r="M22" s="32"/>
    </row>
    <row r="23" spans="1:13">
      <c r="A23" s="47"/>
      <c r="B23" s="12">
        <v>34</v>
      </c>
      <c r="C23" s="42" t="s">
        <v>25</v>
      </c>
      <c r="D23" s="42"/>
      <c r="E23" s="15">
        <f>VLOOKUP(C23,RA!B26:D53,3,0)</f>
        <v>306317.31550000003</v>
      </c>
      <c r="F23" s="25">
        <f>VLOOKUP(C23,RA!B27:I57,8,0)</f>
        <v>84395.332699999999</v>
      </c>
      <c r="G23" s="16">
        <f t="shared" si="0"/>
        <v>221921.98280000003</v>
      </c>
      <c r="H23" s="27">
        <f>RA!J27</f>
        <v>27.5516036572213</v>
      </c>
      <c r="I23" s="20">
        <f>VLOOKUP(B23,RMS!B:D,3,FALSE)</f>
        <v>306317.12315499602</v>
      </c>
      <c r="J23" s="21">
        <f>VLOOKUP(B23,RMS!B:E,4,FALSE)</f>
        <v>221922.02506209601</v>
      </c>
      <c r="K23" s="22">
        <f t="shared" si="1"/>
        <v>0.19234500400489196</v>
      </c>
      <c r="L23" s="22">
        <f t="shared" si="2"/>
        <v>-4.2262095987098292E-2</v>
      </c>
      <c r="M23" s="32"/>
    </row>
    <row r="24" spans="1:13">
      <c r="A24" s="47"/>
      <c r="B24" s="12">
        <v>35</v>
      </c>
      <c r="C24" s="42" t="s">
        <v>26</v>
      </c>
      <c r="D24" s="42"/>
      <c r="E24" s="15">
        <f>VLOOKUP(C24,RA!B28:D54,3,0)</f>
        <v>942535.32319999998</v>
      </c>
      <c r="F24" s="25">
        <f>VLOOKUP(C24,RA!B28:I58,8,0)</f>
        <v>44602.066299999999</v>
      </c>
      <c r="G24" s="16">
        <f t="shared" si="0"/>
        <v>897933.25690000004</v>
      </c>
      <c r="H24" s="27">
        <f>RA!J28</f>
        <v>4.7321373748170599</v>
      </c>
      <c r="I24" s="20">
        <f>VLOOKUP(B24,RMS!B:D,3,FALSE)</f>
        <v>942535.32315044198</v>
      </c>
      <c r="J24" s="21">
        <f>VLOOKUP(B24,RMS!B:E,4,FALSE)</f>
        <v>897933.25924867298</v>
      </c>
      <c r="K24" s="22">
        <f t="shared" si="1"/>
        <v>4.9558002501726151E-5</v>
      </c>
      <c r="L24" s="22">
        <f t="shared" si="2"/>
        <v>-2.3486729478463531E-3</v>
      </c>
      <c r="M24" s="32"/>
    </row>
    <row r="25" spans="1:13">
      <c r="A25" s="47"/>
      <c r="B25" s="12">
        <v>36</v>
      </c>
      <c r="C25" s="42" t="s">
        <v>27</v>
      </c>
      <c r="D25" s="42"/>
      <c r="E25" s="15">
        <f>VLOOKUP(C25,RA!B28:D55,3,0)</f>
        <v>816008.26390000002</v>
      </c>
      <c r="F25" s="25">
        <f>VLOOKUP(C25,RA!B29:I59,8,0)</f>
        <v>119112.3171</v>
      </c>
      <c r="G25" s="16">
        <f t="shared" si="0"/>
        <v>696895.94680000003</v>
      </c>
      <c r="H25" s="27">
        <f>RA!J29</f>
        <v>14.596949855718201</v>
      </c>
      <c r="I25" s="20">
        <f>VLOOKUP(B25,RMS!B:D,3,FALSE)</f>
        <v>816008.367550442</v>
      </c>
      <c r="J25" s="21">
        <f>VLOOKUP(B25,RMS!B:E,4,FALSE)</f>
        <v>696895.89147736202</v>
      </c>
      <c r="K25" s="22">
        <f t="shared" si="1"/>
        <v>-0.1036504419753328</v>
      </c>
      <c r="L25" s="22">
        <f t="shared" si="2"/>
        <v>5.532263801433146E-2</v>
      </c>
      <c r="M25" s="32"/>
    </row>
    <row r="26" spans="1:13">
      <c r="A26" s="47"/>
      <c r="B26" s="12">
        <v>37</v>
      </c>
      <c r="C26" s="42" t="s">
        <v>71</v>
      </c>
      <c r="D26" s="42"/>
      <c r="E26" s="15">
        <f>VLOOKUP(C26,RA!B30:D56,3,0)</f>
        <v>1271524.7644</v>
      </c>
      <c r="F26" s="25">
        <f>VLOOKUP(C26,RA!B30:I60,8,0)</f>
        <v>129175.549</v>
      </c>
      <c r="G26" s="16">
        <f t="shared" si="0"/>
        <v>1142349.2154000001</v>
      </c>
      <c r="H26" s="27">
        <f>RA!J30</f>
        <v>10.1591060289695</v>
      </c>
      <c r="I26" s="20">
        <f>VLOOKUP(B26,RMS!B:D,3,FALSE)</f>
        <v>1271524.79260708</v>
      </c>
      <c r="J26" s="21">
        <f>VLOOKUP(B26,RMS!B:E,4,FALSE)</f>
        <v>1142349.1953457301</v>
      </c>
      <c r="K26" s="22">
        <f t="shared" si="1"/>
        <v>-2.8207079973071814E-2</v>
      </c>
      <c r="L26" s="22">
        <f t="shared" si="2"/>
        <v>2.0054270047694445E-2</v>
      </c>
      <c r="M26" s="32"/>
    </row>
    <row r="27" spans="1:13">
      <c r="A27" s="47"/>
      <c r="B27" s="12">
        <v>38</v>
      </c>
      <c r="C27" s="42" t="s">
        <v>29</v>
      </c>
      <c r="D27" s="42"/>
      <c r="E27" s="15">
        <f>VLOOKUP(C27,RA!B30:D57,3,0)</f>
        <v>844690.93259999994</v>
      </c>
      <c r="F27" s="25">
        <f>VLOOKUP(C27,RA!B31:I61,8,0)</f>
        <v>49909.438999999998</v>
      </c>
      <c r="G27" s="16">
        <f t="shared" si="0"/>
        <v>794781.49359999993</v>
      </c>
      <c r="H27" s="27">
        <f>RA!J31</f>
        <v>5.9086036174647099</v>
      </c>
      <c r="I27" s="20">
        <f>VLOOKUP(B27,RMS!B:D,3,FALSE)</f>
        <v>844690.77821681404</v>
      </c>
      <c r="J27" s="21">
        <f>VLOOKUP(B27,RMS!B:E,4,FALSE)</f>
        <v>794781.47938230098</v>
      </c>
      <c r="K27" s="22">
        <f t="shared" si="1"/>
        <v>0.1543831859016791</v>
      </c>
      <c r="L27" s="22">
        <f t="shared" si="2"/>
        <v>1.4217698946595192E-2</v>
      </c>
      <c r="M27" s="32"/>
    </row>
    <row r="28" spans="1:13">
      <c r="A28" s="47"/>
      <c r="B28" s="12">
        <v>39</v>
      </c>
      <c r="C28" s="42" t="s">
        <v>30</v>
      </c>
      <c r="D28" s="42"/>
      <c r="E28" s="15">
        <f>VLOOKUP(C28,RA!B32:D58,3,0)</f>
        <v>139563.81359999999</v>
      </c>
      <c r="F28" s="25">
        <f>VLOOKUP(C28,RA!B32:I62,8,0)</f>
        <v>39137.073900000003</v>
      </c>
      <c r="G28" s="16">
        <f t="shared" si="0"/>
        <v>100426.73969999999</v>
      </c>
      <c r="H28" s="27">
        <f>RA!J32</f>
        <v>28.042422237163599</v>
      </c>
      <c r="I28" s="20">
        <f>VLOOKUP(B28,RMS!B:D,3,FALSE)</f>
        <v>139563.75592439299</v>
      </c>
      <c r="J28" s="21">
        <f>VLOOKUP(B28,RMS!B:E,4,FALSE)</f>
        <v>100426.722395509</v>
      </c>
      <c r="K28" s="22">
        <f t="shared" si="1"/>
        <v>5.7675607007695362E-2</v>
      </c>
      <c r="L28" s="22">
        <f t="shared" si="2"/>
        <v>1.7304490989772603E-2</v>
      </c>
      <c r="M28" s="32"/>
    </row>
    <row r="29" spans="1:13">
      <c r="A29" s="47"/>
      <c r="B29" s="12">
        <v>40</v>
      </c>
      <c r="C29" s="42" t="s">
        <v>73</v>
      </c>
      <c r="D29" s="4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7"/>
      <c r="B30" s="12">
        <v>42</v>
      </c>
      <c r="C30" s="42" t="s">
        <v>31</v>
      </c>
      <c r="D30" s="42"/>
      <c r="E30" s="15">
        <f>VLOOKUP(C30,RA!B34:D61,3,0)</f>
        <v>131736.1298</v>
      </c>
      <c r="F30" s="25">
        <f>VLOOKUP(C30,RA!B34:I65,8,0)</f>
        <v>20583.157200000001</v>
      </c>
      <c r="G30" s="16">
        <f t="shared" si="0"/>
        <v>111152.97259999999</v>
      </c>
      <c r="H30" s="27">
        <f>RA!J34</f>
        <v>15.6245346141936</v>
      </c>
      <c r="I30" s="20">
        <f>VLOOKUP(B30,RMS!B:D,3,FALSE)</f>
        <v>131736.12839999999</v>
      </c>
      <c r="J30" s="21">
        <f>VLOOKUP(B30,RMS!B:E,4,FALSE)</f>
        <v>111152.97629999999</v>
      </c>
      <c r="K30" s="22">
        <f t="shared" si="1"/>
        <v>1.4000000082887709E-3</v>
      </c>
      <c r="L30" s="22">
        <f t="shared" si="2"/>
        <v>-3.7000000011175871E-3</v>
      </c>
      <c r="M30" s="32"/>
    </row>
    <row r="31" spans="1:13" s="35" customFormat="1" ht="12" thickBot="1">
      <c r="A31" s="47"/>
      <c r="B31" s="12">
        <v>70</v>
      </c>
      <c r="C31" s="48" t="s">
        <v>68</v>
      </c>
      <c r="D31" s="49"/>
      <c r="E31" s="15">
        <f>VLOOKUP(C31,RA!B35:D62,3,0)</f>
        <v>77076.929999999993</v>
      </c>
      <c r="F31" s="25">
        <f>VLOOKUP(C31,RA!B35:I66,8,0)</f>
        <v>1049.77</v>
      </c>
      <c r="G31" s="16">
        <f t="shared" si="0"/>
        <v>76027.159999999989</v>
      </c>
      <c r="H31" s="27">
        <f>RA!J35</f>
        <v>1.3619769235749299</v>
      </c>
      <c r="I31" s="20">
        <f>VLOOKUP(B31,RMS!B:D,3,FALSE)</f>
        <v>77076.929999999993</v>
      </c>
      <c r="J31" s="21">
        <f>VLOOKUP(B31,RMS!B:E,4,FALSE)</f>
        <v>76027.16</v>
      </c>
      <c r="K31" s="22">
        <f t="shared" si="1"/>
        <v>0</v>
      </c>
      <c r="L31" s="22">
        <f t="shared" si="2"/>
        <v>0</v>
      </c>
    </row>
    <row r="32" spans="1:13">
      <c r="A32" s="47"/>
      <c r="B32" s="12">
        <v>71</v>
      </c>
      <c r="C32" s="42" t="s">
        <v>35</v>
      </c>
      <c r="D32" s="42"/>
      <c r="E32" s="15">
        <f>VLOOKUP(C32,RA!B34:D62,3,0)</f>
        <v>901831.69</v>
      </c>
      <c r="F32" s="25">
        <f>VLOOKUP(C32,RA!B34:I66,8,0)</f>
        <v>-127958.78</v>
      </c>
      <c r="G32" s="16">
        <f t="shared" si="0"/>
        <v>1029790.47</v>
      </c>
      <c r="H32" s="27">
        <f>RA!J35</f>
        <v>1.3619769235749299</v>
      </c>
      <c r="I32" s="20">
        <f>VLOOKUP(B32,RMS!B:D,3,FALSE)</f>
        <v>901831.69</v>
      </c>
      <c r="J32" s="21">
        <f>VLOOKUP(B32,RMS!B:E,4,FALSE)</f>
        <v>1029790.47</v>
      </c>
      <c r="K32" s="22">
        <f t="shared" si="1"/>
        <v>0</v>
      </c>
      <c r="L32" s="22">
        <f t="shared" si="2"/>
        <v>0</v>
      </c>
      <c r="M32" s="32"/>
    </row>
    <row r="33" spans="1:13">
      <c r="A33" s="47"/>
      <c r="B33" s="12">
        <v>72</v>
      </c>
      <c r="C33" s="42" t="s">
        <v>36</v>
      </c>
      <c r="D33" s="42"/>
      <c r="E33" s="15">
        <f>VLOOKUP(C33,RA!B34:D63,3,0)</f>
        <v>1207168.1399999999</v>
      </c>
      <c r="F33" s="25">
        <f>VLOOKUP(C33,RA!B34:I67,8,0)</f>
        <v>-91187.839999999997</v>
      </c>
      <c r="G33" s="16">
        <f t="shared" si="0"/>
        <v>1298355.98</v>
      </c>
      <c r="H33" s="27">
        <f>RA!J34</f>
        <v>15.6245346141936</v>
      </c>
      <c r="I33" s="20">
        <f>VLOOKUP(B33,RMS!B:D,3,FALSE)</f>
        <v>1207168.1399999999</v>
      </c>
      <c r="J33" s="21">
        <f>VLOOKUP(B33,RMS!B:E,4,FALSE)</f>
        <v>1298355.98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73</v>
      </c>
      <c r="C34" s="42" t="s">
        <v>37</v>
      </c>
      <c r="D34" s="42"/>
      <c r="E34" s="15">
        <f>VLOOKUP(C34,RA!B35:D64,3,0)</f>
        <v>712659.87</v>
      </c>
      <c r="F34" s="25">
        <f>VLOOKUP(C34,RA!B35:I68,8,0)</f>
        <v>-149943.12</v>
      </c>
      <c r="G34" s="16">
        <f t="shared" si="0"/>
        <v>862602.99</v>
      </c>
      <c r="H34" s="27">
        <f>RA!J35</f>
        <v>1.3619769235749299</v>
      </c>
      <c r="I34" s="20">
        <f>VLOOKUP(B34,RMS!B:D,3,FALSE)</f>
        <v>712659.87</v>
      </c>
      <c r="J34" s="21">
        <f>VLOOKUP(B34,RMS!B:E,4,FALSE)</f>
        <v>862602.99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7"/>
      <c r="B35" s="12">
        <v>74</v>
      </c>
      <c r="C35" s="42" t="s">
        <v>69</v>
      </c>
      <c r="D35" s="42"/>
      <c r="E35" s="15">
        <f>VLOOKUP(C35,RA!B36:D65,3,0)</f>
        <v>2.39</v>
      </c>
      <c r="F35" s="25">
        <f>VLOOKUP(C35,RA!B36:I69,8,0)</f>
        <v>-53.48</v>
      </c>
      <c r="G35" s="16">
        <f t="shared" si="0"/>
        <v>55.87</v>
      </c>
      <c r="H35" s="27">
        <f>RA!J36</f>
        <v>-14.1887650898584</v>
      </c>
      <c r="I35" s="20">
        <f>VLOOKUP(B35,RMS!B:D,3,FALSE)</f>
        <v>2.39</v>
      </c>
      <c r="J35" s="21">
        <f>VLOOKUP(B35,RMS!B:E,4,FALSE)</f>
        <v>55.87</v>
      </c>
      <c r="K35" s="22">
        <f t="shared" si="1"/>
        <v>0</v>
      </c>
      <c r="L35" s="22">
        <f t="shared" si="2"/>
        <v>0</v>
      </c>
    </row>
    <row r="36" spans="1:13" ht="11.25" customHeight="1">
      <c r="A36" s="47"/>
      <c r="B36" s="12">
        <v>75</v>
      </c>
      <c r="C36" s="42" t="s">
        <v>32</v>
      </c>
      <c r="D36" s="42"/>
      <c r="E36" s="15">
        <f>VLOOKUP(C36,RA!B8:D65,3,0)</f>
        <v>121323.9308</v>
      </c>
      <c r="F36" s="25">
        <f>VLOOKUP(C36,RA!B8:I69,8,0)</f>
        <v>9884.7171999999991</v>
      </c>
      <c r="G36" s="16">
        <f t="shared" si="0"/>
        <v>111439.2136</v>
      </c>
      <c r="H36" s="27">
        <f>RA!J36</f>
        <v>-14.1887650898584</v>
      </c>
      <c r="I36" s="20">
        <f>VLOOKUP(B36,RMS!B:D,3,FALSE)</f>
        <v>121323.931623932</v>
      </c>
      <c r="J36" s="21">
        <f>VLOOKUP(B36,RMS!B:E,4,FALSE)</f>
        <v>111439.21367521401</v>
      </c>
      <c r="K36" s="22">
        <f t="shared" si="1"/>
        <v>-8.2393200136721134E-4</v>
      </c>
      <c r="L36" s="22">
        <f t="shared" si="2"/>
        <v>-7.5214004027657211E-5</v>
      </c>
      <c r="M36" s="32"/>
    </row>
    <row r="37" spans="1:13">
      <c r="A37" s="47"/>
      <c r="B37" s="12">
        <v>76</v>
      </c>
      <c r="C37" s="42" t="s">
        <v>33</v>
      </c>
      <c r="D37" s="42"/>
      <c r="E37" s="15">
        <f>VLOOKUP(C37,RA!B8:D66,3,0)</f>
        <v>426323.43719999999</v>
      </c>
      <c r="F37" s="25">
        <f>VLOOKUP(C37,RA!B8:I70,8,0)</f>
        <v>23192.422299999998</v>
      </c>
      <c r="G37" s="16">
        <f t="shared" si="0"/>
        <v>403131.01490000001</v>
      </c>
      <c r="H37" s="27">
        <f>RA!J37</f>
        <v>-7.5538640375316701</v>
      </c>
      <c r="I37" s="20">
        <f>VLOOKUP(B37,RMS!B:D,3,FALSE)</f>
        <v>426323.42634359002</v>
      </c>
      <c r="J37" s="21">
        <f>VLOOKUP(B37,RMS!B:E,4,FALSE)</f>
        <v>403131.01276752102</v>
      </c>
      <c r="K37" s="22">
        <f t="shared" si="1"/>
        <v>1.0856409964617342E-2</v>
      </c>
      <c r="L37" s="22">
        <f t="shared" si="2"/>
        <v>2.132478985004127E-3</v>
      </c>
      <c r="M37" s="32"/>
    </row>
    <row r="38" spans="1:13">
      <c r="A38" s="47"/>
      <c r="B38" s="12">
        <v>77</v>
      </c>
      <c r="C38" s="42" t="s">
        <v>38</v>
      </c>
      <c r="D38" s="42"/>
      <c r="E38" s="15">
        <f>VLOOKUP(C38,RA!B9:D67,3,0)</f>
        <v>576391.55000000005</v>
      </c>
      <c r="F38" s="25">
        <f>VLOOKUP(C38,RA!B9:I71,8,0)</f>
        <v>-120029.32</v>
      </c>
      <c r="G38" s="16">
        <f t="shared" si="0"/>
        <v>696420.87000000011</v>
      </c>
      <c r="H38" s="27">
        <f>RA!J38</f>
        <v>-21.039927504266501</v>
      </c>
      <c r="I38" s="20">
        <f>VLOOKUP(B38,RMS!B:D,3,FALSE)</f>
        <v>576391.55000000005</v>
      </c>
      <c r="J38" s="21">
        <f>VLOOKUP(B38,RMS!B:E,4,FALSE)</f>
        <v>696420.87</v>
      </c>
      <c r="K38" s="22">
        <f t="shared" si="1"/>
        <v>0</v>
      </c>
      <c r="L38" s="22">
        <f t="shared" si="2"/>
        <v>0</v>
      </c>
      <c r="M38" s="32"/>
    </row>
    <row r="39" spans="1:13">
      <c r="A39" s="47"/>
      <c r="B39" s="12">
        <v>78</v>
      </c>
      <c r="C39" s="42" t="s">
        <v>39</v>
      </c>
      <c r="D39" s="42"/>
      <c r="E39" s="15">
        <f>VLOOKUP(C39,RA!B10:D68,3,0)</f>
        <v>229704.25</v>
      </c>
      <c r="F39" s="25">
        <f>VLOOKUP(C39,RA!B10:I72,8,0)</f>
        <v>26943.31</v>
      </c>
      <c r="G39" s="16">
        <f t="shared" si="0"/>
        <v>202760.94</v>
      </c>
      <c r="H39" s="27">
        <f>RA!J39</f>
        <v>-2237.65690376569</v>
      </c>
      <c r="I39" s="20">
        <f>VLOOKUP(B39,RMS!B:D,3,FALSE)</f>
        <v>229704.25</v>
      </c>
      <c r="J39" s="21">
        <f>VLOOKUP(B39,RMS!B:E,4,FALSE)</f>
        <v>202760.94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7"/>
      <c r="B40" s="12">
        <v>9101</v>
      </c>
      <c r="C40" s="43" t="s">
        <v>75</v>
      </c>
      <c r="D40" s="44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8.1473763130002403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7"/>
      <c r="B41" s="12">
        <v>99</v>
      </c>
      <c r="C41" s="42" t="s">
        <v>34</v>
      </c>
      <c r="D41" s="42"/>
      <c r="E41" s="15">
        <f>VLOOKUP(C41,RA!B8:D69,3,0)</f>
        <v>20219.605100000001</v>
      </c>
      <c r="F41" s="25">
        <f>VLOOKUP(C41,RA!B8:I73,8,0)</f>
        <v>2051.6163000000001</v>
      </c>
      <c r="G41" s="16">
        <f t="shared" si="0"/>
        <v>18167.988799999999</v>
      </c>
      <c r="H41" s="27">
        <f>RA!J40</f>
        <v>8.1473763130002403</v>
      </c>
      <c r="I41" s="20">
        <f>VLOOKUP(B41,RMS!B:D,3,FALSE)</f>
        <v>20219.605173587501</v>
      </c>
      <c r="J41" s="21">
        <f>VLOOKUP(B41,RMS!B:E,4,FALSE)</f>
        <v>18167.9890628545</v>
      </c>
      <c r="K41" s="22">
        <f t="shared" si="1"/>
        <v>-7.3587500082794577E-5</v>
      </c>
      <c r="L41" s="22">
        <f t="shared" si="2"/>
        <v>-2.6285450076102279E-4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W45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64" t="s">
        <v>45</v>
      </c>
      <c r="W1" s="56"/>
    </row>
    <row r="2" spans="1:23" ht="12.7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64"/>
      <c r="W2" s="56"/>
    </row>
    <row r="3" spans="1:23" ht="23.25" thickBot="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65" t="s">
        <v>46</v>
      </c>
      <c r="W3" s="56"/>
    </row>
    <row r="4" spans="1:23" ht="15" thickTop="1" thickBo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63"/>
      <c r="W4" s="56"/>
    </row>
    <row r="5" spans="1:23" ht="22.5" thickTop="1" thickBot="1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>
      <c r="A6" s="71" t="s">
        <v>3</v>
      </c>
      <c r="B6" s="58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>
      <c r="A7" s="57" t="s">
        <v>5</v>
      </c>
      <c r="B7" s="55"/>
      <c r="C7" s="60"/>
      <c r="D7" s="73">
        <v>21686824.1483</v>
      </c>
      <c r="E7" s="73">
        <v>22302916.754299998</v>
      </c>
      <c r="F7" s="74">
        <v>97.237614197339397</v>
      </c>
      <c r="G7" s="73">
        <v>23755231.3979</v>
      </c>
      <c r="H7" s="74">
        <v>-8.7071652342769799</v>
      </c>
      <c r="I7" s="73">
        <v>1549334.5445999999</v>
      </c>
      <c r="J7" s="74">
        <v>7.1441283149863599</v>
      </c>
      <c r="K7" s="73">
        <v>538308.22420000006</v>
      </c>
      <c r="L7" s="74">
        <v>2.2660617999603598</v>
      </c>
      <c r="M7" s="74">
        <v>1.87815506980694</v>
      </c>
      <c r="N7" s="73">
        <v>276748730.40399998</v>
      </c>
      <c r="O7" s="73">
        <v>2015839828.8146999</v>
      </c>
      <c r="P7" s="73">
        <v>1000896</v>
      </c>
      <c r="Q7" s="73">
        <v>1026852</v>
      </c>
      <c r="R7" s="74">
        <v>-2.5277255144850499</v>
      </c>
      <c r="S7" s="73">
        <v>21.667410148806699</v>
      </c>
      <c r="T7" s="73">
        <v>23.588654974134499</v>
      </c>
      <c r="U7" s="75">
        <v>-8.8669795427012801</v>
      </c>
      <c r="V7" s="63"/>
      <c r="W7" s="63"/>
    </row>
    <row r="8" spans="1:23" ht="12" customHeight="1" thickBot="1">
      <c r="A8" s="50">
        <v>42442</v>
      </c>
      <c r="B8" s="62" t="s">
        <v>6</v>
      </c>
      <c r="C8" s="53"/>
      <c r="D8" s="76">
        <v>718200.54599999997</v>
      </c>
      <c r="E8" s="76">
        <v>932798.59450000001</v>
      </c>
      <c r="F8" s="77">
        <v>76.994171114180403</v>
      </c>
      <c r="G8" s="76">
        <v>627286.17839999998</v>
      </c>
      <c r="H8" s="77">
        <v>14.4932840433202</v>
      </c>
      <c r="I8" s="76">
        <v>143298.47</v>
      </c>
      <c r="J8" s="77">
        <v>19.952431225247199</v>
      </c>
      <c r="K8" s="76">
        <v>168292.2064</v>
      </c>
      <c r="L8" s="77">
        <v>26.828617016440202</v>
      </c>
      <c r="M8" s="77">
        <v>-0.148513926667492</v>
      </c>
      <c r="N8" s="76">
        <v>10119259.120200001</v>
      </c>
      <c r="O8" s="76">
        <v>79406457.762099996</v>
      </c>
      <c r="P8" s="76">
        <v>28746</v>
      </c>
      <c r="Q8" s="76">
        <v>28446</v>
      </c>
      <c r="R8" s="77">
        <v>1.0546298249314501</v>
      </c>
      <c r="S8" s="76">
        <v>24.9843646420372</v>
      </c>
      <c r="T8" s="76">
        <v>24.872065812416501</v>
      </c>
      <c r="U8" s="78">
        <v>0.449476427476173</v>
      </c>
      <c r="V8" s="63"/>
      <c r="W8" s="63"/>
    </row>
    <row r="9" spans="1:23" ht="12" customHeight="1" thickBot="1">
      <c r="A9" s="61"/>
      <c r="B9" s="62" t="s">
        <v>7</v>
      </c>
      <c r="C9" s="53"/>
      <c r="D9" s="76">
        <v>129193.3888</v>
      </c>
      <c r="E9" s="76">
        <v>196802.17989999999</v>
      </c>
      <c r="F9" s="77">
        <v>65.646320008064095</v>
      </c>
      <c r="G9" s="76">
        <v>100790.16439999999</v>
      </c>
      <c r="H9" s="77">
        <v>28.180551712643101</v>
      </c>
      <c r="I9" s="76">
        <v>29115.120699999999</v>
      </c>
      <c r="J9" s="77">
        <v>22.536076319719498</v>
      </c>
      <c r="K9" s="76">
        <v>24979.299599999998</v>
      </c>
      <c r="L9" s="77">
        <v>24.783469447342199</v>
      </c>
      <c r="M9" s="77">
        <v>0.16556993855824501</v>
      </c>
      <c r="N9" s="76">
        <v>1379356.4842999999</v>
      </c>
      <c r="O9" s="76">
        <v>10631545.1403</v>
      </c>
      <c r="P9" s="76">
        <v>7016</v>
      </c>
      <c r="Q9" s="76">
        <v>7467</v>
      </c>
      <c r="R9" s="77">
        <v>-6.0399089326369397</v>
      </c>
      <c r="S9" s="76">
        <v>18.4141090079818</v>
      </c>
      <c r="T9" s="76">
        <v>18.9081301057989</v>
      </c>
      <c r="U9" s="78">
        <v>-2.6828400853006502</v>
      </c>
      <c r="V9" s="63"/>
      <c r="W9" s="63"/>
    </row>
    <row r="10" spans="1:23" ht="12" customHeight="1" thickBot="1">
      <c r="A10" s="61"/>
      <c r="B10" s="62" t="s">
        <v>8</v>
      </c>
      <c r="C10" s="53"/>
      <c r="D10" s="76">
        <v>185889.37150000001</v>
      </c>
      <c r="E10" s="76">
        <v>272413.72249999997</v>
      </c>
      <c r="F10" s="77">
        <v>68.237888236338804</v>
      </c>
      <c r="G10" s="76">
        <v>134487.61079999999</v>
      </c>
      <c r="H10" s="77">
        <v>38.220443053628799</v>
      </c>
      <c r="I10" s="76">
        <v>42459.418799999999</v>
      </c>
      <c r="J10" s="77">
        <v>22.841229951654299</v>
      </c>
      <c r="K10" s="76">
        <v>35289.481200000002</v>
      </c>
      <c r="L10" s="77">
        <v>26.239949531470099</v>
      </c>
      <c r="M10" s="77">
        <v>0.20317492227684</v>
      </c>
      <c r="N10" s="76">
        <v>1949826.4051999999</v>
      </c>
      <c r="O10" s="76">
        <v>18970851.0792</v>
      </c>
      <c r="P10" s="76">
        <v>110912</v>
      </c>
      <c r="Q10" s="76">
        <v>111943</v>
      </c>
      <c r="R10" s="77">
        <v>-0.92100443975952095</v>
      </c>
      <c r="S10" s="76">
        <v>1.6760077493868999</v>
      </c>
      <c r="T10" s="76">
        <v>1.9066712719866401</v>
      </c>
      <c r="U10" s="78">
        <v>-13.7626763768911</v>
      </c>
      <c r="V10" s="63"/>
      <c r="W10" s="63"/>
    </row>
    <row r="11" spans="1:23" ht="14.25" thickBot="1">
      <c r="A11" s="61"/>
      <c r="B11" s="62" t="s">
        <v>9</v>
      </c>
      <c r="C11" s="53"/>
      <c r="D11" s="76">
        <v>57712.925600000002</v>
      </c>
      <c r="E11" s="76">
        <v>81322.819900000002</v>
      </c>
      <c r="F11" s="77">
        <v>70.967688615529696</v>
      </c>
      <c r="G11" s="76">
        <v>50808.2768</v>
      </c>
      <c r="H11" s="77">
        <v>13.589614202385199</v>
      </c>
      <c r="I11" s="76">
        <v>11961.4516</v>
      </c>
      <c r="J11" s="77">
        <v>20.725775856353401</v>
      </c>
      <c r="K11" s="76">
        <v>12199.4051</v>
      </c>
      <c r="L11" s="77">
        <v>24.0106649316633</v>
      </c>
      <c r="M11" s="77">
        <v>-1.9505336370869E-2</v>
      </c>
      <c r="N11" s="76">
        <v>634430.8872</v>
      </c>
      <c r="O11" s="76">
        <v>6263019.3481000001</v>
      </c>
      <c r="P11" s="76">
        <v>2962</v>
      </c>
      <c r="Q11" s="76">
        <v>2918</v>
      </c>
      <c r="R11" s="77">
        <v>1.5078821110349601</v>
      </c>
      <c r="S11" s="76">
        <v>19.4844448345712</v>
      </c>
      <c r="T11" s="76">
        <v>19.506308807402299</v>
      </c>
      <c r="U11" s="78">
        <v>-0.112212449555138</v>
      </c>
      <c r="V11" s="63"/>
      <c r="W11" s="63"/>
    </row>
    <row r="12" spans="1:23" ht="12" customHeight="1" thickBot="1">
      <c r="A12" s="61"/>
      <c r="B12" s="62" t="s">
        <v>10</v>
      </c>
      <c r="C12" s="53"/>
      <c r="D12" s="76">
        <v>266716.40720000002</v>
      </c>
      <c r="E12" s="76">
        <v>159201.0007</v>
      </c>
      <c r="F12" s="77">
        <v>167.534378570021</v>
      </c>
      <c r="G12" s="76">
        <v>277838.22230000002</v>
      </c>
      <c r="H12" s="77">
        <v>-4.0029823859119897</v>
      </c>
      <c r="I12" s="76">
        <v>3499.1970000000001</v>
      </c>
      <c r="J12" s="77">
        <v>1.31195416012637</v>
      </c>
      <c r="K12" s="76">
        <v>-28312.488499999999</v>
      </c>
      <c r="L12" s="77">
        <v>-10.1902784525554</v>
      </c>
      <c r="M12" s="77">
        <v>-1.1235919972205901</v>
      </c>
      <c r="N12" s="76">
        <v>3304023.0825</v>
      </c>
      <c r="O12" s="76">
        <v>21620759.393300001</v>
      </c>
      <c r="P12" s="76">
        <v>2410</v>
      </c>
      <c r="Q12" s="76">
        <v>2434</v>
      </c>
      <c r="R12" s="77">
        <v>-0.98603122432210399</v>
      </c>
      <c r="S12" s="76">
        <v>110.670708381743</v>
      </c>
      <c r="T12" s="76">
        <v>97.728022925226</v>
      </c>
      <c r="U12" s="78">
        <v>11.694770590853</v>
      </c>
      <c r="V12" s="63"/>
      <c r="W12" s="63"/>
    </row>
    <row r="13" spans="1:23" ht="14.25" thickBot="1">
      <c r="A13" s="61"/>
      <c r="B13" s="62" t="s">
        <v>11</v>
      </c>
      <c r="C13" s="53"/>
      <c r="D13" s="76">
        <v>436129.94170000002</v>
      </c>
      <c r="E13" s="76">
        <v>330948.43949999998</v>
      </c>
      <c r="F13" s="77">
        <v>131.78183959982101</v>
      </c>
      <c r="G13" s="76">
        <v>230316.81390000001</v>
      </c>
      <c r="H13" s="77">
        <v>89.360878311455295</v>
      </c>
      <c r="I13" s="76">
        <v>-40048.974099999999</v>
      </c>
      <c r="J13" s="77">
        <v>-9.1828077530958492</v>
      </c>
      <c r="K13" s="76">
        <v>57046.716500000002</v>
      </c>
      <c r="L13" s="77">
        <v>24.768802387466501</v>
      </c>
      <c r="M13" s="77">
        <v>-1.70203819881553</v>
      </c>
      <c r="N13" s="76">
        <v>10738327.941199999</v>
      </c>
      <c r="O13" s="76">
        <v>36340259.167800002</v>
      </c>
      <c r="P13" s="76">
        <v>12877</v>
      </c>
      <c r="Q13" s="76">
        <v>15310</v>
      </c>
      <c r="R13" s="77">
        <v>-15.8915741345526</v>
      </c>
      <c r="S13" s="76">
        <v>33.868909039372497</v>
      </c>
      <c r="T13" s="76">
        <v>37.334687132593103</v>
      </c>
      <c r="U13" s="78">
        <v>-10.2329191920283</v>
      </c>
      <c r="V13" s="63"/>
      <c r="W13" s="63"/>
    </row>
    <row r="14" spans="1:23" ht="14.25" thickBot="1">
      <c r="A14" s="61"/>
      <c r="B14" s="62" t="s">
        <v>12</v>
      </c>
      <c r="C14" s="53"/>
      <c r="D14" s="76">
        <v>145613.693</v>
      </c>
      <c r="E14" s="76">
        <v>145478.23360000001</v>
      </c>
      <c r="F14" s="77">
        <v>100.09311317346101</v>
      </c>
      <c r="G14" s="76">
        <v>119297.53200000001</v>
      </c>
      <c r="H14" s="77">
        <v>22.059266909226601</v>
      </c>
      <c r="I14" s="76">
        <v>26389.629000000001</v>
      </c>
      <c r="J14" s="77">
        <v>18.123040804960599</v>
      </c>
      <c r="K14" s="76">
        <v>22537.0036</v>
      </c>
      <c r="L14" s="77">
        <v>18.891424845234901</v>
      </c>
      <c r="M14" s="77">
        <v>0.17094665592545799</v>
      </c>
      <c r="N14" s="76">
        <v>1955326.8884999999</v>
      </c>
      <c r="O14" s="76">
        <v>14130545.251</v>
      </c>
      <c r="P14" s="76">
        <v>2461</v>
      </c>
      <c r="Q14" s="76">
        <v>2194</v>
      </c>
      <c r="R14" s="77">
        <v>12.1695533272562</v>
      </c>
      <c r="S14" s="76">
        <v>59.168505891913902</v>
      </c>
      <c r="T14" s="76">
        <v>66.998774521422106</v>
      </c>
      <c r="U14" s="78">
        <v>-13.233845457940401</v>
      </c>
      <c r="V14" s="63"/>
      <c r="W14" s="63"/>
    </row>
    <row r="15" spans="1:23" ht="14.25" thickBot="1">
      <c r="A15" s="61"/>
      <c r="B15" s="62" t="s">
        <v>13</v>
      </c>
      <c r="C15" s="53"/>
      <c r="D15" s="76">
        <v>132865.3842</v>
      </c>
      <c r="E15" s="76">
        <v>167128.65349999999</v>
      </c>
      <c r="F15" s="77">
        <v>79.498865944013602</v>
      </c>
      <c r="G15" s="76">
        <v>82692.951400000005</v>
      </c>
      <c r="H15" s="77">
        <v>60.673167362605497</v>
      </c>
      <c r="I15" s="76">
        <v>-34648.749000000003</v>
      </c>
      <c r="J15" s="77">
        <v>-26.078085882658399</v>
      </c>
      <c r="K15" s="76">
        <v>13928.4197</v>
      </c>
      <c r="L15" s="77">
        <v>16.8435392185071</v>
      </c>
      <c r="M15" s="77">
        <v>-3.4876295908860402</v>
      </c>
      <c r="N15" s="76">
        <v>2675842.8325</v>
      </c>
      <c r="O15" s="76">
        <v>12091837.565400001</v>
      </c>
      <c r="P15" s="76">
        <v>6325</v>
      </c>
      <c r="Q15" s="76">
        <v>7702</v>
      </c>
      <c r="R15" s="77">
        <v>-17.878473123863898</v>
      </c>
      <c r="S15" s="76">
        <v>21.006384853754899</v>
      </c>
      <c r="T15" s="76">
        <v>20.303425396001</v>
      </c>
      <c r="U15" s="78">
        <v>3.3464085450583698</v>
      </c>
      <c r="V15" s="63"/>
      <c r="W15" s="63"/>
    </row>
    <row r="16" spans="1:23" ht="14.25" thickBot="1">
      <c r="A16" s="61"/>
      <c r="B16" s="62" t="s">
        <v>14</v>
      </c>
      <c r="C16" s="53"/>
      <c r="D16" s="76">
        <v>1015998.6024</v>
      </c>
      <c r="E16" s="76">
        <v>1173890.5549999999</v>
      </c>
      <c r="F16" s="77">
        <v>86.549687112867204</v>
      </c>
      <c r="G16" s="76">
        <v>665713.73479999998</v>
      </c>
      <c r="H16" s="77">
        <v>52.617942110693598</v>
      </c>
      <c r="I16" s="76">
        <v>26029.57</v>
      </c>
      <c r="J16" s="77">
        <v>2.56196907540156</v>
      </c>
      <c r="K16" s="76">
        <v>56809.584000000003</v>
      </c>
      <c r="L16" s="77">
        <v>8.5336355598953197</v>
      </c>
      <c r="M16" s="77">
        <v>-0.54181023399150396</v>
      </c>
      <c r="N16" s="76">
        <v>10592025.270099999</v>
      </c>
      <c r="O16" s="76">
        <v>97770075.095799997</v>
      </c>
      <c r="P16" s="76">
        <v>45821</v>
      </c>
      <c r="Q16" s="76">
        <v>46535</v>
      </c>
      <c r="R16" s="77">
        <v>-1.5343289996776599</v>
      </c>
      <c r="S16" s="76">
        <v>22.173208843106899</v>
      </c>
      <c r="T16" s="76">
        <v>20.8427339400451</v>
      </c>
      <c r="U16" s="78">
        <v>6.0003714955102501</v>
      </c>
      <c r="V16" s="63"/>
      <c r="W16" s="63"/>
    </row>
    <row r="17" spans="1:21" ht="12" thickBot="1">
      <c r="A17" s="61"/>
      <c r="B17" s="62" t="s">
        <v>15</v>
      </c>
      <c r="C17" s="53"/>
      <c r="D17" s="76">
        <v>476422.67080000002</v>
      </c>
      <c r="E17" s="76">
        <v>694609.7352</v>
      </c>
      <c r="F17" s="77">
        <v>68.588539241077996</v>
      </c>
      <c r="G17" s="76">
        <v>470169.86119999998</v>
      </c>
      <c r="H17" s="77">
        <v>1.32990438477727</v>
      </c>
      <c r="I17" s="76">
        <v>63877.903400000003</v>
      </c>
      <c r="J17" s="77">
        <v>13.4078219436404</v>
      </c>
      <c r="K17" s="76">
        <v>64844.870199999998</v>
      </c>
      <c r="L17" s="77">
        <v>13.791796444480401</v>
      </c>
      <c r="M17" s="77">
        <v>-1.4912001473942E-2</v>
      </c>
      <c r="N17" s="76">
        <v>6555256.5297999997</v>
      </c>
      <c r="O17" s="76">
        <v>133189216.20290001</v>
      </c>
      <c r="P17" s="76">
        <v>9924</v>
      </c>
      <c r="Q17" s="76">
        <v>10214</v>
      </c>
      <c r="R17" s="77">
        <v>-2.8392402584687702</v>
      </c>
      <c r="S17" s="76">
        <v>48.007121201128598</v>
      </c>
      <c r="T17" s="76">
        <v>104.878925954572</v>
      </c>
      <c r="U17" s="78">
        <v>-118.46535124482</v>
      </c>
    </row>
    <row r="18" spans="1:21" ht="12" customHeight="1" thickBot="1">
      <c r="A18" s="61"/>
      <c r="B18" s="62" t="s">
        <v>16</v>
      </c>
      <c r="C18" s="53"/>
      <c r="D18" s="76">
        <v>2058653.3274000001</v>
      </c>
      <c r="E18" s="76">
        <v>2567194.3457999998</v>
      </c>
      <c r="F18" s="77">
        <v>80.190786130703898</v>
      </c>
      <c r="G18" s="76">
        <v>1557915.6655999999</v>
      </c>
      <c r="H18" s="77">
        <v>32.141512718350597</v>
      </c>
      <c r="I18" s="76">
        <v>337136.39990000002</v>
      </c>
      <c r="J18" s="77">
        <v>16.376550408600899</v>
      </c>
      <c r="K18" s="76">
        <v>172323.4915</v>
      </c>
      <c r="L18" s="77">
        <v>11.0611566020573</v>
      </c>
      <c r="M18" s="77">
        <v>0.95641579082095096</v>
      </c>
      <c r="N18" s="76">
        <v>20216956.300000001</v>
      </c>
      <c r="O18" s="76">
        <v>251834874.2744</v>
      </c>
      <c r="P18" s="76">
        <v>93370</v>
      </c>
      <c r="Q18" s="76">
        <v>97634</v>
      </c>
      <c r="R18" s="77">
        <v>-4.3673310527070504</v>
      </c>
      <c r="S18" s="76">
        <v>22.048338089322101</v>
      </c>
      <c r="T18" s="76">
        <v>21.855017939447301</v>
      </c>
      <c r="U18" s="78">
        <v>0.87680145819404798</v>
      </c>
    </row>
    <row r="19" spans="1:21" ht="12" customHeight="1" thickBot="1">
      <c r="A19" s="61"/>
      <c r="B19" s="62" t="s">
        <v>17</v>
      </c>
      <c r="C19" s="53"/>
      <c r="D19" s="76">
        <v>668289.60030000005</v>
      </c>
      <c r="E19" s="76">
        <v>794623.36609999998</v>
      </c>
      <c r="F19" s="77">
        <v>84.101428275379803</v>
      </c>
      <c r="G19" s="76">
        <v>531094.12309999997</v>
      </c>
      <c r="H19" s="77">
        <v>25.832610686631</v>
      </c>
      <c r="I19" s="76">
        <v>56289.6515</v>
      </c>
      <c r="J19" s="77">
        <v>8.4229429089920291</v>
      </c>
      <c r="K19" s="76">
        <v>64334.223700000002</v>
      </c>
      <c r="L19" s="77">
        <v>12.1135258143097</v>
      </c>
      <c r="M19" s="77">
        <v>-0.12504343314241301</v>
      </c>
      <c r="N19" s="76">
        <v>7873947.1829000004</v>
      </c>
      <c r="O19" s="76">
        <v>67164855.111399993</v>
      </c>
      <c r="P19" s="76">
        <v>15260</v>
      </c>
      <c r="Q19" s="76">
        <v>14983</v>
      </c>
      <c r="R19" s="77">
        <v>1.84876193018755</v>
      </c>
      <c r="S19" s="76">
        <v>43.793551788990797</v>
      </c>
      <c r="T19" s="76">
        <v>43.853864980311002</v>
      </c>
      <c r="U19" s="78">
        <v>-0.13772162534523399</v>
      </c>
    </row>
    <row r="20" spans="1:21" ht="12" thickBot="1">
      <c r="A20" s="61"/>
      <c r="B20" s="62" t="s">
        <v>18</v>
      </c>
      <c r="C20" s="53"/>
      <c r="D20" s="76">
        <v>977367.31770000001</v>
      </c>
      <c r="E20" s="76">
        <v>944694.35049999994</v>
      </c>
      <c r="F20" s="77">
        <v>103.458575483457</v>
      </c>
      <c r="G20" s="76">
        <v>797933.4743</v>
      </c>
      <c r="H20" s="77">
        <v>22.487318702528601</v>
      </c>
      <c r="I20" s="76">
        <v>120776.4924</v>
      </c>
      <c r="J20" s="77">
        <v>12.3573287353437</v>
      </c>
      <c r="K20" s="76">
        <v>62548.505400000002</v>
      </c>
      <c r="L20" s="77">
        <v>7.8388120582197303</v>
      </c>
      <c r="M20" s="77">
        <v>0.93092531352475805</v>
      </c>
      <c r="N20" s="76">
        <v>16535665.031199999</v>
      </c>
      <c r="O20" s="76">
        <v>110740787.1231</v>
      </c>
      <c r="P20" s="76">
        <v>43999</v>
      </c>
      <c r="Q20" s="76">
        <v>45855</v>
      </c>
      <c r="R20" s="77">
        <v>-4.04754116235961</v>
      </c>
      <c r="S20" s="76">
        <v>22.2133984340553</v>
      </c>
      <c r="T20" s="76">
        <v>23.217050081779501</v>
      </c>
      <c r="U20" s="78">
        <v>-4.5182264690552802</v>
      </c>
    </row>
    <row r="21" spans="1:21" ht="12" customHeight="1" thickBot="1">
      <c r="A21" s="61"/>
      <c r="B21" s="62" t="s">
        <v>19</v>
      </c>
      <c r="C21" s="53"/>
      <c r="D21" s="76">
        <v>419868.13679999998</v>
      </c>
      <c r="E21" s="76">
        <v>506242.44799999997</v>
      </c>
      <c r="F21" s="77">
        <v>82.938153143570503</v>
      </c>
      <c r="G21" s="76">
        <v>376794.24969999999</v>
      </c>
      <c r="H21" s="77">
        <v>11.431673156980199</v>
      </c>
      <c r="I21" s="76">
        <v>66144.304499999998</v>
      </c>
      <c r="J21" s="77">
        <v>15.7535899256645</v>
      </c>
      <c r="K21" s="76">
        <v>44444.411599999999</v>
      </c>
      <c r="L21" s="77">
        <v>11.795406016781399</v>
      </c>
      <c r="M21" s="77">
        <v>0.488247951065236</v>
      </c>
      <c r="N21" s="76">
        <v>4536552.9625000004</v>
      </c>
      <c r="O21" s="76">
        <v>41236627.838100001</v>
      </c>
      <c r="P21" s="76">
        <v>33662</v>
      </c>
      <c r="Q21" s="76">
        <v>34302</v>
      </c>
      <c r="R21" s="77">
        <v>-1.8657804209667099</v>
      </c>
      <c r="S21" s="76">
        <v>12.4730597350128</v>
      </c>
      <c r="T21" s="76">
        <v>12.271279534721</v>
      </c>
      <c r="U21" s="78">
        <v>1.61772816436815</v>
      </c>
    </row>
    <row r="22" spans="1:21" ht="12" customHeight="1" thickBot="1">
      <c r="A22" s="61"/>
      <c r="B22" s="62" t="s">
        <v>20</v>
      </c>
      <c r="C22" s="53"/>
      <c r="D22" s="76">
        <v>1389925.5321</v>
      </c>
      <c r="E22" s="76">
        <v>1726158.6281999999</v>
      </c>
      <c r="F22" s="77">
        <v>80.521309536272696</v>
      </c>
      <c r="G22" s="76">
        <v>1050747.4225000001</v>
      </c>
      <c r="H22" s="77">
        <v>32.279699415584403</v>
      </c>
      <c r="I22" s="76">
        <v>93963.234500000006</v>
      </c>
      <c r="J22" s="77">
        <v>6.7603071049449399</v>
      </c>
      <c r="K22" s="76">
        <v>148245.95800000001</v>
      </c>
      <c r="L22" s="77">
        <v>14.1086197144585</v>
      </c>
      <c r="M22" s="77">
        <v>-0.36616663437123897</v>
      </c>
      <c r="N22" s="76">
        <v>14683924.3555</v>
      </c>
      <c r="O22" s="76">
        <v>123402160.95290001</v>
      </c>
      <c r="P22" s="76">
        <v>82006</v>
      </c>
      <c r="Q22" s="76">
        <v>85440</v>
      </c>
      <c r="R22" s="77">
        <v>-4.0191947565543096</v>
      </c>
      <c r="S22" s="76">
        <v>16.949071191132401</v>
      </c>
      <c r="T22" s="76">
        <v>16.694553253745301</v>
      </c>
      <c r="U22" s="78">
        <v>1.5016630381504199</v>
      </c>
    </row>
    <row r="23" spans="1:21" ht="12" thickBot="1">
      <c r="A23" s="61"/>
      <c r="B23" s="62" t="s">
        <v>21</v>
      </c>
      <c r="C23" s="53"/>
      <c r="D23" s="76">
        <v>2568257.7503</v>
      </c>
      <c r="E23" s="76">
        <v>3265300.9811</v>
      </c>
      <c r="F23" s="77">
        <v>78.653017445112098</v>
      </c>
      <c r="G23" s="76">
        <v>2774701.9714000002</v>
      </c>
      <c r="H23" s="77">
        <v>-7.4402304545823803</v>
      </c>
      <c r="I23" s="76">
        <v>319806.14740000002</v>
      </c>
      <c r="J23" s="77">
        <v>12.4522605786994</v>
      </c>
      <c r="K23" s="76">
        <v>225462.92389999999</v>
      </c>
      <c r="L23" s="77">
        <v>8.1256627278871605</v>
      </c>
      <c r="M23" s="77">
        <v>0.41844229582440901</v>
      </c>
      <c r="N23" s="76">
        <v>77886645.818299994</v>
      </c>
      <c r="O23" s="76">
        <v>278631849.47619998</v>
      </c>
      <c r="P23" s="76">
        <v>83849</v>
      </c>
      <c r="Q23" s="76">
        <v>84494</v>
      </c>
      <c r="R23" s="77">
        <v>-0.76336781309915802</v>
      </c>
      <c r="S23" s="76">
        <v>30.629557303009001</v>
      </c>
      <c r="T23" s="76">
        <v>30.848411999668599</v>
      </c>
      <c r="U23" s="78">
        <v>-0.71452125309735903</v>
      </c>
    </row>
    <row r="24" spans="1:21" ht="12" thickBot="1">
      <c r="A24" s="61"/>
      <c r="B24" s="62" t="s">
        <v>22</v>
      </c>
      <c r="C24" s="53"/>
      <c r="D24" s="76">
        <v>285523.46860000002</v>
      </c>
      <c r="E24" s="76">
        <v>289682.14789999998</v>
      </c>
      <c r="F24" s="77">
        <v>98.564399176771005</v>
      </c>
      <c r="G24" s="76">
        <v>190388.4442</v>
      </c>
      <c r="H24" s="77">
        <v>49.968906883898001</v>
      </c>
      <c r="I24" s="76">
        <v>43267.222099999999</v>
      </c>
      <c r="J24" s="77">
        <v>15.153648249004201</v>
      </c>
      <c r="K24" s="76">
        <v>31616.725900000001</v>
      </c>
      <c r="L24" s="77">
        <v>16.606431148093801</v>
      </c>
      <c r="M24" s="77">
        <v>0.36849154579918098</v>
      </c>
      <c r="N24" s="76">
        <v>2865353.9980000001</v>
      </c>
      <c r="O24" s="76">
        <v>28949445.446400002</v>
      </c>
      <c r="P24" s="76">
        <v>29262</v>
      </c>
      <c r="Q24" s="76">
        <v>29836</v>
      </c>
      <c r="R24" s="77">
        <v>-1.92385038208875</v>
      </c>
      <c r="S24" s="76">
        <v>9.7574830360194102</v>
      </c>
      <c r="T24" s="76">
        <v>9.8138411985520904</v>
      </c>
      <c r="U24" s="78">
        <v>-0.57758914183738597</v>
      </c>
    </row>
    <row r="25" spans="1:21" ht="12" thickBot="1">
      <c r="A25" s="61"/>
      <c r="B25" s="62" t="s">
        <v>23</v>
      </c>
      <c r="C25" s="53"/>
      <c r="D25" s="76">
        <v>369245.9621</v>
      </c>
      <c r="E25" s="76">
        <v>304855.27100000001</v>
      </c>
      <c r="F25" s="77">
        <v>121.12172470850901</v>
      </c>
      <c r="G25" s="76">
        <v>195080.56090000001</v>
      </c>
      <c r="H25" s="77">
        <v>89.278706395189602</v>
      </c>
      <c r="I25" s="76">
        <v>29759.452499999999</v>
      </c>
      <c r="J25" s="77">
        <v>8.0595200908224101</v>
      </c>
      <c r="K25" s="76">
        <v>17013.9362</v>
      </c>
      <c r="L25" s="77">
        <v>8.7214923524448391</v>
      </c>
      <c r="M25" s="77">
        <v>0.74912214023701296</v>
      </c>
      <c r="N25" s="76">
        <v>3379968.3061000002</v>
      </c>
      <c r="O25" s="76">
        <v>40214733.126199998</v>
      </c>
      <c r="P25" s="76">
        <v>19907</v>
      </c>
      <c r="Q25" s="76">
        <v>21405</v>
      </c>
      <c r="R25" s="77">
        <v>-6.9983648680214898</v>
      </c>
      <c r="S25" s="76">
        <v>18.548548857185899</v>
      </c>
      <c r="T25" s="76">
        <v>19.4026397757533</v>
      </c>
      <c r="U25" s="78">
        <v>-4.6046239258039403</v>
      </c>
    </row>
    <row r="26" spans="1:21" ht="12" thickBot="1">
      <c r="A26" s="61"/>
      <c r="B26" s="62" t="s">
        <v>24</v>
      </c>
      <c r="C26" s="53"/>
      <c r="D26" s="76">
        <v>659871.78570000001</v>
      </c>
      <c r="E26" s="76">
        <v>621993.30090000003</v>
      </c>
      <c r="F26" s="77">
        <v>106.08985414235001</v>
      </c>
      <c r="G26" s="76">
        <v>545953.18420000002</v>
      </c>
      <c r="H26" s="77">
        <v>20.8660018471965</v>
      </c>
      <c r="I26" s="76">
        <v>149394.3714</v>
      </c>
      <c r="J26" s="77">
        <v>22.6399089395102</v>
      </c>
      <c r="K26" s="76">
        <v>107238.0649</v>
      </c>
      <c r="L26" s="77">
        <v>19.642355425976501</v>
      </c>
      <c r="M26" s="77">
        <v>0.39310954127446202</v>
      </c>
      <c r="N26" s="76">
        <v>6921390.7982000001</v>
      </c>
      <c r="O26" s="76">
        <v>66038118.488799997</v>
      </c>
      <c r="P26" s="76">
        <v>44386</v>
      </c>
      <c r="Q26" s="76">
        <v>45111</v>
      </c>
      <c r="R26" s="77">
        <v>-1.6071468156325499</v>
      </c>
      <c r="S26" s="76">
        <v>14.866664842517901</v>
      </c>
      <c r="T26" s="76">
        <v>14.650589443816401</v>
      </c>
      <c r="U26" s="78">
        <v>1.45342214269593</v>
      </c>
    </row>
    <row r="27" spans="1:21" ht="12" thickBot="1">
      <c r="A27" s="61"/>
      <c r="B27" s="62" t="s">
        <v>25</v>
      </c>
      <c r="C27" s="53"/>
      <c r="D27" s="76">
        <v>306317.31550000003</v>
      </c>
      <c r="E27" s="76">
        <v>292857.11359999998</v>
      </c>
      <c r="F27" s="77">
        <v>104.596166961607</v>
      </c>
      <c r="G27" s="76">
        <v>231777.53959999999</v>
      </c>
      <c r="H27" s="77">
        <v>32.160051413368301</v>
      </c>
      <c r="I27" s="76">
        <v>84395.332699999999</v>
      </c>
      <c r="J27" s="77">
        <v>27.5516036572213</v>
      </c>
      <c r="K27" s="76">
        <v>60906.561099999999</v>
      </c>
      <c r="L27" s="77">
        <v>26.2780255606786</v>
      </c>
      <c r="M27" s="77">
        <v>0.38565256641948198</v>
      </c>
      <c r="N27" s="76">
        <v>2959461.3437000001</v>
      </c>
      <c r="O27" s="76">
        <v>20902194.552099999</v>
      </c>
      <c r="P27" s="76">
        <v>37261</v>
      </c>
      <c r="Q27" s="76">
        <v>37011</v>
      </c>
      <c r="R27" s="77">
        <v>0.67547485882575298</v>
      </c>
      <c r="S27" s="76">
        <v>8.2208560022543704</v>
      </c>
      <c r="T27" s="76">
        <v>8.1862104806679099</v>
      </c>
      <c r="U27" s="78">
        <v>0.42143447807573903</v>
      </c>
    </row>
    <row r="28" spans="1:21" ht="12" thickBot="1">
      <c r="A28" s="61"/>
      <c r="B28" s="62" t="s">
        <v>26</v>
      </c>
      <c r="C28" s="53"/>
      <c r="D28" s="76">
        <v>942535.32319999998</v>
      </c>
      <c r="E28" s="76">
        <v>869726.12569999998</v>
      </c>
      <c r="F28" s="77">
        <v>108.37150861041501</v>
      </c>
      <c r="G28" s="76">
        <v>607425.21030000004</v>
      </c>
      <c r="H28" s="77">
        <v>55.168950385594499</v>
      </c>
      <c r="I28" s="76">
        <v>44602.066299999999</v>
      </c>
      <c r="J28" s="77">
        <v>4.7321373748170599</v>
      </c>
      <c r="K28" s="76">
        <v>44569.608</v>
      </c>
      <c r="L28" s="77">
        <v>7.3374643074145096</v>
      </c>
      <c r="M28" s="77">
        <v>7.2826083639800001E-4</v>
      </c>
      <c r="N28" s="76">
        <v>9765539.3581000008</v>
      </c>
      <c r="O28" s="76">
        <v>94187198.695099995</v>
      </c>
      <c r="P28" s="76">
        <v>40284</v>
      </c>
      <c r="Q28" s="76">
        <v>41893</v>
      </c>
      <c r="R28" s="77">
        <v>-3.8407371159859598</v>
      </c>
      <c r="S28" s="76">
        <v>23.397262516135399</v>
      </c>
      <c r="T28" s="76">
        <v>24.067573938366799</v>
      </c>
      <c r="U28" s="78">
        <v>-2.8649138837036499</v>
      </c>
    </row>
    <row r="29" spans="1:21" ht="12" thickBot="1">
      <c r="A29" s="61"/>
      <c r="B29" s="62" t="s">
        <v>27</v>
      </c>
      <c r="C29" s="53"/>
      <c r="D29" s="76">
        <v>816008.26390000002</v>
      </c>
      <c r="E29" s="76">
        <v>771858.26780000003</v>
      </c>
      <c r="F29" s="77">
        <v>105.719961544992</v>
      </c>
      <c r="G29" s="76">
        <v>824587.17949999997</v>
      </c>
      <c r="H29" s="77">
        <v>-1.0403891563293399</v>
      </c>
      <c r="I29" s="76">
        <v>119112.3171</v>
      </c>
      <c r="J29" s="77">
        <v>14.596949855718201</v>
      </c>
      <c r="K29" s="76">
        <v>95920.376399999994</v>
      </c>
      <c r="L29" s="77">
        <v>11.6325330765102</v>
      </c>
      <c r="M29" s="77">
        <v>0.241783253677891</v>
      </c>
      <c r="N29" s="76">
        <v>8640634.8359999992</v>
      </c>
      <c r="O29" s="76">
        <v>59732345.341899998</v>
      </c>
      <c r="P29" s="76">
        <v>99144</v>
      </c>
      <c r="Q29" s="76">
        <v>103115</v>
      </c>
      <c r="R29" s="77">
        <v>-3.8510401008582602</v>
      </c>
      <c r="S29" s="76">
        <v>8.2305360273944999</v>
      </c>
      <c r="T29" s="76">
        <v>8.1470527595403208</v>
      </c>
      <c r="U29" s="78">
        <v>1.01431143216325</v>
      </c>
    </row>
    <row r="30" spans="1:21" ht="12" thickBot="1">
      <c r="A30" s="61"/>
      <c r="B30" s="62" t="s">
        <v>28</v>
      </c>
      <c r="C30" s="53"/>
      <c r="D30" s="76">
        <v>1271524.7644</v>
      </c>
      <c r="E30" s="76">
        <v>1578737.118</v>
      </c>
      <c r="F30" s="77">
        <v>80.540626422390901</v>
      </c>
      <c r="G30" s="76">
        <v>1158809.6956</v>
      </c>
      <c r="H30" s="77">
        <v>9.7267971805879103</v>
      </c>
      <c r="I30" s="76">
        <v>129175.549</v>
      </c>
      <c r="J30" s="77">
        <v>10.1591060289695</v>
      </c>
      <c r="K30" s="76">
        <v>96436.412700000001</v>
      </c>
      <c r="L30" s="77">
        <v>8.3220232852874005</v>
      </c>
      <c r="M30" s="77">
        <v>0.33948936281824199</v>
      </c>
      <c r="N30" s="76">
        <v>12152232.410599999</v>
      </c>
      <c r="O30" s="76">
        <v>83260369.244900003</v>
      </c>
      <c r="P30" s="76">
        <v>77109</v>
      </c>
      <c r="Q30" s="76">
        <v>76881</v>
      </c>
      <c r="R30" s="77">
        <v>0.29656221953409101</v>
      </c>
      <c r="S30" s="76">
        <v>16.489965690127001</v>
      </c>
      <c r="T30" s="76">
        <v>16.530535089293799</v>
      </c>
      <c r="U30" s="78">
        <v>-0.246024763964028</v>
      </c>
    </row>
    <row r="31" spans="1:21" ht="12" thickBot="1">
      <c r="A31" s="61"/>
      <c r="B31" s="62" t="s">
        <v>29</v>
      </c>
      <c r="C31" s="53"/>
      <c r="D31" s="76">
        <v>844690.93259999994</v>
      </c>
      <c r="E31" s="76">
        <v>1792901.6719</v>
      </c>
      <c r="F31" s="77">
        <v>47.113065141204999</v>
      </c>
      <c r="G31" s="76">
        <v>565699.12950000004</v>
      </c>
      <c r="H31" s="77">
        <v>49.318054165398898</v>
      </c>
      <c r="I31" s="76">
        <v>49909.438999999998</v>
      </c>
      <c r="J31" s="77">
        <v>5.9086036174647099</v>
      </c>
      <c r="K31" s="76">
        <v>26750.0049</v>
      </c>
      <c r="L31" s="77">
        <v>4.72866290666619</v>
      </c>
      <c r="M31" s="77">
        <v>0.86577307879296905</v>
      </c>
      <c r="N31" s="76">
        <v>9547963.2905000001</v>
      </c>
      <c r="O31" s="76">
        <v>105931869.7199</v>
      </c>
      <c r="P31" s="76">
        <v>34134</v>
      </c>
      <c r="Q31" s="76">
        <v>35161</v>
      </c>
      <c r="R31" s="77">
        <v>-2.9208498051818799</v>
      </c>
      <c r="S31" s="76">
        <v>24.746321339426999</v>
      </c>
      <c r="T31" s="76">
        <v>24.308384932169201</v>
      </c>
      <c r="U31" s="78">
        <v>1.76970306515845</v>
      </c>
    </row>
    <row r="32" spans="1:21" ht="12" thickBot="1">
      <c r="A32" s="61"/>
      <c r="B32" s="62" t="s">
        <v>30</v>
      </c>
      <c r="C32" s="53"/>
      <c r="D32" s="76">
        <v>139563.81359999999</v>
      </c>
      <c r="E32" s="76">
        <v>179923.56690000001</v>
      </c>
      <c r="F32" s="77">
        <v>77.568389736053007</v>
      </c>
      <c r="G32" s="76">
        <v>112902.67329999999</v>
      </c>
      <c r="H32" s="77">
        <v>23.6142683966014</v>
      </c>
      <c r="I32" s="76">
        <v>39137.073900000003</v>
      </c>
      <c r="J32" s="77">
        <v>28.042422237163599</v>
      </c>
      <c r="K32" s="76">
        <v>31678.6273</v>
      </c>
      <c r="L32" s="77">
        <v>28.058350058572099</v>
      </c>
      <c r="M32" s="77">
        <v>0.23544096558754599</v>
      </c>
      <c r="N32" s="76">
        <v>1409287.0389</v>
      </c>
      <c r="O32" s="76">
        <v>10357722.9298</v>
      </c>
      <c r="P32" s="76">
        <v>25440</v>
      </c>
      <c r="Q32" s="76">
        <v>24886</v>
      </c>
      <c r="R32" s="77">
        <v>2.22615124969863</v>
      </c>
      <c r="S32" s="76">
        <v>5.4859989622641496</v>
      </c>
      <c r="T32" s="76">
        <v>5.4605674797074704</v>
      </c>
      <c r="U32" s="78">
        <v>0.463570677494068</v>
      </c>
    </row>
    <row r="33" spans="1:21" ht="12" thickBot="1">
      <c r="A33" s="61"/>
      <c r="B33" s="62" t="s">
        <v>74</v>
      </c>
      <c r="C33" s="53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15.6319</v>
      </c>
      <c r="O33" s="76">
        <v>241.59880000000001</v>
      </c>
      <c r="P33" s="79"/>
      <c r="Q33" s="79"/>
      <c r="R33" s="79"/>
      <c r="S33" s="79"/>
      <c r="T33" s="79"/>
      <c r="U33" s="80"/>
    </row>
    <row r="34" spans="1:21" ht="12" thickBot="1">
      <c r="A34" s="61"/>
      <c r="B34" s="62" t="s">
        <v>31</v>
      </c>
      <c r="C34" s="53"/>
      <c r="D34" s="76">
        <v>131736.1298</v>
      </c>
      <c r="E34" s="76">
        <v>160560.64000000001</v>
      </c>
      <c r="F34" s="77">
        <v>82.047586382316396</v>
      </c>
      <c r="G34" s="76">
        <v>102245.648</v>
      </c>
      <c r="H34" s="77">
        <v>28.842774608851801</v>
      </c>
      <c r="I34" s="76">
        <v>20583.157200000001</v>
      </c>
      <c r="J34" s="77">
        <v>15.6245346141936</v>
      </c>
      <c r="K34" s="76">
        <v>13647.4509</v>
      </c>
      <c r="L34" s="77">
        <v>13.3477083542959</v>
      </c>
      <c r="M34" s="77">
        <v>0.50820525758403701</v>
      </c>
      <c r="N34" s="76">
        <v>1396467.4473999999</v>
      </c>
      <c r="O34" s="76">
        <v>20025166.449999999</v>
      </c>
      <c r="P34" s="76">
        <v>8408</v>
      </c>
      <c r="Q34" s="76">
        <v>9177</v>
      </c>
      <c r="R34" s="77">
        <v>-8.3796447640841301</v>
      </c>
      <c r="S34" s="76">
        <v>15.667950737392999</v>
      </c>
      <c r="T34" s="76">
        <v>16.494106440013098</v>
      </c>
      <c r="U34" s="78">
        <v>-5.27290209464614</v>
      </c>
    </row>
    <row r="35" spans="1:21" ht="12" customHeight="1" thickBot="1">
      <c r="A35" s="61"/>
      <c r="B35" s="62" t="s">
        <v>68</v>
      </c>
      <c r="C35" s="53"/>
      <c r="D35" s="76">
        <v>77076.929999999993</v>
      </c>
      <c r="E35" s="79"/>
      <c r="F35" s="79"/>
      <c r="G35" s="79"/>
      <c r="H35" s="79"/>
      <c r="I35" s="76">
        <v>1049.77</v>
      </c>
      <c r="J35" s="77">
        <v>1.3619769235749299</v>
      </c>
      <c r="K35" s="79"/>
      <c r="L35" s="79"/>
      <c r="M35" s="79"/>
      <c r="N35" s="76">
        <v>1099876.52</v>
      </c>
      <c r="O35" s="76">
        <v>13251406.789999999</v>
      </c>
      <c r="P35" s="76">
        <v>61</v>
      </c>
      <c r="Q35" s="76">
        <v>70</v>
      </c>
      <c r="R35" s="77">
        <v>-12.8571428571429</v>
      </c>
      <c r="S35" s="76">
        <v>1263.5562295082</v>
      </c>
      <c r="T35" s="76">
        <v>1708.8772857142901</v>
      </c>
      <c r="U35" s="78">
        <v>-35.243469645938703</v>
      </c>
    </row>
    <row r="36" spans="1:21" ht="12" thickBot="1">
      <c r="A36" s="61"/>
      <c r="B36" s="62" t="s">
        <v>35</v>
      </c>
      <c r="C36" s="53"/>
      <c r="D36" s="76">
        <v>901831.69</v>
      </c>
      <c r="E36" s="79"/>
      <c r="F36" s="79"/>
      <c r="G36" s="76">
        <v>1098642.08</v>
      </c>
      <c r="H36" s="77">
        <v>-17.9139679412243</v>
      </c>
      <c r="I36" s="76">
        <v>-127958.78</v>
      </c>
      <c r="J36" s="77">
        <v>-14.1887650898584</v>
      </c>
      <c r="K36" s="76">
        <v>-175876.67</v>
      </c>
      <c r="L36" s="77">
        <v>-16.0085503005674</v>
      </c>
      <c r="M36" s="77">
        <v>-0.27245165603829102</v>
      </c>
      <c r="N36" s="76">
        <v>5530913.8399999999</v>
      </c>
      <c r="O36" s="76">
        <v>44511886.659999996</v>
      </c>
      <c r="P36" s="76">
        <v>331</v>
      </c>
      <c r="Q36" s="76">
        <v>562</v>
      </c>
      <c r="R36" s="77">
        <v>-41.103202846975101</v>
      </c>
      <c r="S36" s="76">
        <v>2724.5670392749198</v>
      </c>
      <c r="T36" s="76">
        <v>2565.01955516014</v>
      </c>
      <c r="U36" s="78">
        <v>5.855883955685</v>
      </c>
    </row>
    <row r="37" spans="1:21" ht="12" thickBot="1">
      <c r="A37" s="61"/>
      <c r="B37" s="62" t="s">
        <v>36</v>
      </c>
      <c r="C37" s="53"/>
      <c r="D37" s="76">
        <v>1207168.1399999999</v>
      </c>
      <c r="E37" s="79"/>
      <c r="F37" s="79"/>
      <c r="G37" s="76">
        <v>5924634.9900000002</v>
      </c>
      <c r="H37" s="77">
        <v>-79.624598949343905</v>
      </c>
      <c r="I37" s="76">
        <v>-91187.839999999997</v>
      </c>
      <c r="J37" s="77">
        <v>-7.5538640375316701</v>
      </c>
      <c r="K37" s="76">
        <v>-813360.73</v>
      </c>
      <c r="L37" s="77">
        <v>-13.728452999599901</v>
      </c>
      <c r="M37" s="77">
        <v>-0.887887579721239</v>
      </c>
      <c r="N37" s="76">
        <v>5068964.71</v>
      </c>
      <c r="O37" s="76">
        <v>16040036.33</v>
      </c>
      <c r="P37" s="76">
        <v>442</v>
      </c>
      <c r="Q37" s="76">
        <v>604</v>
      </c>
      <c r="R37" s="77">
        <v>-26.821192052980098</v>
      </c>
      <c r="S37" s="76">
        <v>2731.1496380090498</v>
      </c>
      <c r="T37" s="76">
        <v>2818.0576490066201</v>
      </c>
      <c r="U37" s="78">
        <v>-3.18210360165134</v>
      </c>
    </row>
    <row r="38" spans="1:21" ht="12" thickBot="1">
      <c r="A38" s="61"/>
      <c r="B38" s="62" t="s">
        <v>37</v>
      </c>
      <c r="C38" s="53"/>
      <c r="D38" s="76">
        <v>712659.87</v>
      </c>
      <c r="E38" s="79"/>
      <c r="F38" s="79"/>
      <c r="G38" s="76">
        <v>755644.01</v>
      </c>
      <c r="H38" s="77">
        <v>-5.68841139890728</v>
      </c>
      <c r="I38" s="76">
        <v>-149943.12</v>
      </c>
      <c r="J38" s="77">
        <v>-21.039927504266501</v>
      </c>
      <c r="K38" s="76">
        <v>-135507.01</v>
      </c>
      <c r="L38" s="77">
        <v>-17.932651911050002</v>
      </c>
      <c r="M38" s="77">
        <v>0.106534045729442</v>
      </c>
      <c r="N38" s="76">
        <v>3799026.98</v>
      </c>
      <c r="O38" s="76">
        <v>24434760.989999998</v>
      </c>
      <c r="P38" s="76">
        <v>308</v>
      </c>
      <c r="Q38" s="76">
        <v>373</v>
      </c>
      <c r="R38" s="77">
        <v>-17.426273458444999</v>
      </c>
      <c r="S38" s="76">
        <v>2313.83074675325</v>
      </c>
      <c r="T38" s="76">
        <v>2221.35198391421</v>
      </c>
      <c r="U38" s="78">
        <v>3.9967816560828102</v>
      </c>
    </row>
    <row r="39" spans="1:21" ht="12" thickBot="1">
      <c r="A39" s="61"/>
      <c r="B39" s="62" t="s">
        <v>70</v>
      </c>
      <c r="C39" s="53"/>
      <c r="D39" s="76">
        <v>2.39</v>
      </c>
      <c r="E39" s="79"/>
      <c r="F39" s="79"/>
      <c r="G39" s="76">
        <v>2.33</v>
      </c>
      <c r="H39" s="77">
        <v>2.5751072961373498</v>
      </c>
      <c r="I39" s="76">
        <v>-53.48</v>
      </c>
      <c r="J39" s="77">
        <v>-2237.65690376569</v>
      </c>
      <c r="K39" s="76">
        <v>2.25</v>
      </c>
      <c r="L39" s="77">
        <v>96.566523605150195</v>
      </c>
      <c r="M39" s="77">
        <v>-24.768888888888899</v>
      </c>
      <c r="N39" s="76">
        <v>119.34</v>
      </c>
      <c r="O39" s="76">
        <v>994.65</v>
      </c>
      <c r="P39" s="76">
        <v>2</v>
      </c>
      <c r="Q39" s="76">
        <v>8</v>
      </c>
      <c r="R39" s="77">
        <v>-75</v>
      </c>
      <c r="S39" s="76">
        <v>1.1950000000000001</v>
      </c>
      <c r="T39" s="76">
        <v>2.19875</v>
      </c>
      <c r="U39" s="78">
        <v>-83.995815899581601</v>
      </c>
    </row>
    <row r="40" spans="1:21" ht="12" customHeight="1" thickBot="1">
      <c r="A40" s="61"/>
      <c r="B40" s="62" t="s">
        <v>32</v>
      </c>
      <c r="C40" s="53"/>
      <c r="D40" s="76">
        <v>121323.9308</v>
      </c>
      <c r="E40" s="79"/>
      <c r="F40" s="79"/>
      <c r="G40" s="76">
        <v>214723.07670000001</v>
      </c>
      <c r="H40" s="77">
        <v>-43.497488642309499</v>
      </c>
      <c r="I40" s="76">
        <v>9884.7171999999991</v>
      </c>
      <c r="J40" s="77">
        <v>8.1473763130002403</v>
      </c>
      <c r="K40" s="76">
        <v>12768.364600000001</v>
      </c>
      <c r="L40" s="77">
        <v>5.9464333299579604</v>
      </c>
      <c r="M40" s="77">
        <v>-0.225843127944514</v>
      </c>
      <c r="N40" s="76">
        <v>1427351.2788</v>
      </c>
      <c r="O40" s="76">
        <v>8736094.2555</v>
      </c>
      <c r="P40" s="76">
        <v>193</v>
      </c>
      <c r="Q40" s="76">
        <v>203</v>
      </c>
      <c r="R40" s="77">
        <v>-4.9261083743842402</v>
      </c>
      <c r="S40" s="76">
        <v>628.62140310880795</v>
      </c>
      <c r="T40" s="76">
        <v>852.90724630541899</v>
      </c>
      <c r="U40" s="78">
        <v>-35.679002033245901</v>
      </c>
    </row>
    <row r="41" spans="1:21" ht="12" thickBot="1">
      <c r="A41" s="61"/>
      <c r="B41" s="62" t="s">
        <v>33</v>
      </c>
      <c r="C41" s="53"/>
      <c r="D41" s="76">
        <v>426323.43719999999</v>
      </c>
      <c r="E41" s="76">
        <v>1481013.4765999999</v>
      </c>
      <c r="F41" s="77">
        <v>28.785925579740301</v>
      </c>
      <c r="G41" s="76">
        <v>639722.41119999997</v>
      </c>
      <c r="H41" s="77">
        <v>-33.3580581614615</v>
      </c>
      <c r="I41" s="76">
        <v>23192.422299999998</v>
      </c>
      <c r="J41" s="77">
        <v>5.4401002328942596</v>
      </c>
      <c r="K41" s="76">
        <v>41665.0072</v>
      </c>
      <c r="L41" s="77">
        <v>6.5129822670811599</v>
      </c>
      <c r="M41" s="77">
        <v>-0.44335969537525999</v>
      </c>
      <c r="N41" s="76">
        <v>4550676.5966999996</v>
      </c>
      <c r="O41" s="76">
        <v>45706315.233999997</v>
      </c>
      <c r="P41" s="76">
        <v>2128</v>
      </c>
      <c r="Q41" s="76">
        <v>2065</v>
      </c>
      <c r="R41" s="77">
        <v>3.0508474576271198</v>
      </c>
      <c r="S41" s="76">
        <v>200.33996109022601</v>
      </c>
      <c r="T41" s="76">
        <v>213.575377627119</v>
      </c>
      <c r="U41" s="78">
        <v>-6.6064785402111301</v>
      </c>
    </row>
    <row r="42" spans="1:21" ht="12" thickBot="1">
      <c r="A42" s="61"/>
      <c r="B42" s="62" t="s">
        <v>38</v>
      </c>
      <c r="C42" s="53"/>
      <c r="D42" s="76">
        <v>576391.55000000005</v>
      </c>
      <c r="E42" s="79"/>
      <c r="F42" s="79"/>
      <c r="G42" s="76">
        <v>555542.46</v>
      </c>
      <c r="H42" s="77">
        <v>3.7529246639401901</v>
      </c>
      <c r="I42" s="76">
        <v>-120029.32</v>
      </c>
      <c r="J42" s="77">
        <v>-20.824267808922599</v>
      </c>
      <c r="K42" s="76">
        <v>-86990.86</v>
      </c>
      <c r="L42" s="77">
        <v>-15.658723907439899</v>
      </c>
      <c r="M42" s="77">
        <v>0.379792313813198</v>
      </c>
      <c r="N42" s="76">
        <v>3220846.83</v>
      </c>
      <c r="O42" s="76">
        <v>20183467.030000001</v>
      </c>
      <c r="P42" s="76">
        <v>320</v>
      </c>
      <c r="Q42" s="76">
        <v>424</v>
      </c>
      <c r="R42" s="77">
        <v>-24.528301886792502</v>
      </c>
      <c r="S42" s="76">
        <v>1801.22359375</v>
      </c>
      <c r="T42" s="76">
        <v>1761.69794811321</v>
      </c>
      <c r="U42" s="78">
        <v>2.1943775205888598</v>
      </c>
    </row>
    <row r="43" spans="1:21" ht="12" thickBot="1">
      <c r="A43" s="61"/>
      <c r="B43" s="62" t="s">
        <v>39</v>
      </c>
      <c r="C43" s="53"/>
      <c r="D43" s="76">
        <v>229704.25</v>
      </c>
      <c r="E43" s="79"/>
      <c r="F43" s="79"/>
      <c r="G43" s="76">
        <v>164430.85999999999</v>
      </c>
      <c r="H43" s="77">
        <v>39.696556960171598</v>
      </c>
      <c r="I43" s="76">
        <v>26943.31</v>
      </c>
      <c r="J43" s="77">
        <v>11.729565299727801</v>
      </c>
      <c r="K43" s="76">
        <v>21762.35</v>
      </c>
      <c r="L43" s="77">
        <v>13.2349548010635</v>
      </c>
      <c r="M43" s="77">
        <v>0.23806987756377401</v>
      </c>
      <c r="N43" s="76">
        <v>1113826.8600000001</v>
      </c>
      <c r="O43" s="76">
        <v>7232193.7699999996</v>
      </c>
      <c r="P43" s="76">
        <v>146</v>
      </c>
      <c r="Q43" s="76">
        <v>167</v>
      </c>
      <c r="R43" s="77">
        <v>-12.5748502994012</v>
      </c>
      <c r="S43" s="76">
        <v>1573.31678082192</v>
      </c>
      <c r="T43" s="76">
        <v>1412.2320958083801</v>
      </c>
      <c r="U43" s="78">
        <v>10.238541085755299</v>
      </c>
    </row>
    <row r="44" spans="1:21" ht="12" thickBot="1">
      <c r="A44" s="61"/>
      <c r="B44" s="62" t="s">
        <v>76</v>
      </c>
      <c r="C44" s="53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>
      <c r="A45" s="51"/>
      <c r="B45" s="62" t="s">
        <v>34</v>
      </c>
      <c r="C45" s="53"/>
      <c r="D45" s="81">
        <v>20219.605100000001</v>
      </c>
      <c r="E45" s="82"/>
      <c r="F45" s="82"/>
      <c r="G45" s="81">
        <v>18431.6623</v>
      </c>
      <c r="H45" s="83">
        <v>9.7003882281415201</v>
      </c>
      <c r="I45" s="81">
        <v>2051.6163000000001</v>
      </c>
      <c r="J45" s="83">
        <v>10.146668492551299</v>
      </c>
      <c r="K45" s="81">
        <v>3093.7422000000001</v>
      </c>
      <c r="L45" s="83">
        <v>16.784933174475501</v>
      </c>
      <c r="M45" s="83">
        <v>-0.336849625026933</v>
      </c>
      <c r="N45" s="81">
        <v>261445.89720000001</v>
      </c>
      <c r="O45" s="81">
        <v>2719070.6609</v>
      </c>
      <c r="P45" s="81">
        <v>30</v>
      </c>
      <c r="Q45" s="81">
        <v>29</v>
      </c>
      <c r="R45" s="83">
        <v>3.4482758620689702</v>
      </c>
      <c r="S45" s="81">
        <v>673.98683666666705</v>
      </c>
      <c r="T45" s="81">
        <v>610.349396551724</v>
      </c>
      <c r="U45" s="84">
        <v>9.4419410963089394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43:C43"/>
    <mergeCell ref="B44:C44"/>
    <mergeCell ref="B45:C45"/>
    <mergeCell ref="B37:C37"/>
    <mergeCell ref="B38:C38"/>
    <mergeCell ref="B39:C39"/>
    <mergeCell ref="B40:C40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76435</v>
      </c>
      <c r="D2" s="37">
        <v>718201.49252478604</v>
      </c>
      <c r="E2" s="37">
        <v>574902.09187264997</v>
      </c>
      <c r="F2" s="37">
        <v>143299.400652137</v>
      </c>
      <c r="G2" s="37">
        <v>574902.09187264997</v>
      </c>
      <c r="H2" s="37">
        <v>0.199525345106674</v>
      </c>
    </row>
    <row r="3" spans="1:8">
      <c r="A3" s="37">
        <v>2</v>
      </c>
      <c r="B3" s="37">
        <v>13</v>
      </c>
      <c r="C3" s="37">
        <v>12476</v>
      </c>
      <c r="D3" s="37">
        <v>129193.464970085</v>
      </c>
      <c r="E3" s="37">
        <v>100078.281745299</v>
      </c>
      <c r="F3" s="37">
        <v>29115.183224786299</v>
      </c>
      <c r="G3" s="37">
        <v>100078.281745299</v>
      </c>
      <c r="H3" s="37">
        <v>0.22536111429109701</v>
      </c>
    </row>
    <row r="4" spans="1:8">
      <c r="A4" s="37">
        <v>3</v>
      </c>
      <c r="B4" s="37">
        <v>14</v>
      </c>
      <c r="C4" s="37">
        <v>130205</v>
      </c>
      <c r="D4" s="37">
        <v>185891.73537231699</v>
      </c>
      <c r="E4" s="37">
        <v>143429.95215431001</v>
      </c>
      <c r="F4" s="37">
        <v>42461.783218006298</v>
      </c>
      <c r="G4" s="37">
        <v>143429.95215431001</v>
      </c>
      <c r="H4" s="37">
        <v>0.22842211426431</v>
      </c>
    </row>
    <row r="5" spans="1:8">
      <c r="A5" s="37">
        <v>4</v>
      </c>
      <c r="B5" s="37">
        <v>15</v>
      </c>
      <c r="C5" s="37">
        <v>3892</v>
      </c>
      <c r="D5" s="37">
        <v>57712.979847901101</v>
      </c>
      <c r="E5" s="37">
        <v>45751.474359859298</v>
      </c>
      <c r="F5" s="37">
        <v>11961.505488041799</v>
      </c>
      <c r="G5" s="37">
        <v>45751.474359859298</v>
      </c>
      <c r="H5" s="37">
        <v>0.20725849747432101</v>
      </c>
    </row>
    <row r="6" spans="1:8">
      <c r="A6" s="37">
        <v>5</v>
      </c>
      <c r="B6" s="37">
        <v>16</v>
      </c>
      <c r="C6" s="37">
        <v>3658</v>
      </c>
      <c r="D6" s="37">
        <v>266716.41623162403</v>
      </c>
      <c r="E6" s="37">
        <v>263217.20891196601</v>
      </c>
      <c r="F6" s="37">
        <v>3499.20731965812</v>
      </c>
      <c r="G6" s="37">
        <v>263217.20891196601</v>
      </c>
      <c r="H6" s="37">
        <v>1.31195798485059E-2</v>
      </c>
    </row>
    <row r="7" spans="1:8">
      <c r="A7" s="37">
        <v>6</v>
      </c>
      <c r="B7" s="37">
        <v>17</v>
      </c>
      <c r="C7" s="37">
        <v>27847</v>
      </c>
      <c r="D7" s="37">
        <v>436130.105605983</v>
      </c>
      <c r="E7" s="37">
        <v>476178.91326495702</v>
      </c>
      <c r="F7" s="37">
        <v>-40048.807658974401</v>
      </c>
      <c r="G7" s="37">
        <v>476178.91326495702</v>
      </c>
      <c r="H7" s="37">
        <v>-9.1827661388631604E-2</v>
      </c>
    </row>
    <row r="8" spans="1:8">
      <c r="A8" s="37">
        <v>7</v>
      </c>
      <c r="B8" s="37">
        <v>18</v>
      </c>
      <c r="C8" s="37">
        <v>96636</v>
      </c>
      <c r="D8" s="37">
        <v>145613.68975811999</v>
      </c>
      <c r="E8" s="37">
        <v>119224.066734188</v>
      </c>
      <c r="F8" s="37">
        <v>26389.623023931599</v>
      </c>
      <c r="G8" s="37">
        <v>119224.066734188</v>
      </c>
      <c r="H8" s="37">
        <v>0.18123037104387399</v>
      </c>
    </row>
    <row r="9" spans="1:8">
      <c r="A9" s="37">
        <v>8</v>
      </c>
      <c r="B9" s="37">
        <v>19</v>
      </c>
      <c r="C9" s="37">
        <v>26947</v>
      </c>
      <c r="D9" s="37">
        <v>132865.526940171</v>
      </c>
      <c r="E9" s="37">
        <v>167514.13344358999</v>
      </c>
      <c r="F9" s="37">
        <v>-34648.6065034188</v>
      </c>
      <c r="G9" s="37">
        <v>167514.13344358999</v>
      </c>
      <c r="H9" s="37">
        <v>-0.26077950617710599</v>
      </c>
    </row>
    <row r="10" spans="1:8">
      <c r="A10" s="37">
        <v>9</v>
      </c>
      <c r="B10" s="37">
        <v>21</v>
      </c>
      <c r="C10" s="37">
        <v>227079</v>
      </c>
      <c r="D10" s="37">
        <v>1015997.83304274</v>
      </c>
      <c r="E10" s="37">
        <v>989969.03158376098</v>
      </c>
      <c r="F10" s="37">
        <v>26028.801458974402</v>
      </c>
      <c r="G10" s="37">
        <v>989969.03158376098</v>
      </c>
      <c r="H10" s="37">
        <v>2.5618953714716799E-2</v>
      </c>
    </row>
    <row r="11" spans="1:8">
      <c r="A11" s="37">
        <v>10</v>
      </c>
      <c r="B11" s="37">
        <v>22</v>
      </c>
      <c r="C11" s="37">
        <v>23432</v>
      </c>
      <c r="D11" s="37">
        <v>476422.60675640998</v>
      </c>
      <c r="E11" s="37">
        <v>412544.76723846199</v>
      </c>
      <c r="F11" s="37">
        <v>63877.839517948698</v>
      </c>
      <c r="G11" s="37">
        <v>412544.76723846199</v>
      </c>
      <c r="H11" s="37">
        <v>0.13407810337306</v>
      </c>
    </row>
    <row r="12" spans="1:8">
      <c r="A12" s="37">
        <v>11</v>
      </c>
      <c r="B12" s="37">
        <v>23</v>
      </c>
      <c r="C12" s="37">
        <v>220842.31400000001</v>
      </c>
      <c r="D12" s="37">
        <v>2058653.29228205</v>
      </c>
      <c r="E12" s="37">
        <v>1721516.91762735</v>
      </c>
      <c r="F12" s="37">
        <v>337136.37465470098</v>
      </c>
      <c r="G12" s="37">
        <v>1721516.91762735</v>
      </c>
      <c r="H12" s="37">
        <v>0.16376549461661899</v>
      </c>
    </row>
    <row r="13" spans="1:8">
      <c r="A13" s="37">
        <v>12</v>
      </c>
      <c r="B13" s="37">
        <v>24</v>
      </c>
      <c r="C13" s="37">
        <v>26095</v>
      </c>
      <c r="D13" s="37">
        <v>668289.57524871803</v>
      </c>
      <c r="E13" s="37">
        <v>611999.94902564096</v>
      </c>
      <c r="F13" s="37">
        <v>56289.626223076899</v>
      </c>
      <c r="G13" s="37">
        <v>611999.94902564096</v>
      </c>
      <c r="H13" s="37">
        <v>8.42293944240078E-2</v>
      </c>
    </row>
    <row r="14" spans="1:8">
      <c r="A14" s="37">
        <v>13</v>
      </c>
      <c r="B14" s="37">
        <v>25</v>
      </c>
      <c r="C14" s="37">
        <v>88293</v>
      </c>
      <c r="D14" s="37">
        <v>977367.37009999994</v>
      </c>
      <c r="E14" s="37">
        <v>856590.82530000003</v>
      </c>
      <c r="F14" s="37">
        <v>120776.5448</v>
      </c>
      <c r="G14" s="37">
        <v>856590.82530000003</v>
      </c>
      <c r="H14" s="37">
        <v>0.123573334341664</v>
      </c>
    </row>
    <row r="15" spans="1:8">
      <c r="A15" s="37">
        <v>14</v>
      </c>
      <c r="B15" s="37">
        <v>26</v>
      </c>
      <c r="C15" s="37">
        <v>66920</v>
      </c>
      <c r="D15" s="37">
        <v>419867.96373216098</v>
      </c>
      <c r="E15" s="37">
        <v>353723.83242412098</v>
      </c>
      <c r="F15" s="37">
        <v>66144.131308040203</v>
      </c>
      <c r="G15" s="37">
        <v>353723.83242412098</v>
      </c>
      <c r="H15" s="37">
        <v>0.15753555170080699</v>
      </c>
    </row>
    <row r="16" spans="1:8">
      <c r="A16" s="37">
        <v>15</v>
      </c>
      <c r="B16" s="37">
        <v>27</v>
      </c>
      <c r="C16" s="37">
        <v>185695.40700000001</v>
      </c>
      <c r="D16" s="37">
        <v>1389927.0715999999</v>
      </c>
      <c r="E16" s="37">
        <v>1295962.3007</v>
      </c>
      <c r="F16" s="37">
        <v>93964.770900000003</v>
      </c>
      <c r="G16" s="37">
        <v>1295962.3007</v>
      </c>
      <c r="H16" s="37">
        <v>6.7604101553208396E-2</v>
      </c>
    </row>
    <row r="17" spans="1:8">
      <c r="A17" s="37">
        <v>16</v>
      </c>
      <c r="B17" s="37">
        <v>29</v>
      </c>
      <c r="C17" s="37">
        <v>186740</v>
      </c>
      <c r="D17" s="37">
        <v>2568259.5858743601</v>
      </c>
      <c r="E17" s="37">
        <v>2248451.6385230799</v>
      </c>
      <c r="F17" s="37">
        <v>319807.947351282</v>
      </c>
      <c r="G17" s="37">
        <v>2248451.6385230799</v>
      </c>
      <c r="H17" s="37">
        <v>0.124523217633549</v>
      </c>
    </row>
    <row r="18" spans="1:8">
      <c r="A18" s="37">
        <v>17</v>
      </c>
      <c r="B18" s="37">
        <v>31</v>
      </c>
      <c r="C18" s="37">
        <v>34233.175000000003</v>
      </c>
      <c r="D18" s="37">
        <v>285523.45503287198</v>
      </c>
      <c r="E18" s="37">
        <v>242256.24736772399</v>
      </c>
      <c r="F18" s="37">
        <v>43267.2076651479</v>
      </c>
      <c r="G18" s="37">
        <v>242256.24736772399</v>
      </c>
      <c r="H18" s="37">
        <v>0.151536439134804</v>
      </c>
    </row>
    <row r="19" spans="1:8">
      <c r="A19" s="37">
        <v>18</v>
      </c>
      <c r="B19" s="37">
        <v>32</v>
      </c>
      <c r="C19" s="37">
        <v>23146.001</v>
      </c>
      <c r="D19" s="37">
        <v>369245.97581583803</v>
      </c>
      <c r="E19" s="37">
        <v>339486.48473475903</v>
      </c>
      <c r="F19" s="37">
        <v>29759.491081078901</v>
      </c>
      <c r="G19" s="37">
        <v>339486.48473475903</v>
      </c>
      <c r="H19" s="37">
        <v>8.0595302400591304E-2</v>
      </c>
    </row>
    <row r="20" spans="1:8">
      <c r="A20" s="37">
        <v>19</v>
      </c>
      <c r="B20" s="37">
        <v>33</v>
      </c>
      <c r="C20" s="37">
        <v>44246.582999999999</v>
      </c>
      <c r="D20" s="37">
        <v>659871.817354845</v>
      </c>
      <c r="E20" s="37">
        <v>510477.39652635797</v>
      </c>
      <c r="F20" s="37">
        <v>149394.420828487</v>
      </c>
      <c r="G20" s="37">
        <v>510477.39652635797</v>
      </c>
      <c r="H20" s="37">
        <v>0.22639915344066</v>
      </c>
    </row>
    <row r="21" spans="1:8">
      <c r="A21" s="37">
        <v>20</v>
      </c>
      <c r="B21" s="37">
        <v>34</v>
      </c>
      <c r="C21" s="37">
        <v>51049.767999999996</v>
      </c>
      <c r="D21" s="37">
        <v>306317.12315499602</v>
      </c>
      <c r="E21" s="37">
        <v>221922.02506209601</v>
      </c>
      <c r="F21" s="37">
        <v>84395.098092899498</v>
      </c>
      <c r="G21" s="37">
        <v>221922.02506209601</v>
      </c>
      <c r="H21" s="37">
        <v>0.27551544368022701</v>
      </c>
    </row>
    <row r="22" spans="1:8">
      <c r="A22" s="37">
        <v>21</v>
      </c>
      <c r="B22" s="37">
        <v>35</v>
      </c>
      <c r="C22" s="37">
        <v>31954.011999999999</v>
      </c>
      <c r="D22" s="37">
        <v>942535.32315044198</v>
      </c>
      <c r="E22" s="37">
        <v>897933.25924867298</v>
      </c>
      <c r="F22" s="37">
        <v>44602.0639017699</v>
      </c>
      <c r="G22" s="37">
        <v>897933.25924867298</v>
      </c>
      <c r="H22" s="37">
        <v>4.7321371206212902E-2</v>
      </c>
    </row>
    <row r="23" spans="1:8">
      <c r="A23" s="37">
        <v>22</v>
      </c>
      <c r="B23" s="37">
        <v>36</v>
      </c>
      <c r="C23" s="37">
        <v>135892.70600000001</v>
      </c>
      <c r="D23" s="37">
        <v>816008.367550442</v>
      </c>
      <c r="E23" s="37">
        <v>696895.89147736202</v>
      </c>
      <c r="F23" s="37">
        <v>119112.47607308</v>
      </c>
      <c r="G23" s="37">
        <v>696895.89147736202</v>
      </c>
      <c r="H23" s="37">
        <v>0.145969674833901</v>
      </c>
    </row>
    <row r="24" spans="1:8">
      <c r="A24" s="37">
        <v>23</v>
      </c>
      <c r="B24" s="37">
        <v>37</v>
      </c>
      <c r="C24" s="37">
        <v>155967.09899999999</v>
      </c>
      <c r="D24" s="37">
        <v>1271524.79260708</v>
      </c>
      <c r="E24" s="37">
        <v>1142349.1953457301</v>
      </c>
      <c r="F24" s="37">
        <v>129175.597261346</v>
      </c>
      <c r="G24" s="37">
        <v>1142349.1953457301</v>
      </c>
      <c r="H24" s="37">
        <v>0.101591095991522</v>
      </c>
    </row>
    <row r="25" spans="1:8">
      <c r="A25" s="37">
        <v>24</v>
      </c>
      <c r="B25" s="37">
        <v>38</v>
      </c>
      <c r="C25" s="37">
        <v>186901.69899999999</v>
      </c>
      <c r="D25" s="37">
        <v>844690.77821681404</v>
      </c>
      <c r="E25" s="37">
        <v>794781.47938230098</v>
      </c>
      <c r="F25" s="37">
        <v>49909.298834513298</v>
      </c>
      <c r="G25" s="37">
        <v>794781.47938230098</v>
      </c>
      <c r="H25" s="37">
        <v>5.90858810366965E-2</v>
      </c>
    </row>
    <row r="26" spans="1:8">
      <c r="A26" s="37">
        <v>25</v>
      </c>
      <c r="B26" s="37">
        <v>39</v>
      </c>
      <c r="C26" s="37">
        <v>77974.630999999994</v>
      </c>
      <c r="D26" s="37">
        <v>139563.75592439299</v>
      </c>
      <c r="E26" s="37">
        <v>100426.722395509</v>
      </c>
      <c r="F26" s="37">
        <v>39137.033528883898</v>
      </c>
      <c r="G26" s="37">
        <v>100426.722395509</v>
      </c>
      <c r="H26" s="37">
        <v>0.28042404899224599</v>
      </c>
    </row>
    <row r="27" spans="1:8">
      <c r="A27" s="37">
        <v>26</v>
      </c>
      <c r="B27" s="37">
        <v>42</v>
      </c>
      <c r="C27" s="37">
        <v>8863.8289999999997</v>
      </c>
      <c r="D27" s="37">
        <v>131736.12839999999</v>
      </c>
      <c r="E27" s="37">
        <v>111152.97629999999</v>
      </c>
      <c r="F27" s="37">
        <v>20583.152099999999</v>
      </c>
      <c r="G27" s="37">
        <v>111152.97629999999</v>
      </c>
      <c r="H27" s="37">
        <v>0.156245309088649</v>
      </c>
    </row>
    <row r="28" spans="1:8">
      <c r="A28" s="37">
        <v>27</v>
      </c>
      <c r="B28" s="37">
        <v>75</v>
      </c>
      <c r="C28" s="37">
        <v>212</v>
      </c>
      <c r="D28" s="37">
        <v>121323.931623932</v>
      </c>
      <c r="E28" s="37">
        <v>111439.21367521401</v>
      </c>
      <c r="F28" s="37">
        <v>9884.7179487179492</v>
      </c>
      <c r="G28" s="37">
        <v>111439.21367521401</v>
      </c>
      <c r="H28" s="37">
        <v>8.1473768747930594E-2</v>
      </c>
    </row>
    <row r="29" spans="1:8">
      <c r="A29" s="37">
        <v>28</v>
      </c>
      <c r="B29" s="37">
        <v>76</v>
      </c>
      <c r="C29" s="37">
        <v>2227</v>
      </c>
      <c r="D29" s="37">
        <v>426323.42634359002</v>
      </c>
      <c r="E29" s="37">
        <v>403131.01276752102</v>
      </c>
      <c r="F29" s="37">
        <v>23192.4135760684</v>
      </c>
      <c r="G29" s="37">
        <v>403131.01276752102</v>
      </c>
      <c r="H29" s="37">
        <v>5.4400983251098101E-2</v>
      </c>
    </row>
    <row r="30" spans="1:8">
      <c r="A30" s="37">
        <v>29</v>
      </c>
      <c r="B30" s="37">
        <v>99</v>
      </c>
      <c r="C30" s="37">
        <v>26</v>
      </c>
      <c r="D30" s="37">
        <v>20219.605173587501</v>
      </c>
      <c r="E30" s="37">
        <v>18167.9890628545</v>
      </c>
      <c r="F30" s="37">
        <v>2051.6161107329199</v>
      </c>
      <c r="G30" s="37">
        <v>18167.9890628545</v>
      </c>
      <c r="H30" s="37">
        <v>0.10146667519566201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57</v>
      </c>
      <c r="D33" s="34">
        <v>77076.929999999993</v>
      </c>
      <c r="E33" s="34">
        <v>76027.16</v>
      </c>
      <c r="F33" s="30"/>
      <c r="G33" s="30"/>
      <c r="H33" s="30"/>
    </row>
    <row r="34" spans="1:8">
      <c r="A34" s="30"/>
      <c r="B34" s="33">
        <v>71</v>
      </c>
      <c r="C34" s="34">
        <v>363</v>
      </c>
      <c r="D34" s="34">
        <v>901831.69</v>
      </c>
      <c r="E34" s="34">
        <v>1029790.47</v>
      </c>
      <c r="F34" s="30"/>
      <c r="G34" s="30"/>
      <c r="H34" s="30"/>
    </row>
    <row r="35" spans="1:8">
      <c r="A35" s="30"/>
      <c r="B35" s="33">
        <v>72</v>
      </c>
      <c r="C35" s="34">
        <v>404</v>
      </c>
      <c r="D35" s="34">
        <v>1207168.1399999999</v>
      </c>
      <c r="E35" s="34">
        <v>1298355.98</v>
      </c>
      <c r="F35" s="30"/>
      <c r="G35" s="30"/>
      <c r="H35" s="30"/>
    </row>
    <row r="36" spans="1:8">
      <c r="A36" s="30"/>
      <c r="B36" s="33">
        <v>73</v>
      </c>
      <c r="C36" s="34">
        <v>287</v>
      </c>
      <c r="D36" s="34">
        <v>712659.87</v>
      </c>
      <c r="E36" s="34">
        <v>862602.99</v>
      </c>
      <c r="F36" s="30"/>
      <c r="G36" s="30"/>
      <c r="H36" s="30"/>
    </row>
    <row r="37" spans="1:8">
      <c r="A37" s="30"/>
      <c r="B37" s="33">
        <v>74</v>
      </c>
      <c r="C37" s="34">
        <v>37</v>
      </c>
      <c r="D37" s="34">
        <v>2.39</v>
      </c>
      <c r="E37" s="34">
        <v>55.87</v>
      </c>
      <c r="F37" s="30"/>
      <c r="G37" s="30"/>
      <c r="H37" s="30"/>
    </row>
    <row r="38" spans="1:8">
      <c r="A38" s="30"/>
      <c r="B38" s="33">
        <v>77</v>
      </c>
      <c r="C38" s="34">
        <v>297</v>
      </c>
      <c r="D38" s="34">
        <v>576391.55000000005</v>
      </c>
      <c r="E38" s="34">
        <v>696420.87</v>
      </c>
      <c r="F38" s="34"/>
      <c r="G38" s="30"/>
      <c r="H38" s="30"/>
    </row>
    <row r="39" spans="1:8">
      <c r="A39" s="30"/>
      <c r="B39" s="33">
        <v>78</v>
      </c>
      <c r="C39" s="34">
        <v>192</v>
      </c>
      <c r="D39" s="34">
        <v>229704.25</v>
      </c>
      <c r="E39" s="34">
        <v>202760.94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2016-03-14T00:42:51Z</dcterms:modified>
</cp:coreProperties>
</file>