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<sst xmlns="http://schemas.openxmlformats.org/spreadsheetml/2006/main" count="118" uniqueCount="77">
  <si>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</si>
  <si>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</si>
  <si>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</si>
  <si>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</si>
  <si>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</si>
  <si>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</si>
  <si>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</si>
  <si>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</si>
  <si>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</si>
  <si>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</si>
  <si>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</si>
  <si>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</si>
  <si>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</si>
  <si>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</si>
  <si>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</si>
  <si>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</si>
  <si>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</si>
  <si>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</si>
  <si>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</si>
  <si>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</si>
  <si>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</si>
  <si>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</si>
  <si>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</si>
  <si>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</si>
  <si>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</si>
  <si>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</si>
  <si>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</si>
  <si>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</si>
  <si>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</si>
  <si>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</si>
  <si>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</si>
  <si>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</si>
  <si>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</si>
  <si>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</si>
  <si>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</si>
  <si>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</si>
  <si>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</si>
  <si>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</si>
  <si>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</si>
  <si>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</si>
  <si>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4" type="noConversion"/>
  </si>
  <si>
    <t>COST</t>
    <phoneticPr fontId="24" type="noConversion"/>
  </si>
  <si>
    <t>成本</t>
    <phoneticPr fontId="24" type="noConversion"/>
  </si>
  <si>
    <t>销售金额差异</t>
    <phoneticPr fontId="24" type="noConversion"/>
  </si>
  <si>
    <t>销售成本差异</t>
    <phoneticPr fontId="24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</si>
  <si>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</si>
  <si>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</si>
  <si>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</si>
  <si>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</si>
  <si>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</si>
  <si>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</si>
  <si>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</si>
  <si>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</si>
  <si>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</si>
  <si>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</si>
  <si>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</si>
  <si>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</si>
  <si>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</si>
  <si>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</si>
  <si>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</si>
  <si>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</si>
  <si>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</si>
  <si>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</si>
  <si>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</si>
  <si>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</si>
  <si>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</si>
  <si>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</si>
  <si>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</si>
  <si>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</si>
  <si>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4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</si>
  <si>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</si>
  <si>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4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</si>
  <si>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</si>
  <si>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4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</si>
  <si>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</si>
  <si>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4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</si>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</sst>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79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5">
    <xf numFmtId="0" fontId="0" fillId="0" borderId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20" fillId="8" borderId="8" applyNumberFormat="0" applyFont="0" applyAlignment="0" applyProtection="0">
      <alignment vertical="center"/>
    </xf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4" fillId="0" borderId="0" applyNumberForma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  <xf numFmtId="0" fontId="57" fillId="0" borderId="0"/>
    <xf numFmtId="180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2" borderId="0" applyNumberFormat="0" applyBorder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8" fillId="5" borderId="4" applyNumberFormat="0" applyAlignment="0" applyProtection="0">
      <alignment vertical="center"/>
    </xf>
    <xf numFmtId="0" fontId="69" fillId="6" borderId="5" applyNumberFormat="0" applyAlignment="0" applyProtection="0">
      <alignment vertical="center"/>
    </xf>
    <xf numFmtId="0" fontId="70" fillId="6" borderId="4" applyNumberFormat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2" fillId="7" borderId="7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9" applyNumberFormat="0" applyFill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</cellStyleXfs>
  <cellXfs count="82">
    <xf numFmtId="0" fontId="0" fillId="0" borderId="0" xfId="0"/>
    <xf numFmtId="0" fontId="21" fillId="0" borderId="0" xfId="0" applyFont="1"/>
    <xf numFmtId="177" fontId="21" fillId="0" borderId="0" xfId="0" applyNumberFormat="1" applyFont="1"/>
    <xf numFmtId="0" fontId="0" fillId="0" borderId="0" xfId="0" applyAlignment="1"/>
    <xf numFmtId="0" fontId="21" fillId="0" borderId="0" xfId="0" applyNumberFormat="1" applyFont="1"/>
    <xf numFmtId="0" fontId="22" fillId="0" borderId="18" xfId="0" applyFont="1" applyBorder="1" applyAlignment="1">
      <alignment wrapText="1"/>
    </xf>
    <xf numFmtId="0" fontId="22" fillId="0" borderId="18" xfId="0" applyNumberFormat="1" applyFont="1" applyBorder="1" applyAlignment="1">
      <alignment wrapText="1"/>
    </xf>
    <xf numFmtId="0" fontId="21" fillId="0" borderId="18" xfId="0" applyFont="1" applyBorder="1" applyAlignment="1">
      <alignment wrapText="1"/>
    </xf>
    <xf numFmtId="0" fontId="21" fillId="0" borderId="18" xfId="0" applyFont="1" applyBorder="1" applyAlignment="1">
      <alignment horizontal="right" vertical="center" wrapText="1"/>
    </xf>
    <xf numFmtId="49" fontId="22" fillId="36" borderId="18" xfId="0" applyNumberFormat="1" applyFont="1" applyFill="1" applyBorder="1" applyAlignment="1">
      <alignment vertical="center" wrapText="1"/>
    </xf>
    <xf numFmtId="49" fontId="25" fillId="37" borderId="18" xfId="0" applyNumberFormat="1" applyFont="1" applyFill="1" applyBorder="1" applyAlignment="1">
      <alignment horizontal="center" vertical="center" wrapText="1"/>
    </xf>
    <xf numFmtId="0" fontId="22" fillId="33" borderId="18" xfId="0" applyFont="1" applyFill="1" applyBorder="1" applyAlignment="1">
      <alignment vertical="center" wrapText="1"/>
    </xf>
    <xf numFmtId="0" fontId="22" fillId="33" borderId="18" xfId="0" applyNumberFormat="1" applyFont="1" applyFill="1" applyBorder="1" applyAlignment="1">
      <alignment vertical="center" wrapText="1"/>
    </xf>
    <xf numFmtId="0" fontId="22" fillId="36" borderId="18" xfId="0" applyFont="1" applyFill="1" applyBorder="1" applyAlignment="1">
      <alignment vertical="center" wrapText="1"/>
    </xf>
    <xf numFmtId="0" fontId="22" fillId="37" borderId="18" xfId="0" applyFont="1" applyFill="1" applyBorder="1" applyAlignment="1">
      <alignment vertical="center" wrapText="1"/>
    </xf>
    <xf numFmtId="4" fontId="22" fillId="36" borderId="18" xfId="0" applyNumberFormat="1" applyFont="1" applyFill="1" applyBorder="1" applyAlignment="1">
      <alignment horizontal="right" vertical="top" wrapText="1"/>
    </xf>
    <xf numFmtId="4" fontId="22" fillId="37" borderId="18" xfId="0" applyNumberFormat="1" applyFont="1" applyFill="1" applyBorder="1" applyAlignment="1">
      <alignment horizontal="right" vertical="top" wrapText="1"/>
    </xf>
    <xf numFmtId="177" fontId="21" fillId="36" borderId="18" xfId="0" applyNumberFormat="1" applyFont="1" applyFill="1" applyBorder="1" applyAlignment="1">
      <alignment horizontal="center" vertical="center"/>
    </xf>
    <xf numFmtId="177" fontId="21" fillId="37" borderId="18" xfId="0" applyNumberFormat="1" applyFont="1" applyFill="1" applyBorder="1" applyAlignment="1">
      <alignment horizontal="center" vertical="center"/>
    </xf>
    <xf numFmtId="177" fontId="26" fillId="0" borderId="18" xfId="0" applyNumberFormat="1" applyFont="1" applyBorder="1"/>
    <xf numFmtId="177" fontId="21" fillId="36" borderId="18" xfId="0" applyNumberFormat="1" applyFont="1" applyFill="1" applyBorder="1"/>
    <xf numFmtId="177" fontId="21" fillId="37" borderId="18" xfId="0" applyNumberFormat="1" applyFont="1" applyFill="1" applyBorder="1"/>
    <xf numFmtId="177" fontId="21" fillId="0" borderId="18" xfId="0" applyNumberFormat="1" applyFont="1" applyBorder="1"/>
    <xf numFmtId="49" fontId="22" fillId="0" borderId="18" xfId="0" applyNumberFormat="1" applyFont="1" applyFill="1" applyBorder="1" applyAlignment="1">
      <alignment vertical="center" wrapText="1"/>
    </xf>
    <xf numFmtId="0" fontId="22" fillId="0" borderId="18" xfId="0" applyFont="1" applyFill="1" applyBorder="1" applyAlignment="1">
      <alignment vertical="center" wrapText="1"/>
    </xf>
    <xf numFmtId="4" fontId="22" fillId="0" borderId="18" xfId="0" applyNumberFormat="1" applyFont="1" applyFill="1" applyBorder="1" applyAlignment="1">
      <alignment horizontal="right" vertical="top" wrapText="1"/>
    </xf>
    <xf numFmtId="0" fontId="21" fillId="0" borderId="0" xfId="0" applyFont="1" applyFill="1"/>
    <xf numFmtId="176" fontId="22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1" fillId="0" borderId="0" xfId="0" applyFo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1" fillId="0" borderId="0" xfId="0" applyFont="1"/>
    <xf numFmtId="0" fontId="21" fillId="0" borderId="0" xfId="0" applyFont="1"/>
    <xf numFmtId="0" fontId="57" fillId="0" borderId="0" xfId="110"/>
    <xf numFmtId="0" fontId="58" fillId="0" borderId="0" xfId="110" applyNumberFormat="1" applyFont="1"/>
    <xf numFmtId="1" fontId="60" fillId="0" borderId="0" xfId="0" applyNumberFormat="1" applyFont="1" applyAlignment="1"/>
    <xf numFmtId="0" fontId="60" fillId="0" borderId="0" xfId="0" applyNumberFormat="1" applyFont="1" applyAlignment="1"/>
    <xf numFmtId="0" fontId="21" fillId="0" borderId="0" xfId="0" applyFont="1" applyAlignment="1">
      <alignment vertical="center"/>
    </xf>
    <xf numFmtId="0" fontId="27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2" fillId="0" borderId="10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11" xfId="0" applyFont="1" applyBorder="1" applyAlignment="1">
      <alignment horizontal="right" vertical="center" wrapText="1"/>
    </xf>
    <xf numFmtId="49" fontId="22" fillId="33" borderId="10" xfId="0" applyNumberFormat="1" applyFont="1" applyFill="1" applyBorder="1" applyAlignment="1">
      <alignment vertical="center" wrapText="1"/>
    </xf>
    <xf numFmtId="49" fontId="22" fillId="33" borderId="12" xfId="0" applyNumberFormat="1" applyFont="1" applyFill="1" applyBorder="1" applyAlignment="1">
      <alignment vertical="center" wrapText="1"/>
    </xf>
    <xf numFmtId="0" fontId="22" fillId="33" borderId="10" xfId="0" applyFont="1" applyFill="1" applyBorder="1" applyAlignment="1">
      <alignment vertical="center" wrapText="1"/>
    </xf>
    <xf numFmtId="0" fontId="22" fillId="33" borderId="12" xfId="0" applyFont="1" applyFill="1" applyBorder="1" applyAlignment="1">
      <alignment vertical="center" wrapText="1"/>
    </xf>
    <xf numFmtId="4" fontId="23" fillId="34" borderId="10" xfId="0" applyNumberFormat="1" applyFont="1" applyFill="1" applyBorder="1" applyAlignment="1">
      <alignment horizontal="right" vertical="top" wrapText="1"/>
    </xf>
    <xf numFmtId="176" fontId="23" fillId="34" borderId="10" xfId="0" applyNumberFormat="1" applyFont="1" applyFill="1" applyBorder="1" applyAlignment="1">
      <alignment horizontal="right" vertical="top" wrapText="1"/>
    </xf>
    <xf numFmtId="176" fontId="23" fillId="34" borderId="12" xfId="0" applyNumberFormat="1" applyFont="1" applyFill="1" applyBorder="1" applyAlignment="1">
      <alignment horizontal="right" vertical="top" wrapText="1"/>
    </xf>
    <xf numFmtId="4" fontId="22" fillId="35" borderId="10" xfId="0" applyNumberFormat="1" applyFont="1" applyFill="1" applyBorder="1" applyAlignment="1">
      <alignment horizontal="right" vertical="top" wrapText="1"/>
    </xf>
    <xf numFmtId="176" fontId="22" fillId="35" borderId="10" xfId="0" applyNumberFormat="1" applyFont="1" applyFill="1" applyBorder="1" applyAlignment="1">
      <alignment horizontal="right" vertical="top" wrapText="1"/>
    </xf>
    <xf numFmtId="176" fontId="22" fillId="35" borderId="12" xfId="0" applyNumberFormat="1" applyFont="1" applyFill="1" applyBorder="1" applyAlignment="1">
      <alignment horizontal="right" vertical="top" wrapText="1"/>
    </xf>
    <xf numFmtId="0" fontId="22" fillId="35" borderId="10" xfId="0" applyFont="1" applyFill="1" applyBorder="1" applyAlignment="1">
      <alignment horizontal="right" vertical="top" wrapText="1"/>
    </xf>
    <xf numFmtId="0" fontId="22" fillId="35" borderId="12" xfId="0" applyFont="1" applyFill="1" applyBorder="1" applyAlignment="1">
      <alignment horizontal="right" vertical="top" wrapText="1"/>
    </xf>
    <xf numFmtId="4" fontId="22" fillId="35" borderId="13" xfId="0" applyNumberFormat="1" applyFont="1" applyFill="1" applyBorder="1" applyAlignment="1">
      <alignment horizontal="right" vertical="top" wrapText="1"/>
    </xf>
    <xf numFmtId="0" fontId="22" fillId="35" borderId="13" xfId="0" applyFont="1" applyFill="1" applyBorder="1" applyAlignment="1">
      <alignment horizontal="right" vertical="top" wrapText="1"/>
    </xf>
    <xf numFmtId="176" fontId="22" fillId="35" borderId="13" xfId="0" applyNumberFormat="1" applyFont="1" applyFill="1" applyBorder="1" applyAlignment="1">
      <alignment horizontal="right" vertical="top" wrapText="1"/>
    </xf>
    <xf numFmtId="176" fontId="22" fillId="35" borderId="20" xfId="0" applyNumberFormat="1" applyFont="1" applyFill="1" applyBorder="1" applyAlignment="1">
      <alignment horizontal="righ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49" fontId="22" fillId="33" borderId="22" xfId="0" applyNumberFormat="1" applyFont="1" applyFill="1" applyBorder="1" applyAlignment="1">
      <alignment horizontal="left" vertical="top" wrapText="1"/>
    </xf>
    <xf numFmtId="49" fontId="22" fillId="33" borderId="23" xfId="0" applyNumberFormat="1" applyFont="1" applyFill="1" applyBorder="1" applyAlignment="1">
      <alignment horizontal="left" vertical="top" wrapText="1"/>
    </xf>
    <xf numFmtId="0" fontId="22" fillId="33" borderId="18" xfId="0" applyFont="1" applyFill="1" applyBorder="1" applyAlignment="1">
      <alignment vertical="center" wrapText="1"/>
    </xf>
    <xf numFmtId="49" fontId="23" fillId="33" borderId="18" xfId="0" applyNumberFormat="1" applyFont="1" applyFill="1" applyBorder="1" applyAlignment="1">
      <alignment horizontal="left" vertical="top" wrapText="1"/>
    </xf>
    <xf numFmtId="14" fontId="22" fillId="33" borderId="18" xfId="0" applyNumberFormat="1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21" fillId="0" borderId="0" xfId="0" applyFont="1" applyAlignment="1">
      <alignment wrapText="1"/>
    </xf>
    <xf numFmtId="0" fontId="21" fillId="0" borderId="19" xfId="0" applyFont="1" applyBorder="1" applyAlignment="1">
      <alignment wrapText="1"/>
    </xf>
    <xf numFmtId="0" fontId="21" fillId="0" borderId="0" xfId="0" applyFont="1" applyAlignment="1">
      <alignment horizontal="right" vertical="center" wrapText="1"/>
    </xf>
    <xf numFmtId="0" fontId="22" fillId="33" borderId="13" xfId="0" applyFont="1" applyFill="1" applyBorder="1" applyAlignment="1">
      <alignment vertical="center" wrapText="1"/>
    </xf>
    <xf numFmtId="0" fontId="22" fillId="33" borderId="15" xfId="0" applyFont="1" applyFill="1" applyBorder="1" applyAlignment="1">
      <alignment vertical="center" wrapText="1"/>
    </xf>
    <xf numFmtId="49" fontId="23" fillId="33" borderId="13" xfId="0" applyNumberFormat="1" applyFont="1" applyFill="1" applyBorder="1" applyAlignment="1">
      <alignment horizontal="left" vertical="top" wrapText="1"/>
    </xf>
    <xf numFmtId="49" fontId="23" fillId="33" borderId="14" xfId="0" applyNumberFormat="1" applyFont="1" applyFill="1" applyBorder="1" applyAlignment="1">
      <alignment horizontal="left" vertical="top" wrapText="1"/>
    </xf>
    <xf numFmtId="49" fontId="23" fillId="33" borderId="15" xfId="0" applyNumberFormat="1" applyFont="1" applyFill="1" applyBorder="1" applyAlignment="1">
      <alignment horizontal="left" vertical="top" wrapText="1"/>
    </xf>
    <xf numFmtId="14" fontId="22" fillId="33" borderId="12" xfId="0" applyNumberFormat="1" applyFont="1" applyFill="1" applyBorder="1" applyAlignment="1">
      <alignment vertical="center" wrapText="1"/>
    </xf>
    <xf numFmtId="14" fontId="22" fillId="33" borderId="16" xfId="0" applyNumberFormat="1" applyFont="1" applyFill="1" applyBorder="1" applyAlignment="1">
      <alignment vertical="center" wrapText="1"/>
    </xf>
    <xf numFmtId="14" fontId="22" fillId="33" borderId="17" xfId="0" applyNumberFormat="1" applyFont="1" applyFill="1" applyBorder="1" applyAlignment="1">
      <alignment vertical="center" wrapText="1"/>
    </xf>
  </cellXfs>
  <cellStyles count="21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2" xfId="84"/>
    <cellStyle name="20% - 着色 1 3" xfId="150"/>
    <cellStyle name="20% - 着色 1 4" xfId="177"/>
    <cellStyle name="20% - 着色 2 2" xfId="88"/>
    <cellStyle name="20% - 着色 2 3" xfId="154"/>
    <cellStyle name="20% - 着色 2 4" xfId="179"/>
    <cellStyle name="20% - 着色 3 2" xfId="92"/>
    <cellStyle name="20% - 着色 3 3" xfId="158"/>
    <cellStyle name="20% - 着色 3 4" xfId="181"/>
    <cellStyle name="20% - 着色 4 2" xfId="96"/>
    <cellStyle name="20% - 着色 4 3" xfId="162"/>
    <cellStyle name="20% - 着色 4 4" xfId="183"/>
    <cellStyle name="20% - 着色 5 2" xfId="100"/>
    <cellStyle name="20% - 着色 5 3" xfId="166"/>
    <cellStyle name="20% - 着色 5 4" xfId="185"/>
    <cellStyle name="20% - 着色 6 2" xfId="104"/>
    <cellStyle name="20% - 着色 6 3" xfId="170"/>
    <cellStyle name="20% - 着色 6 4" xfId="187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2" xfId="85"/>
    <cellStyle name="40% - 着色 1 3" xfId="151"/>
    <cellStyle name="40% - 着色 1 4" xfId="178"/>
    <cellStyle name="40% - 着色 2 2" xfId="89"/>
    <cellStyle name="40% - 着色 2 3" xfId="155"/>
    <cellStyle name="40% - 着色 2 4" xfId="180"/>
    <cellStyle name="40% - 着色 3 2" xfId="93"/>
    <cellStyle name="40% - 着色 3 3" xfId="159"/>
    <cellStyle name="40% - 着色 3 4" xfId="182"/>
    <cellStyle name="40% - 着色 4 2" xfId="97"/>
    <cellStyle name="40% - 着色 4 3" xfId="163"/>
    <cellStyle name="40% - 着色 4 4" xfId="184"/>
    <cellStyle name="40% - 着色 5 2" xfId="101"/>
    <cellStyle name="40% - 着色 5 3" xfId="167"/>
    <cellStyle name="40% - 着色 5 4" xfId="186"/>
    <cellStyle name="40% - 着色 6 2" xfId="105"/>
    <cellStyle name="40% - 着色 6 3" xfId="171"/>
    <cellStyle name="40% - 着色 6 4" xfId="188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8" sqref="N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17544149.866899997</v>
      </c>
      <c r="F3" s="25">
        <f>RA!I7</f>
        <v>868755.64820000005</v>
      </c>
      <c r="G3" s="16">
        <f>SUM(G4:G41)</f>
        <v>16675394.218699999</v>
      </c>
      <c r="H3" s="27">
        <f>RA!J7</f>
        <v>4.9518252795996398</v>
      </c>
      <c r="I3" s="20">
        <f>SUM(I4:I41)</f>
        <v>17544154.703011483</v>
      </c>
      <c r="J3" s="21">
        <f>SUM(J4:J41)</f>
        <v>16675394.261819322</v>
      </c>
      <c r="K3" s="22">
        <f>E3-I3</f>
        <v>-4.8361114859580994</v>
      </c>
      <c r="L3" s="22">
        <f>G3-J3</f>
        <v>-4.3119322508573532E-2</v>
      </c>
    </row>
    <row r="4" spans="1:13">
      <c r="A4" s="68">
        <f>RA!A8</f>
        <v>42444</v>
      </c>
      <c r="B4" s="12">
        <v>12</v>
      </c>
      <c r="C4" s="63" t="s">
        <v>6</v>
      </c>
      <c r="D4" s="63"/>
      <c r="E4" s="15">
        <f>VLOOKUP(C4,RA!B8:D36,3,0)</f>
        <v>500223.89049999998</v>
      </c>
      <c r="F4" s="25">
        <f>VLOOKUP(C4,RA!B8:I39,8,0)</f>
        <v>131603.4546</v>
      </c>
      <c r="G4" s="16">
        <f t="shared" ref="G4:G41" si="0">E4-F4</f>
        <v>368620.43589999998</v>
      </c>
      <c r="H4" s="27">
        <f>RA!J8</f>
        <v>26.308910289841499</v>
      </c>
      <c r="I4" s="20">
        <f>VLOOKUP(B4,RMS!B:D,3,FALSE)</f>
        <v>500224.55878461502</v>
      </c>
      <c r="J4" s="21">
        <f>VLOOKUP(B4,RMS!B:E,4,FALSE)</f>
        <v>368620.44738461502</v>
      </c>
      <c r="K4" s="22">
        <f t="shared" ref="K4:K41" si="1">E4-I4</f>
        <v>-0.66828461503610015</v>
      </c>
      <c r="L4" s="22">
        <f t="shared" ref="L4:L41" si="2">G4-J4</f>
        <v>-1.1484615039080381E-2</v>
      </c>
    </row>
    <row r="5" spans="1:13">
      <c r="A5" s="68"/>
      <c r="B5" s="12">
        <v>13</v>
      </c>
      <c r="C5" s="63" t="s">
        <v>7</v>
      </c>
      <c r="D5" s="63"/>
      <c r="E5" s="15">
        <f>VLOOKUP(C5,RA!B8:D37,3,0)</f>
        <v>64119.804700000001</v>
      </c>
      <c r="F5" s="25">
        <f>VLOOKUP(C5,RA!B9:I40,8,0)</f>
        <v>14669.593800000001</v>
      </c>
      <c r="G5" s="16">
        <f t="shared" si="0"/>
        <v>49450.210899999998</v>
      </c>
      <c r="H5" s="27">
        <f>RA!J9</f>
        <v>22.878413102839701</v>
      </c>
      <c r="I5" s="20">
        <f>VLOOKUP(B5,RMS!B:D,3,FALSE)</f>
        <v>64119.841194871799</v>
      </c>
      <c r="J5" s="21">
        <f>VLOOKUP(B5,RMS!B:E,4,FALSE)</f>
        <v>49450.1979452991</v>
      </c>
      <c r="K5" s="22">
        <f t="shared" si="1"/>
        <v>-3.649487179791322E-2</v>
      </c>
      <c r="L5" s="22">
        <f t="shared" si="2"/>
        <v>1.2954700898262672E-2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VLOOKUP(C6,RA!B10:D38,3,0)</f>
        <v>100486.5704</v>
      </c>
      <c r="F6" s="25">
        <f>VLOOKUP(C6,RA!B10:I41,8,0)</f>
        <v>24035.280599999998</v>
      </c>
      <c r="G6" s="16">
        <f t="shared" si="0"/>
        <v>76451.289799999999</v>
      </c>
      <c r="H6" s="27">
        <f>RA!J10</f>
        <v>23.918898320765098</v>
      </c>
      <c r="I6" s="20">
        <f>VLOOKUP(B6,RMS!B:D,3,FALSE)</f>
        <v>100488.278470713</v>
      </c>
      <c r="J6" s="21">
        <f>VLOOKUP(B6,RMS!B:E,4,FALSE)</f>
        <v>76451.289730625605</v>
      </c>
      <c r="K6" s="22">
        <f>E6-I6</f>
        <v>-1.7080707130080555</v>
      </c>
      <c r="L6" s="22">
        <f t="shared" si="2"/>
        <v>6.9374393206089735E-5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VLOOKUP(C7,RA!B10:D39,3,0)</f>
        <v>42346.260499999997</v>
      </c>
      <c r="F7" s="25">
        <f>VLOOKUP(C7,RA!B11:I42,8,0)</f>
        <v>9025.2793000000001</v>
      </c>
      <c r="G7" s="16">
        <f t="shared" si="0"/>
        <v>33320.981199999995</v>
      </c>
      <c r="H7" s="27">
        <f>RA!J11</f>
        <v>21.3130491179971</v>
      </c>
      <c r="I7" s="20">
        <f>VLOOKUP(B7,RMS!B:D,3,FALSE)</f>
        <v>42346.294115967001</v>
      </c>
      <c r="J7" s="21">
        <f>VLOOKUP(B7,RMS!B:E,4,FALSE)</f>
        <v>33320.981174654</v>
      </c>
      <c r="K7" s="22">
        <f t="shared" si="1"/>
        <v>-3.3615967004152481E-2</v>
      </c>
      <c r="L7" s="22">
        <f t="shared" si="2"/>
        <v>2.5345994799863547E-5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VLOOKUP(C8,RA!B12:D39,3,0)</f>
        <v>113985.4667</v>
      </c>
      <c r="F8" s="25">
        <f>VLOOKUP(C8,RA!B12:I43,8,0)</f>
        <v>15107.820599999999</v>
      </c>
      <c r="G8" s="16">
        <f t="shared" si="0"/>
        <v>98877.646100000013</v>
      </c>
      <c r="H8" s="27">
        <f>RA!J12</f>
        <v>13.254163918776101</v>
      </c>
      <c r="I8" s="20">
        <f>VLOOKUP(B8,RMS!B:D,3,FALSE)</f>
        <v>113985.474731624</v>
      </c>
      <c r="J8" s="21">
        <f>VLOOKUP(B8,RMS!B:E,4,FALSE)</f>
        <v>98877.646436752097</v>
      </c>
      <c r="K8" s="22">
        <f t="shared" si="1"/>
        <v>-8.0316239909734577E-3</v>
      </c>
      <c r="L8" s="22">
        <f t="shared" si="2"/>
        <v>-3.3675208396743983E-4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VLOOKUP(C9,RA!B12:D40,3,0)</f>
        <v>158690.9889</v>
      </c>
      <c r="F9" s="25">
        <f>VLOOKUP(C9,RA!B13:I44,8,0)</f>
        <v>52243.783100000001</v>
      </c>
      <c r="G9" s="16">
        <f t="shared" si="0"/>
        <v>106447.2058</v>
      </c>
      <c r="H9" s="27">
        <f>RA!J13</f>
        <v>32.921707440440599</v>
      </c>
      <c r="I9" s="20">
        <f>VLOOKUP(B9,RMS!B:D,3,FALSE)</f>
        <v>158691.10307948699</v>
      </c>
      <c r="J9" s="21">
        <f>VLOOKUP(B9,RMS!B:E,4,FALSE)</f>
        <v>106447.20265299101</v>
      </c>
      <c r="K9" s="22">
        <f t="shared" si="1"/>
        <v>-0.1141794869909063</v>
      </c>
      <c r="L9" s="22">
        <f t="shared" si="2"/>
        <v>3.1470089888898656E-3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VLOOKUP(C10,RA!B14:D41,3,0)</f>
        <v>121106.3821</v>
      </c>
      <c r="F10" s="25">
        <f>VLOOKUP(C10,RA!B14:I44,8,0)</f>
        <v>19922.877799999998</v>
      </c>
      <c r="G10" s="16">
        <f t="shared" si="0"/>
        <v>101183.5043</v>
      </c>
      <c r="H10" s="27">
        <f>RA!J14</f>
        <v>16.450724936650602</v>
      </c>
      <c r="I10" s="20">
        <f>VLOOKUP(B10,RMS!B:D,3,FALSE)</f>
        <v>121106.383989743</v>
      </c>
      <c r="J10" s="21">
        <f>VLOOKUP(B10,RMS!B:E,4,FALSE)</f>
        <v>101183.506245299</v>
      </c>
      <c r="K10" s="22">
        <f t="shared" si="1"/>
        <v>-1.8897429981734604E-3</v>
      </c>
      <c r="L10" s="22">
        <f t="shared" si="2"/>
        <v>-1.9452989945420995E-3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VLOOKUP(C11,RA!B14:D42,3,0)</f>
        <v>81037.124400000001</v>
      </c>
      <c r="F11" s="25">
        <f>VLOOKUP(C11,RA!B15:I45,8,0)</f>
        <v>-18167.922299999998</v>
      </c>
      <c r="G11" s="16">
        <f t="shared" si="0"/>
        <v>99205.046700000006</v>
      </c>
      <c r="H11" s="27">
        <f>RA!J15</f>
        <v>-22.419258376349799</v>
      </c>
      <c r="I11" s="20">
        <f>VLOOKUP(B11,RMS!B:D,3,FALSE)</f>
        <v>81037.213854700894</v>
      </c>
      <c r="J11" s="21">
        <f>VLOOKUP(B11,RMS!B:E,4,FALSE)</f>
        <v>99205.048110256394</v>
      </c>
      <c r="K11" s="22">
        <f t="shared" si="1"/>
        <v>-8.945470089383889E-2</v>
      </c>
      <c r="L11" s="22">
        <f t="shared" si="2"/>
        <v>-1.4102563873166218E-3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VLOOKUP(C12,RA!B16:D43,3,0)</f>
        <v>626141.61719999998</v>
      </c>
      <c r="F12" s="25">
        <f>VLOOKUP(C12,RA!B16:I46,8,0)</f>
        <v>40871.299299999999</v>
      </c>
      <c r="G12" s="16">
        <f t="shared" si="0"/>
        <v>585270.31790000002</v>
      </c>
      <c r="H12" s="27">
        <f>RA!J16</f>
        <v>6.52748486560749</v>
      </c>
      <c r="I12" s="20">
        <f>VLOOKUP(B12,RMS!B:D,3,FALSE)</f>
        <v>626141.14367863198</v>
      </c>
      <c r="J12" s="21">
        <f>VLOOKUP(B12,RMS!B:E,4,FALSE)</f>
        <v>585270.31795812002</v>
      </c>
      <c r="K12" s="22">
        <f t="shared" si="1"/>
        <v>0.47352136799599975</v>
      </c>
      <c r="L12" s="22">
        <f t="shared" si="2"/>
        <v>-5.8120000176131725E-5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VLOOKUP(C13,RA!B16:D44,3,0)</f>
        <v>418260.83500000002</v>
      </c>
      <c r="F13" s="25">
        <f>VLOOKUP(C13,RA!B17:I47,8,0)</f>
        <v>44737.095200000003</v>
      </c>
      <c r="G13" s="16">
        <f t="shared" si="0"/>
        <v>373523.73980000004</v>
      </c>
      <c r="H13" s="27">
        <f>RA!J17</f>
        <v>10.6959799857904</v>
      </c>
      <c r="I13" s="20">
        <f>VLOOKUP(B13,RMS!B:D,3,FALSE)</f>
        <v>418260.79340085498</v>
      </c>
      <c r="J13" s="21">
        <f>VLOOKUP(B13,RMS!B:E,4,FALSE)</f>
        <v>373523.73897948698</v>
      </c>
      <c r="K13" s="22">
        <f t="shared" si="1"/>
        <v>4.1599145042710006E-2</v>
      </c>
      <c r="L13" s="22">
        <f t="shared" si="2"/>
        <v>8.2051305798813701E-4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VLOOKUP(C14,RA!B18:D44,3,0)</f>
        <v>1198456.7682</v>
      </c>
      <c r="F14" s="25">
        <f>VLOOKUP(C14,RA!B18:I48,8,0)</f>
        <v>174554.4976</v>
      </c>
      <c r="G14" s="16">
        <f t="shared" si="0"/>
        <v>1023902.2706</v>
      </c>
      <c r="H14" s="27">
        <f>RA!J18</f>
        <v>14.564939030898</v>
      </c>
      <c r="I14" s="20">
        <f>VLOOKUP(B14,RMS!B:D,3,FALSE)</f>
        <v>1198456.7933290601</v>
      </c>
      <c r="J14" s="21">
        <f>VLOOKUP(B14,RMS!B:E,4,FALSE)</f>
        <v>1023902.28394957</v>
      </c>
      <c r="K14" s="22">
        <f t="shared" si="1"/>
        <v>-2.5129060028120875E-2</v>
      </c>
      <c r="L14" s="22">
        <f t="shared" si="2"/>
        <v>-1.3349569984711707E-2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VLOOKUP(C15,RA!B18:D45,3,0)</f>
        <v>499147.94520000002</v>
      </c>
      <c r="F15" s="25">
        <f>VLOOKUP(C15,RA!B19:I49,8,0)</f>
        <v>39528.033300000003</v>
      </c>
      <c r="G15" s="16">
        <f t="shared" si="0"/>
        <v>459619.91190000001</v>
      </c>
      <c r="H15" s="27">
        <f>RA!J19</f>
        <v>7.9191016771914802</v>
      </c>
      <c r="I15" s="20">
        <f>VLOOKUP(B15,RMS!B:D,3,FALSE)</f>
        <v>499147.93715470098</v>
      </c>
      <c r="J15" s="21">
        <f>VLOOKUP(B15,RMS!B:E,4,FALSE)</f>
        <v>459619.90997179499</v>
      </c>
      <c r="K15" s="22">
        <f t="shared" si="1"/>
        <v>8.0452990368939936E-3</v>
      </c>
      <c r="L15" s="22">
        <f t="shared" si="2"/>
        <v>1.9282050197944045E-3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VLOOKUP(C16,RA!B20:D46,3,0)</f>
        <v>859047.48979999998</v>
      </c>
      <c r="F16" s="25">
        <f>VLOOKUP(C16,RA!B20:I50,8,0)</f>
        <v>82619.091700000004</v>
      </c>
      <c r="G16" s="16">
        <f t="shared" si="0"/>
        <v>776428.39809999999</v>
      </c>
      <c r="H16" s="27">
        <f>RA!J20</f>
        <v>9.6175232080865598</v>
      </c>
      <c r="I16" s="20">
        <f>VLOOKUP(B16,RMS!B:D,3,FALSE)</f>
        <v>859047.5048</v>
      </c>
      <c r="J16" s="21">
        <f>VLOOKUP(B16,RMS!B:E,4,FALSE)</f>
        <v>776428.39809999999</v>
      </c>
      <c r="K16" s="22">
        <f t="shared" si="1"/>
        <v>-1.5000000013969839E-2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VLOOKUP(C17,RA!B20:D47,3,0)</f>
        <v>291492.72350000002</v>
      </c>
      <c r="F17" s="25">
        <f>VLOOKUP(C17,RA!B21:I51,8,0)</f>
        <v>47205.534800000001</v>
      </c>
      <c r="G17" s="16">
        <f t="shared" si="0"/>
        <v>244287.18870000003</v>
      </c>
      <c r="H17" s="27">
        <f>RA!J21</f>
        <v>16.194412756927701</v>
      </c>
      <c r="I17" s="20">
        <f>VLOOKUP(B17,RMS!B:D,3,FALSE)</f>
        <v>291492.64741778199</v>
      </c>
      <c r="J17" s="21">
        <f>VLOOKUP(B17,RMS!B:E,4,FALSE)</f>
        <v>244287.18868833699</v>
      </c>
      <c r="K17" s="22">
        <f t="shared" si="1"/>
        <v>7.6082218030933291E-2</v>
      </c>
      <c r="L17" s="22">
        <f t="shared" si="2"/>
        <v>1.1663039913401008E-5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VLOOKUP(C18,RA!B22:D48,3,0)</f>
        <v>967828.43030000001</v>
      </c>
      <c r="F18" s="25">
        <f>VLOOKUP(C18,RA!B22:I52,8,0)</f>
        <v>60319.029699999999</v>
      </c>
      <c r="G18" s="16">
        <f t="shared" si="0"/>
        <v>907509.40060000005</v>
      </c>
      <c r="H18" s="27">
        <f>RA!J22</f>
        <v>6.2324093621947796</v>
      </c>
      <c r="I18" s="20">
        <f>VLOOKUP(B18,RMS!B:D,3,FALSE)</f>
        <v>967829.56563333306</v>
      </c>
      <c r="J18" s="21">
        <f>VLOOKUP(B18,RMS!B:E,4,FALSE)</f>
        <v>907509.39996666706</v>
      </c>
      <c r="K18" s="22">
        <f t="shared" si="1"/>
        <v>-1.1353333330480382</v>
      </c>
      <c r="L18" s="22">
        <f t="shared" si="2"/>
        <v>6.3333299476653337E-4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VLOOKUP(C19,RA!B22:D49,3,0)</f>
        <v>2010278.4757000001</v>
      </c>
      <c r="F19" s="25">
        <f>VLOOKUP(C19,RA!B23:I53,8,0)</f>
        <v>229378.8247</v>
      </c>
      <c r="G19" s="16">
        <f t="shared" si="0"/>
        <v>1780899.6510000001</v>
      </c>
      <c r="H19" s="27">
        <f>RA!J23</f>
        <v>11.4103009843016</v>
      </c>
      <c r="I19" s="20">
        <f>VLOOKUP(B19,RMS!B:D,3,FALSE)</f>
        <v>2010279.7525017101</v>
      </c>
      <c r="J19" s="21">
        <f>VLOOKUP(B19,RMS!B:E,4,FALSE)</f>
        <v>1780899.67513248</v>
      </c>
      <c r="K19" s="22">
        <f t="shared" si="1"/>
        <v>-1.2768017100170255</v>
      </c>
      <c r="L19" s="22">
        <f t="shared" si="2"/>
        <v>-2.4132479913532734E-2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VLOOKUP(C20,RA!B24:D50,3,0)</f>
        <v>198481.94149999999</v>
      </c>
      <c r="F20" s="25">
        <f>VLOOKUP(C20,RA!B24:I54,8,0)</f>
        <v>25827.131700000002</v>
      </c>
      <c r="G20" s="16">
        <f t="shared" si="0"/>
        <v>172654.80979999999</v>
      </c>
      <c r="H20" s="27">
        <f>RA!J24</f>
        <v>13.0123332655933</v>
      </c>
      <c r="I20" s="20">
        <f>VLOOKUP(B20,RMS!B:D,3,FALSE)</f>
        <v>198481.927436525</v>
      </c>
      <c r="J20" s="21">
        <f>VLOOKUP(B20,RMS!B:E,4,FALSE)</f>
        <v>172654.807250515</v>
      </c>
      <c r="K20" s="22">
        <f t="shared" si="1"/>
        <v>1.4063474984141067E-2</v>
      </c>
      <c r="L20" s="22">
        <f t="shared" si="2"/>
        <v>2.5494849833194166E-3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VLOOKUP(C21,RA!B24:D51,3,0)</f>
        <v>230069.11739999999</v>
      </c>
      <c r="F21" s="25">
        <f>VLOOKUP(C21,RA!B25:I55,8,0)</f>
        <v>17789.729800000001</v>
      </c>
      <c r="G21" s="16">
        <f t="shared" si="0"/>
        <v>212279.38759999999</v>
      </c>
      <c r="H21" s="27">
        <f>RA!J25</f>
        <v>7.7323414811343998</v>
      </c>
      <c r="I21" s="20">
        <f>VLOOKUP(B21,RMS!B:D,3,FALSE)</f>
        <v>230069.12201936301</v>
      </c>
      <c r="J21" s="21">
        <f>VLOOKUP(B21,RMS!B:E,4,FALSE)</f>
        <v>212279.38872315001</v>
      </c>
      <c r="K21" s="22">
        <f t="shared" si="1"/>
        <v>-4.6193630259949714E-3</v>
      </c>
      <c r="L21" s="22">
        <f t="shared" si="2"/>
        <v>-1.1231500247959048E-3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VLOOKUP(C22,RA!B26:D52,3,0)</f>
        <v>525793.81539999996</v>
      </c>
      <c r="F22" s="25">
        <f>VLOOKUP(C22,RA!B26:I56,8,0)</f>
        <v>108256.20450000001</v>
      </c>
      <c r="G22" s="16">
        <f t="shared" si="0"/>
        <v>417537.61089999997</v>
      </c>
      <c r="H22" s="27">
        <f>RA!J26</f>
        <v>20.589098108284801</v>
      </c>
      <c r="I22" s="20">
        <f>VLOOKUP(B22,RMS!B:D,3,FALSE)</f>
        <v>525793.83312917303</v>
      </c>
      <c r="J22" s="21">
        <f>VLOOKUP(B22,RMS!B:E,4,FALSE)</f>
        <v>417537.596805704</v>
      </c>
      <c r="K22" s="22">
        <f t="shared" si="1"/>
        <v>-1.7729173065163195E-2</v>
      </c>
      <c r="L22" s="22">
        <f t="shared" si="2"/>
        <v>1.4094295969698578E-2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VLOOKUP(C23,RA!B26:D53,3,0)</f>
        <v>214537.212</v>
      </c>
      <c r="F23" s="25">
        <f>VLOOKUP(C23,RA!B27:I57,8,0)</f>
        <v>58588.0717</v>
      </c>
      <c r="G23" s="16">
        <f t="shared" si="0"/>
        <v>155949.1403</v>
      </c>
      <c r="H23" s="27">
        <f>RA!J27</f>
        <v>27.309048697808201</v>
      </c>
      <c r="I23" s="20">
        <f>VLOOKUP(B23,RMS!B:D,3,FALSE)</f>
        <v>214537.062135232</v>
      </c>
      <c r="J23" s="21">
        <f>VLOOKUP(B23,RMS!B:E,4,FALSE)</f>
        <v>155949.16080958201</v>
      </c>
      <c r="K23" s="22">
        <f t="shared" si="1"/>
        <v>0.14986476799822412</v>
      </c>
      <c r="L23" s="22">
        <f t="shared" si="2"/>
        <v>-2.0509582012891769E-2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VLOOKUP(C24,RA!B28:D54,3,0)</f>
        <v>722682.11109999998</v>
      </c>
      <c r="F24" s="25">
        <f>VLOOKUP(C24,RA!B28:I58,8,0)</f>
        <v>31596.727200000001</v>
      </c>
      <c r="G24" s="16">
        <f t="shared" si="0"/>
        <v>691085.38390000002</v>
      </c>
      <c r="H24" s="27">
        <f>RA!J28</f>
        <v>4.37214740958599</v>
      </c>
      <c r="I24" s="20">
        <f>VLOOKUP(B24,RMS!B:D,3,FALSE)</f>
        <v>722682.11128141603</v>
      </c>
      <c r="J24" s="21">
        <f>VLOOKUP(B24,RMS!B:E,4,FALSE)</f>
        <v>691085.38986371702</v>
      </c>
      <c r="K24" s="22">
        <f t="shared" si="1"/>
        <v>-1.8141604959964752E-4</v>
      </c>
      <c r="L24" s="22">
        <f t="shared" si="2"/>
        <v>-5.9637170052155852E-3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VLOOKUP(C25,RA!B28:D55,3,0)</f>
        <v>661577.3321</v>
      </c>
      <c r="F25" s="25">
        <f>VLOOKUP(C25,RA!B29:I59,8,0)</f>
        <v>76388.035999999993</v>
      </c>
      <c r="G25" s="16">
        <f t="shared" si="0"/>
        <v>585189.29610000004</v>
      </c>
      <c r="H25" s="27">
        <f>RA!J29</f>
        <v>11.5463502592398</v>
      </c>
      <c r="I25" s="20">
        <f>VLOOKUP(B25,RMS!B:D,3,FALSE)</f>
        <v>661577.88912389404</v>
      </c>
      <c r="J25" s="21">
        <f>VLOOKUP(B25,RMS!B:E,4,FALSE)</f>
        <v>585189.29956673004</v>
      </c>
      <c r="K25" s="22">
        <f t="shared" si="1"/>
        <v>-0.55702389404177666</v>
      </c>
      <c r="L25" s="22">
        <f t="shared" si="2"/>
        <v>-3.4667300060391426E-3</v>
      </c>
      <c r="M25" s="32"/>
    </row>
    <row r="26" spans="1:13">
      <c r="A26" s="68"/>
      <c r="B26" s="12">
        <v>37</v>
      </c>
      <c r="C26" s="63" t="s">
        <v>71</v>
      </c>
      <c r="D26" s="63"/>
      <c r="E26" s="15">
        <f>VLOOKUP(C26,RA!B30:D56,3,0)</f>
        <v>777571.66070000001</v>
      </c>
      <c r="F26" s="25">
        <f>VLOOKUP(C26,RA!B30:I60,8,0)</f>
        <v>87657.020399999994</v>
      </c>
      <c r="G26" s="16">
        <f t="shared" si="0"/>
        <v>689914.64029999997</v>
      </c>
      <c r="H26" s="27">
        <f>RA!J30</f>
        <v>11.2731758152153</v>
      </c>
      <c r="I26" s="20">
        <f>VLOOKUP(B26,RMS!B:D,3,FALSE)</f>
        <v>777571.68925398204</v>
      </c>
      <c r="J26" s="21">
        <f>VLOOKUP(B26,RMS!B:E,4,FALSE)</f>
        <v>689914.64430355304</v>
      </c>
      <c r="K26" s="22">
        <f t="shared" si="1"/>
        <v>-2.8553982032462955E-2</v>
      </c>
      <c r="L26" s="22">
        <f t="shared" si="2"/>
        <v>-4.0035530691966414E-3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VLOOKUP(C27,RA!B30:D57,3,0)</f>
        <v>654378.33640000003</v>
      </c>
      <c r="F27" s="25">
        <f>VLOOKUP(C27,RA!B31:I61,8,0)</f>
        <v>47156.975599999998</v>
      </c>
      <c r="G27" s="16">
        <f t="shared" si="0"/>
        <v>607221.36080000002</v>
      </c>
      <c r="H27" s="27">
        <f>RA!J31</f>
        <v>7.2063778668819598</v>
      </c>
      <c r="I27" s="20">
        <f>VLOOKUP(B27,RMS!B:D,3,FALSE)</f>
        <v>654378.26862477895</v>
      </c>
      <c r="J27" s="21">
        <f>VLOOKUP(B27,RMS!B:E,4,FALSE)</f>
        <v>607221.35411681398</v>
      </c>
      <c r="K27" s="22">
        <f t="shared" si="1"/>
        <v>6.7775221075862646E-2</v>
      </c>
      <c r="L27" s="22">
        <f t="shared" si="2"/>
        <v>6.6831860458478332E-3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VLOOKUP(C28,RA!B32:D58,3,0)</f>
        <v>105153.6358</v>
      </c>
      <c r="F28" s="25">
        <f>VLOOKUP(C28,RA!B32:I62,8,0)</f>
        <v>30534.266500000002</v>
      </c>
      <c r="G28" s="16">
        <f t="shared" si="0"/>
        <v>74619.369300000006</v>
      </c>
      <c r="H28" s="27">
        <f>RA!J32</f>
        <v>29.037765805906599</v>
      </c>
      <c r="I28" s="20">
        <f>VLOOKUP(B28,RMS!B:D,3,FALSE)</f>
        <v>105153.590316239</v>
      </c>
      <c r="J28" s="21">
        <f>VLOOKUP(B28,RMS!B:E,4,FALSE)</f>
        <v>74619.3620352789</v>
      </c>
      <c r="K28" s="22">
        <f t="shared" si="1"/>
        <v>4.5483761001378298E-2</v>
      </c>
      <c r="L28" s="22">
        <f t="shared" si="2"/>
        <v>7.2647211054572836E-3</v>
      </c>
      <c r="M28" s="32"/>
    </row>
    <row r="29" spans="1:13">
      <c r="A29" s="68"/>
      <c r="B29" s="12">
        <v>40</v>
      </c>
      <c r="C29" s="63" t="s">
        <v>73</v>
      </c>
      <c r="D29" s="63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VLOOKUP(C30,RA!B34:D61,3,0)</f>
        <v>93603.283200000005</v>
      </c>
      <c r="F30" s="25">
        <f>VLOOKUP(C30,RA!B34:I65,8,0)</f>
        <v>18243.5713</v>
      </c>
      <c r="G30" s="16">
        <f t="shared" si="0"/>
        <v>75359.711900000009</v>
      </c>
      <c r="H30" s="27">
        <f>RA!J34</f>
        <v>19.490311318481599</v>
      </c>
      <c r="I30" s="20">
        <f>VLOOKUP(B30,RMS!B:D,3,FALSE)</f>
        <v>93603.282300000006</v>
      </c>
      <c r="J30" s="21">
        <f>VLOOKUP(B30,RMS!B:E,4,FALSE)</f>
        <v>75359.718099999998</v>
      </c>
      <c r="K30" s="22">
        <f t="shared" si="1"/>
        <v>8.9999999909196049E-4</v>
      </c>
      <c r="L30" s="22">
        <f t="shared" si="2"/>
        <v>-6.1999999888939783E-3</v>
      </c>
      <c r="M30" s="32"/>
    </row>
    <row r="31" spans="1:13" s="35" customFormat="1" ht="12" thickBot="1">
      <c r="A31" s="68"/>
      <c r="B31" s="12">
        <v>70</v>
      </c>
      <c r="C31" s="69" t="s">
        <v>68</v>
      </c>
      <c r="D31" s="70"/>
      <c r="E31" s="15">
        <f>VLOOKUP(C31,RA!B35:D62,3,0)</f>
        <v>128926.54</v>
      </c>
      <c r="F31" s="25">
        <f>VLOOKUP(C31,RA!B35:I66,8,0)</f>
        <v>-1867.73</v>
      </c>
      <c r="G31" s="16">
        <f t="shared" si="0"/>
        <v>130794.26999999999</v>
      </c>
      <c r="H31" s="27">
        <f>RA!J35</f>
        <v>-1.4486776733479401</v>
      </c>
      <c r="I31" s="20">
        <f>VLOOKUP(B31,RMS!B:D,3,FALSE)</f>
        <v>128926.54</v>
      </c>
      <c r="J31" s="21">
        <f>VLOOKUP(B31,RMS!B:E,4,FALSE)</f>
        <v>130794.27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VLOOKUP(C32,RA!B34:D62,3,0)</f>
        <v>1187503.67</v>
      </c>
      <c r="F32" s="25">
        <f>VLOOKUP(C32,RA!B34:I66,8,0)</f>
        <v>-183224.4</v>
      </c>
      <c r="G32" s="16">
        <f t="shared" si="0"/>
        <v>1370728.0699999998</v>
      </c>
      <c r="H32" s="27">
        <f>RA!J35</f>
        <v>-1.4486776733479401</v>
      </c>
      <c r="I32" s="20">
        <f>VLOOKUP(B32,RMS!B:D,3,FALSE)</f>
        <v>1187503.67</v>
      </c>
      <c r="J32" s="21">
        <f>VLOOKUP(B32,RMS!B:E,4,FALSE)</f>
        <v>1370728.07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VLOOKUP(C33,RA!B34:D63,3,0)</f>
        <v>1594927.34</v>
      </c>
      <c r="F33" s="25">
        <f>VLOOKUP(C33,RA!B34:I67,8,0)</f>
        <v>-136736.93</v>
      </c>
      <c r="G33" s="16">
        <f t="shared" si="0"/>
        <v>1731664.27</v>
      </c>
      <c r="H33" s="27">
        <f>RA!J34</f>
        <v>19.490311318481599</v>
      </c>
      <c r="I33" s="20">
        <f>VLOOKUP(B33,RMS!B:D,3,FALSE)</f>
        <v>1594927.34</v>
      </c>
      <c r="J33" s="21">
        <f>VLOOKUP(B33,RMS!B:E,4,FALSE)</f>
        <v>1731664.27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VLOOKUP(C34,RA!B35:D64,3,0)</f>
        <v>824935.12</v>
      </c>
      <c r="F34" s="25">
        <f>VLOOKUP(C34,RA!B35:I68,8,0)</f>
        <v>-166749.93</v>
      </c>
      <c r="G34" s="16">
        <f t="shared" si="0"/>
        <v>991685.05</v>
      </c>
      <c r="H34" s="27">
        <f>RA!J35</f>
        <v>-1.4486776733479401</v>
      </c>
      <c r="I34" s="20">
        <f>VLOOKUP(B34,RMS!B:D,3,FALSE)</f>
        <v>824935.12</v>
      </c>
      <c r="J34" s="21">
        <f>VLOOKUP(B34,RMS!B:E,4,FALSE)</f>
        <v>991685.05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69</v>
      </c>
      <c r="D35" s="63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-15.4293754730038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VLOOKUP(C36,RA!B8:D65,3,0)</f>
        <v>84471.794099999999</v>
      </c>
      <c r="F36" s="25">
        <f>VLOOKUP(C36,RA!B8:I69,8,0)</f>
        <v>5785.9731000000002</v>
      </c>
      <c r="G36" s="16">
        <f t="shared" si="0"/>
        <v>78685.820999999996</v>
      </c>
      <c r="H36" s="27">
        <f>RA!J36</f>
        <v>-15.4293754730038</v>
      </c>
      <c r="I36" s="20">
        <f>VLOOKUP(B36,RMS!B:D,3,FALSE)</f>
        <v>84471.794871794904</v>
      </c>
      <c r="J36" s="21">
        <f>VLOOKUP(B36,RMS!B:E,4,FALSE)</f>
        <v>78685.820512820501</v>
      </c>
      <c r="K36" s="22">
        <f t="shared" si="1"/>
        <v>-7.7179490472190082E-4</v>
      </c>
      <c r="L36" s="22">
        <f t="shared" si="2"/>
        <v>4.8717949539422989E-4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VLOOKUP(C37,RA!B8:D66,3,0)</f>
        <v>484564.6679</v>
      </c>
      <c r="F37" s="25">
        <f>VLOOKUP(C37,RA!B8:I70,8,0)</f>
        <v>11370.142900000001</v>
      </c>
      <c r="G37" s="16">
        <f t="shared" si="0"/>
        <v>473194.52500000002</v>
      </c>
      <c r="H37" s="27">
        <f>RA!J37</f>
        <v>-8.5732388285475096</v>
      </c>
      <c r="I37" s="20">
        <f>VLOOKUP(B37,RMS!B:D,3,FALSE)</f>
        <v>484564.66031367501</v>
      </c>
      <c r="J37" s="21">
        <f>VLOOKUP(B37,RMS!B:E,4,FALSE)</f>
        <v>473194.52490000002</v>
      </c>
      <c r="K37" s="22">
        <f t="shared" si="1"/>
        <v>7.586324994917959E-3</v>
      </c>
      <c r="L37" s="22">
        <f t="shared" si="2"/>
        <v>1.0000000474974513E-4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VLOOKUP(C38,RA!B9:D67,3,0)</f>
        <v>707691.59</v>
      </c>
      <c r="F38" s="25">
        <f>VLOOKUP(C38,RA!B9:I71,8,0)</f>
        <v>-160836.19</v>
      </c>
      <c r="G38" s="16">
        <f t="shared" si="0"/>
        <v>868527.78</v>
      </c>
      <c r="H38" s="27">
        <f>RA!J38</f>
        <v>-20.213702381830998</v>
      </c>
      <c r="I38" s="20">
        <f>VLOOKUP(B38,RMS!B:D,3,FALSE)</f>
        <v>707691.59</v>
      </c>
      <c r="J38" s="21">
        <f>VLOOKUP(B38,RMS!B:E,4,FALSE)</f>
        <v>868527.78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VLOOKUP(C39,RA!B10:D68,3,0)</f>
        <v>289089.74</v>
      </c>
      <c r="F39" s="25">
        <f>VLOOKUP(C39,RA!B10:I72,8,0)</f>
        <v>31088.23</v>
      </c>
      <c r="G39" s="16">
        <f t="shared" si="0"/>
        <v>258001.50999999998</v>
      </c>
      <c r="H39" s="27">
        <f>RA!J39</f>
        <v>0</v>
      </c>
      <c r="I39" s="20">
        <f>VLOOKUP(B39,RMS!B:D,3,FALSE)</f>
        <v>289089.74</v>
      </c>
      <c r="J39" s="21">
        <f>VLOOKUP(B39,RMS!B:E,4,FALSE)</f>
        <v>258001.51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75</v>
      </c>
      <c r="D40" s="65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6.8495918213248901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VLOOKUP(C41,RA!B8:D69,3,0)</f>
        <v>5540.1862000000001</v>
      </c>
      <c r="F41" s="25">
        <f>VLOOKUP(C41,RA!B8:I73,8,0)</f>
        <v>235.1737</v>
      </c>
      <c r="G41" s="16">
        <f t="shared" si="0"/>
        <v>5305.0124999999998</v>
      </c>
      <c r="H41" s="27">
        <f>RA!J40</f>
        <v>6.8495918213248901</v>
      </c>
      <c r="I41" s="20">
        <f>VLOOKUP(B41,RMS!B:D,3,FALSE)</f>
        <v>5540.1860676197002</v>
      </c>
      <c r="J41" s="21">
        <f>VLOOKUP(B41,RMS!B:E,4,FALSE)</f>
        <v>5305.0124045079801</v>
      </c>
      <c r="K41" s="22">
        <f t="shared" si="1"/>
        <v>1.3238029987405753E-4</v>
      </c>
      <c r="L41" s="22">
        <f t="shared" si="2"/>
        <v>9.5492019681842066E-5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4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17544149.866900001</v>
      </c>
      <c r="E7" s="51">
        <v>14475326.2305</v>
      </c>
      <c r="F7" s="52">
        <v>121.20037633372201</v>
      </c>
      <c r="G7" s="51">
        <v>29745360.881099999</v>
      </c>
      <c r="H7" s="52">
        <v>-41.018870347451603</v>
      </c>
      <c r="I7" s="51">
        <v>868755.64820000005</v>
      </c>
      <c r="J7" s="52">
        <v>4.9518252795996398</v>
      </c>
      <c r="K7" s="51">
        <v>731308.7121</v>
      </c>
      <c r="L7" s="52">
        <v>2.4585639253906999</v>
      </c>
      <c r="M7" s="52">
        <v>0.18794653178041901</v>
      </c>
      <c r="N7" s="51">
        <v>309639912.36009997</v>
      </c>
      <c r="O7" s="51">
        <v>2048731010.7708001</v>
      </c>
      <c r="P7" s="51">
        <v>728578</v>
      </c>
      <c r="Q7" s="51">
        <v>732775</v>
      </c>
      <c r="R7" s="52">
        <v>-0.57275425608133201</v>
      </c>
      <c r="S7" s="51">
        <v>24.0799885076135</v>
      </c>
      <c r="T7" s="51">
        <v>20.943716815120599</v>
      </c>
      <c r="U7" s="53">
        <v>13.024390321038799</v>
      </c>
    </row>
    <row r="8" spans="1:23" ht="12" thickBot="1">
      <c r="A8" s="79">
        <v>42444</v>
      </c>
      <c r="B8" s="69" t="s">
        <v>6</v>
      </c>
      <c r="C8" s="70"/>
      <c r="D8" s="54">
        <v>500223.89049999998</v>
      </c>
      <c r="E8" s="54">
        <v>632603.30240000004</v>
      </c>
      <c r="F8" s="55">
        <v>79.0738664503058</v>
      </c>
      <c r="G8" s="54">
        <v>1282065.1524</v>
      </c>
      <c r="H8" s="55">
        <v>-60.982958661376102</v>
      </c>
      <c r="I8" s="54">
        <v>131603.4546</v>
      </c>
      <c r="J8" s="55">
        <v>26.308910289841499</v>
      </c>
      <c r="K8" s="54">
        <v>16595.0324</v>
      </c>
      <c r="L8" s="55">
        <v>1.2943985232680599</v>
      </c>
      <c r="M8" s="55">
        <v>6.9302921156092498</v>
      </c>
      <c r="N8" s="54">
        <v>11142734.052100001</v>
      </c>
      <c r="O8" s="54">
        <v>80429932.694000006</v>
      </c>
      <c r="P8" s="54">
        <v>21014</v>
      </c>
      <c r="Q8" s="54">
        <v>21237</v>
      </c>
      <c r="R8" s="55">
        <v>-1.05005415077459</v>
      </c>
      <c r="S8" s="54">
        <v>23.804315718092699</v>
      </c>
      <c r="T8" s="54">
        <v>24.6386514761972</v>
      </c>
      <c r="U8" s="56">
        <v>-3.5049768621173198</v>
      </c>
    </row>
    <row r="9" spans="1:23" ht="12" thickBot="1">
      <c r="A9" s="80"/>
      <c r="B9" s="69" t="s">
        <v>7</v>
      </c>
      <c r="C9" s="70"/>
      <c r="D9" s="54">
        <v>64119.804700000001</v>
      </c>
      <c r="E9" s="54">
        <v>103724.64629999999</v>
      </c>
      <c r="F9" s="55">
        <v>61.8173278842022</v>
      </c>
      <c r="G9" s="54">
        <v>160776.11979999999</v>
      </c>
      <c r="H9" s="55">
        <v>-60.118576826108999</v>
      </c>
      <c r="I9" s="54">
        <v>14669.593800000001</v>
      </c>
      <c r="J9" s="55">
        <v>22.878413102839701</v>
      </c>
      <c r="K9" s="54">
        <v>38644.8125</v>
      </c>
      <c r="L9" s="55">
        <v>24.036413211161499</v>
      </c>
      <c r="M9" s="55">
        <v>-0.62039940548294803</v>
      </c>
      <c r="N9" s="54">
        <v>1504966.8204999999</v>
      </c>
      <c r="O9" s="54">
        <v>10757155.476500001</v>
      </c>
      <c r="P9" s="54">
        <v>3647</v>
      </c>
      <c r="Q9" s="54">
        <v>3525</v>
      </c>
      <c r="R9" s="55">
        <v>3.4609929078014199</v>
      </c>
      <c r="S9" s="54">
        <v>17.581520345489398</v>
      </c>
      <c r="T9" s="54">
        <v>17.4441224113475</v>
      </c>
      <c r="U9" s="56">
        <v>0.78149063017281095</v>
      </c>
    </row>
    <row r="10" spans="1:23" ht="12" thickBot="1">
      <c r="A10" s="80"/>
      <c r="B10" s="69" t="s">
        <v>8</v>
      </c>
      <c r="C10" s="70"/>
      <c r="D10" s="54">
        <v>100486.5704</v>
      </c>
      <c r="E10" s="54">
        <v>141054.3873</v>
      </c>
      <c r="F10" s="55">
        <v>71.239592276049706</v>
      </c>
      <c r="G10" s="54">
        <v>198903.82060000001</v>
      </c>
      <c r="H10" s="55">
        <v>-49.479818890919802</v>
      </c>
      <c r="I10" s="54">
        <v>24035.280599999998</v>
      </c>
      <c r="J10" s="55">
        <v>23.918898320765098</v>
      </c>
      <c r="K10" s="54">
        <v>51495.2952</v>
      </c>
      <c r="L10" s="55">
        <v>25.889545532440099</v>
      </c>
      <c r="M10" s="55">
        <v>-0.53325288248857405</v>
      </c>
      <c r="N10" s="54">
        <v>2153081.5389</v>
      </c>
      <c r="O10" s="54">
        <v>19174106.212900002</v>
      </c>
      <c r="P10" s="54">
        <v>75568</v>
      </c>
      <c r="Q10" s="54">
        <v>77197</v>
      </c>
      <c r="R10" s="55">
        <v>-2.1101856289752101</v>
      </c>
      <c r="S10" s="54">
        <v>1.32975029642177</v>
      </c>
      <c r="T10" s="54">
        <v>1.3312507390183601</v>
      </c>
      <c r="U10" s="56">
        <v>-0.11283641753097801</v>
      </c>
    </row>
    <row r="11" spans="1:23" ht="12" thickBot="1">
      <c r="A11" s="80"/>
      <c r="B11" s="69" t="s">
        <v>9</v>
      </c>
      <c r="C11" s="70"/>
      <c r="D11" s="54">
        <v>42346.260499999997</v>
      </c>
      <c r="E11" s="54">
        <v>53389.303</v>
      </c>
      <c r="F11" s="55">
        <v>79.316001746642002</v>
      </c>
      <c r="G11" s="54">
        <v>72080.517399999997</v>
      </c>
      <c r="H11" s="55">
        <v>-41.251447648459902</v>
      </c>
      <c r="I11" s="54">
        <v>9025.2793000000001</v>
      </c>
      <c r="J11" s="55">
        <v>21.3130491179971</v>
      </c>
      <c r="K11" s="54">
        <v>17482.644700000001</v>
      </c>
      <c r="L11" s="55">
        <v>24.254327425235701</v>
      </c>
      <c r="M11" s="55">
        <v>-0.48375778065203101</v>
      </c>
      <c r="N11" s="54">
        <v>719095.38029999996</v>
      </c>
      <c r="O11" s="54">
        <v>6347683.8411999997</v>
      </c>
      <c r="P11" s="54">
        <v>2021</v>
      </c>
      <c r="Q11" s="54">
        <v>2060</v>
      </c>
      <c r="R11" s="55">
        <v>-1.8932038834951399</v>
      </c>
      <c r="S11" s="54">
        <v>20.9531224641267</v>
      </c>
      <c r="T11" s="54">
        <v>20.5428313592233</v>
      </c>
      <c r="U11" s="56">
        <v>1.9581382469644499</v>
      </c>
    </row>
    <row r="12" spans="1:23" ht="12" thickBot="1">
      <c r="A12" s="80"/>
      <c r="B12" s="69" t="s">
        <v>10</v>
      </c>
      <c r="C12" s="70"/>
      <c r="D12" s="54">
        <v>113985.4667</v>
      </c>
      <c r="E12" s="54">
        <v>126671.4451</v>
      </c>
      <c r="F12" s="55">
        <v>89.985131700372506</v>
      </c>
      <c r="G12" s="54">
        <v>342183.15960000001</v>
      </c>
      <c r="H12" s="55">
        <v>-66.688756152335202</v>
      </c>
      <c r="I12" s="54">
        <v>15107.820599999999</v>
      </c>
      <c r="J12" s="55">
        <v>13.254163918776101</v>
      </c>
      <c r="K12" s="54">
        <v>-32746.010699999999</v>
      </c>
      <c r="L12" s="55">
        <v>-9.5697318179769404</v>
      </c>
      <c r="M12" s="55">
        <v>-1.4613636982656899</v>
      </c>
      <c r="N12" s="54">
        <v>3534261.1444999999</v>
      </c>
      <c r="O12" s="54">
        <v>21850997.4553</v>
      </c>
      <c r="P12" s="54">
        <v>1370</v>
      </c>
      <c r="Q12" s="54">
        <v>1485</v>
      </c>
      <c r="R12" s="55">
        <v>-7.7441077441077404</v>
      </c>
      <c r="S12" s="54">
        <v>83.2010705839416</v>
      </c>
      <c r="T12" s="54">
        <v>78.284575959595998</v>
      </c>
      <c r="U12" s="56">
        <v>5.90917230973053</v>
      </c>
    </row>
    <row r="13" spans="1:23" ht="12" thickBot="1">
      <c r="A13" s="80"/>
      <c r="B13" s="69" t="s">
        <v>11</v>
      </c>
      <c r="C13" s="70"/>
      <c r="D13" s="54">
        <v>158690.9889</v>
      </c>
      <c r="E13" s="54">
        <v>240235.22029999999</v>
      </c>
      <c r="F13" s="55">
        <v>66.056504413395501</v>
      </c>
      <c r="G13" s="54">
        <v>328480.80160000001</v>
      </c>
      <c r="H13" s="55">
        <v>-51.689417424996897</v>
      </c>
      <c r="I13" s="54">
        <v>52243.783100000001</v>
      </c>
      <c r="J13" s="55">
        <v>32.921707440440599</v>
      </c>
      <c r="K13" s="54">
        <v>81457.910499999998</v>
      </c>
      <c r="L13" s="55">
        <v>24.798377897041799</v>
      </c>
      <c r="M13" s="55">
        <v>-0.35864076577314102</v>
      </c>
      <c r="N13" s="54">
        <v>11068463.1402</v>
      </c>
      <c r="O13" s="54">
        <v>36670394.366800003</v>
      </c>
      <c r="P13" s="54">
        <v>6254</v>
      </c>
      <c r="Q13" s="54">
        <v>6480</v>
      </c>
      <c r="R13" s="55">
        <v>-3.4876543209876498</v>
      </c>
      <c r="S13" s="54">
        <v>25.3743186600576</v>
      </c>
      <c r="T13" s="54">
        <v>26.457439830246901</v>
      </c>
      <c r="U13" s="56">
        <v>-4.2685724282887998</v>
      </c>
    </row>
    <row r="14" spans="1:23" ht="12" thickBot="1">
      <c r="A14" s="80"/>
      <c r="B14" s="69" t="s">
        <v>12</v>
      </c>
      <c r="C14" s="70"/>
      <c r="D14" s="54">
        <v>121106.3821</v>
      </c>
      <c r="E14" s="54">
        <v>118787.9034</v>
      </c>
      <c r="F14" s="55">
        <v>101.951780133868</v>
      </c>
      <c r="G14" s="54">
        <v>177961.59839999999</v>
      </c>
      <c r="H14" s="55">
        <v>-31.948025198227299</v>
      </c>
      <c r="I14" s="54">
        <v>19922.877799999998</v>
      </c>
      <c r="J14" s="55">
        <v>16.450724936650602</v>
      </c>
      <c r="K14" s="54">
        <v>37397.505100000002</v>
      </c>
      <c r="L14" s="55">
        <v>21.014367951417501</v>
      </c>
      <c r="M14" s="55">
        <v>-0.46726719478407103</v>
      </c>
      <c r="N14" s="54">
        <v>2187519.4182000002</v>
      </c>
      <c r="O14" s="54">
        <v>14362737.7807</v>
      </c>
      <c r="P14" s="54">
        <v>1762</v>
      </c>
      <c r="Q14" s="54">
        <v>1619</v>
      </c>
      <c r="R14" s="55">
        <v>8.8326127239036492</v>
      </c>
      <c r="S14" s="54">
        <v>68.732339443813899</v>
      </c>
      <c r="T14" s="54">
        <v>68.614050401482402</v>
      </c>
      <c r="U14" s="56">
        <v>0.172100998290864</v>
      </c>
    </row>
    <row r="15" spans="1:23" ht="12" thickBot="1">
      <c r="A15" s="80"/>
      <c r="B15" s="69" t="s">
        <v>13</v>
      </c>
      <c r="C15" s="70"/>
      <c r="D15" s="54">
        <v>81037.124400000001</v>
      </c>
      <c r="E15" s="54">
        <v>81073.311600000001</v>
      </c>
      <c r="F15" s="55">
        <v>99.955364842898604</v>
      </c>
      <c r="G15" s="54">
        <v>127240.189</v>
      </c>
      <c r="H15" s="55">
        <v>-36.3116912691791</v>
      </c>
      <c r="I15" s="54">
        <v>-18167.922299999998</v>
      </c>
      <c r="J15" s="55">
        <v>-22.419258376349799</v>
      </c>
      <c r="K15" s="54">
        <v>20854.779699999999</v>
      </c>
      <c r="L15" s="55">
        <v>16.390088590641799</v>
      </c>
      <c r="M15" s="55">
        <v>-1.8711634724197099</v>
      </c>
      <c r="N15" s="54">
        <v>2829318.9547000001</v>
      </c>
      <c r="O15" s="54">
        <v>12245313.6876</v>
      </c>
      <c r="P15" s="54">
        <v>2987</v>
      </c>
      <c r="Q15" s="54">
        <v>3257</v>
      </c>
      <c r="R15" s="55">
        <v>-8.2898372735646308</v>
      </c>
      <c r="S15" s="54">
        <v>27.1299378640777</v>
      </c>
      <c r="T15" s="54">
        <v>22.241018667485399</v>
      </c>
      <c r="U15" s="56">
        <v>18.020384790728201</v>
      </c>
    </row>
    <row r="16" spans="1:23" ht="12" thickBot="1">
      <c r="A16" s="80"/>
      <c r="B16" s="69" t="s">
        <v>14</v>
      </c>
      <c r="C16" s="70"/>
      <c r="D16" s="54">
        <v>626141.61719999998</v>
      </c>
      <c r="E16" s="54">
        <v>617154.79249999998</v>
      </c>
      <c r="F16" s="55">
        <v>101.456170284864</v>
      </c>
      <c r="G16" s="54">
        <v>1007856.5799</v>
      </c>
      <c r="H16" s="55">
        <v>-37.873936660499297</v>
      </c>
      <c r="I16" s="54">
        <v>40871.299299999999</v>
      </c>
      <c r="J16" s="55">
        <v>6.52748486560749</v>
      </c>
      <c r="K16" s="54">
        <v>94596.265100000004</v>
      </c>
      <c r="L16" s="55">
        <v>9.3858855502422696</v>
      </c>
      <c r="M16" s="55">
        <v>-0.56793960885460004</v>
      </c>
      <c r="N16" s="54">
        <v>11750760.2151</v>
      </c>
      <c r="O16" s="54">
        <v>98928810.040800005</v>
      </c>
      <c r="P16" s="54">
        <v>27069</v>
      </c>
      <c r="Q16" s="54">
        <v>27822</v>
      </c>
      <c r="R16" s="55">
        <v>-2.7064912659046798</v>
      </c>
      <c r="S16" s="54">
        <v>23.131316901252401</v>
      </c>
      <c r="T16" s="54">
        <v>19.142884328948298</v>
      </c>
      <c r="U16" s="56">
        <v>17.2425659521707</v>
      </c>
    </row>
    <row r="17" spans="1:21" ht="12" thickBot="1">
      <c r="A17" s="80"/>
      <c r="B17" s="69" t="s">
        <v>15</v>
      </c>
      <c r="C17" s="70"/>
      <c r="D17" s="54">
        <v>418260.83500000002</v>
      </c>
      <c r="E17" s="54">
        <v>493540.87150000001</v>
      </c>
      <c r="F17" s="55">
        <v>84.746949878496494</v>
      </c>
      <c r="G17" s="54">
        <v>613150.88930000004</v>
      </c>
      <c r="H17" s="55">
        <v>-31.785007198227301</v>
      </c>
      <c r="I17" s="54">
        <v>44737.095200000003</v>
      </c>
      <c r="J17" s="55">
        <v>10.6959799857904</v>
      </c>
      <c r="K17" s="54">
        <v>70432.744300000006</v>
      </c>
      <c r="L17" s="55">
        <v>11.487016577666401</v>
      </c>
      <c r="M17" s="55">
        <v>-0.36482532883501501</v>
      </c>
      <c r="N17" s="54">
        <v>7327951.3937999997</v>
      </c>
      <c r="O17" s="54">
        <v>133961911.0669</v>
      </c>
      <c r="P17" s="54">
        <v>7938</v>
      </c>
      <c r="Q17" s="54">
        <v>7590</v>
      </c>
      <c r="R17" s="55">
        <v>4.5849802371541504</v>
      </c>
      <c r="S17" s="54">
        <v>52.690959309649799</v>
      </c>
      <c r="T17" s="54">
        <v>46.697500527009197</v>
      </c>
      <c r="U17" s="56">
        <v>11.374738401361601</v>
      </c>
    </row>
    <row r="18" spans="1:21" ht="12" customHeight="1" thickBot="1">
      <c r="A18" s="80"/>
      <c r="B18" s="69" t="s">
        <v>16</v>
      </c>
      <c r="C18" s="70"/>
      <c r="D18" s="54">
        <v>1198456.7682</v>
      </c>
      <c r="E18" s="54">
        <v>1392152.2141</v>
      </c>
      <c r="F18" s="55">
        <v>86.086618694549799</v>
      </c>
      <c r="G18" s="54">
        <v>2278779.4328000001</v>
      </c>
      <c r="H18" s="55">
        <v>-47.407952215567299</v>
      </c>
      <c r="I18" s="54">
        <v>174554.4976</v>
      </c>
      <c r="J18" s="55">
        <v>14.564939030898</v>
      </c>
      <c r="K18" s="54">
        <v>291831.3835</v>
      </c>
      <c r="L18" s="55">
        <v>12.806477858255001</v>
      </c>
      <c r="M18" s="55">
        <v>-0.40186522948105102</v>
      </c>
      <c r="N18" s="54">
        <v>22641375.5748</v>
      </c>
      <c r="O18" s="54">
        <v>254259293.5492</v>
      </c>
      <c r="P18" s="54">
        <v>57698</v>
      </c>
      <c r="Q18" s="54">
        <v>57902</v>
      </c>
      <c r="R18" s="55">
        <v>-0.352319436288906</v>
      </c>
      <c r="S18" s="54">
        <v>20.7712012236126</v>
      </c>
      <c r="T18" s="54">
        <v>21.173059766502</v>
      </c>
      <c r="U18" s="56">
        <v>-1.9346909144214099</v>
      </c>
    </row>
    <row r="19" spans="1:21" ht="12" customHeight="1" thickBot="1">
      <c r="A19" s="80"/>
      <c r="B19" s="69" t="s">
        <v>17</v>
      </c>
      <c r="C19" s="70"/>
      <c r="D19" s="54">
        <v>499147.94520000002</v>
      </c>
      <c r="E19" s="54">
        <v>479378.57260000001</v>
      </c>
      <c r="F19" s="55">
        <v>104.123958334804</v>
      </c>
      <c r="G19" s="54">
        <v>740369.24739999999</v>
      </c>
      <c r="H19" s="55">
        <v>-32.581215798348097</v>
      </c>
      <c r="I19" s="54">
        <v>39528.033300000003</v>
      </c>
      <c r="J19" s="55">
        <v>7.9191016771914802</v>
      </c>
      <c r="K19" s="54">
        <v>82353.7595</v>
      </c>
      <c r="L19" s="55">
        <v>11.123336063620499</v>
      </c>
      <c r="M19" s="55">
        <v>-0.52002150794342294</v>
      </c>
      <c r="N19" s="54">
        <v>8863401.1824999992</v>
      </c>
      <c r="O19" s="54">
        <v>68154309.111000001</v>
      </c>
      <c r="P19" s="54">
        <v>10103</v>
      </c>
      <c r="Q19" s="54">
        <v>10043</v>
      </c>
      <c r="R19" s="55">
        <v>0.59743104650005197</v>
      </c>
      <c r="S19" s="54">
        <v>49.405913609818903</v>
      </c>
      <c r="T19" s="54">
        <v>48.820676530917098</v>
      </c>
      <c r="U19" s="56">
        <v>1.1845486423420699</v>
      </c>
    </row>
    <row r="20" spans="1:21" ht="12" thickBot="1">
      <c r="A20" s="80"/>
      <c r="B20" s="69" t="s">
        <v>18</v>
      </c>
      <c r="C20" s="70"/>
      <c r="D20" s="54">
        <v>859047.48979999998</v>
      </c>
      <c r="E20" s="54">
        <v>794275.32070000004</v>
      </c>
      <c r="F20" s="55">
        <v>108.154876201229</v>
      </c>
      <c r="G20" s="54">
        <v>964572.67799999996</v>
      </c>
      <c r="H20" s="55">
        <v>-10.9400971649748</v>
      </c>
      <c r="I20" s="54">
        <v>82619.091700000004</v>
      </c>
      <c r="J20" s="55">
        <v>9.6175232080865598</v>
      </c>
      <c r="K20" s="54">
        <v>90342.003800000006</v>
      </c>
      <c r="L20" s="55">
        <v>9.3660131434906795</v>
      </c>
      <c r="M20" s="55">
        <v>-8.5485286745433001E-2</v>
      </c>
      <c r="N20" s="54">
        <v>18276974.843699999</v>
      </c>
      <c r="O20" s="54">
        <v>112482096.9356</v>
      </c>
      <c r="P20" s="54">
        <v>36068</v>
      </c>
      <c r="Q20" s="54">
        <v>35346</v>
      </c>
      <c r="R20" s="55">
        <v>2.0426639506591999</v>
      </c>
      <c r="S20" s="54">
        <v>23.817441771098999</v>
      </c>
      <c r="T20" s="54">
        <v>24.960740188422999</v>
      </c>
      <c r="U20" s="56">
        <v>-4.8002570062386098</v>
      </c>
    </row>
    <row r="21" spans="1:21" ht="12" customHeight="1" thickBot="1">
      <c r="A21" s="80"/>
      <c r="B21" s="69" t="s">
        <v>19</v>
      </c>
      <c r="C21" s="70"/>
      <c r="D21" s="54">
        <v>291492.72350000002</v>
      </c>
      <c r="E21" s="54">
        <v>370436.51860000001</v>
      </c>
      <c r="F21" s="55">
        <v>78.688981475596904</v>
      </c>
      <c r="G21" s="54">
        <v>495781.66570000001</v>
      </c>
      <c r="H21" s="55">
        <v>-41.205424954866402</v>
      </c>
      <c r="I21" s="54">
        <v>47205.534800000001</v>
      </c>
      <c r="J21" s="55">
        <v>16.194412756927701</v>
      </c>
      <c r="K21" s="54">
        <v>51392.5363</v>
      </c>
      <c r="L21" s="55">
        <v>10.365961441401501</v>
      </c>
      <c r="M21" s="55">
        <v>-8.1471003407161999E-2</v>
      </c>
      <c r="N21" s="54">
        <v>5126950.2555</v>
      </c>
      <c r="O21" s="54">
        <v>41827025.131099999</v>
      </c>
      <c r="P21" s="54">
        <v>24800</v>
      </c>
      <c r="Q21" s="54">
        <v>25108</v>
      </c>
      <c r="R21" s="55">
        <v>-1.22670065317827</v>
      </c>
      <c r="S21" s="54">
        <v>11.753738850806499</v>
      </c>
      <c r="T21" s="54">
        <v>11.904754241676001</v>
      </c>
      <c r="U21" s="56">
        <v>-1.28482853657366</v>
      </c>
    </row>
    <row r="22" spans="1:21" ht="12" customHeight="1" thickBot="1">
      <c r="A22" s="80"/>
      <c r="B22" s="69" t="s">
        <v>20</v>
      </c>
      <c r="C22" s="70"/>
      <c r="D22" s="54">
        <v>967828.43030000001</v>
      </c>
      <c r="E22" s="54">
        <v>1184483.0763999999</v>
      </c>
      <c r="F22" s="55">
        <v>81.708928526148398</v>
      </c>
      <c r="G22" s="54">
        <v>1403917.3784</v>
      </c>
      <c r="H22" s="55">
        <v>-31.0622943208379</v>
      </c>
      <c r="I22" s="54">
        <v>60319.029699999999</v>
      </c>
      <c r="J22" s="55">
        <v>6.2324093621947796</v>
      </c>
      <c r="K22" s="54">
        <v>190693.07889999999</v>
      </c>
      <c r="L22" s="55">
        <v>13.5829274452979</v>
      </c>
      <c r="M22" s="55">
        <v>-0.68368527034150295</v>
      </c>
      <c r="N22" s="54">
        <v>16607438.644400001</v>
      </c>
      <c r="O22" s="54">
        <v>125325675.2418</v>
      </c>
      <c r="P22" s="54">
        <v>58766</v>
      </c>
      <c r="Q22" s="54">
        <v>58244</v>
      </c>
      <c r="R22" s="55">
        <v>0.89622965455669101</v>
      </c>
      <c r="S22" s="54">
        <v>16.469190183099101</v>
      </c>
      <c r="T22" s="54">
        <v>16.408314308769999</v>
      </c>
      <c r="U22" s="56">
        <v>0.369634897965672</v>
      </c>
    </row>
    <row r="23" spans="1:21" ht="12" thickBot="1">
      <c r="A23" s="80"/>
      <c r="B23" s="69" t="s">
        <v>21</v>
      </c>
      <c r="C23" s="70"/>
      <c r="D23" s="54">
        <v>2010278.4757000001</v>
      </c>
      <c r="E23" s="54">
        <v>2298510.8456999999</v>
      </c>
      <c r="F23" s="55">
        <v>87.4600387229315</v>
      </c>
      <c r="G23" s="54">
        <v>3572848.1529000001</v>
      </c>
      <c r="H23" s="55">
        <v>-43.734567222838699</v>
      </c>
      <c r="I23" s="54">
        <v>229378.8247</v>
      </c>
      <c r="J23" s="55">
        <v>11.4103009843016</v>
      </c>
      <c r="K23" s="54">
        <v>278335.45770000003</v>
      </c>
      <c r="L23" s="55">
        <v>7.79029630671769</v>
      </c>
      <c r="M23" s="55">
        <v>-0.17589075213251201</v>
      </c>
      <c r="N23" s="54">
        <v>81940520.678499997</v>
      </c>
      <c r="O23" s="54">
        <v>282685724.33639997</v>
      </c>
      <c r="P23" s="54">
        <v>64791</v>
      </c>
      <c r="Q23" s="54">
        <v>65280</v>
      </c>
      <c r="R23" s="55">
        <v>-0.74908088235293702</v>
      </c>
      <c r="S23" s="54">
        <v>31.027125305983901</v>
      </c>
      <c r="T23" s="54">
        <v>31.305091674326</v>
      </c>
      <c r="U23" s="56">
        <v>-0.89588179891261799</v>
      </c>
    </row>
    <row r="24" spans="1:21" ht="12" thickBot="1">
      <c r="A24" s="80"/>
      <c r="B24" s="69" t="s">
        <v>22</v>
      </c>
      <c r="C24" s="70"/>
      <c r="D24" s="54">
        <v>198481.94149999999</v>
      </c>
      <c r="E24" s="54">
        <v>192518.43239999999</v>
      </c>
      <c r="F24" s="55">
        <v>103.097630198655</v>
      </c>
      <c r="G24" s="54">
        <v>243458.87669999999</v>
      </c>
      <c r="H24" s="55">
        <v>-18.474140606268602</v>
      </c>
      <c r="I24" s="54">
        <v>25827.131700000002</v>
      </c>
      <c r="J24" s="55">
        <v>13.0123332655933</v>
      </c>
      <c r="K24" s="54">
        <v>36658.100200000001</v>
      </c>
      <c r="L24" s="55">
        <v>15.0572041968187</v>
      </c>
      <c r="M24" s="55">
        <v>-0.29545907837308</v>
      </c>
      <c r="N24" s="54">
        <v>3261076.7363999998</v>
      </c>
      <c r="O24" s="54">
        <v>29345168.184799999</v>
      </c>
      <c r="P24" s="54">
        <v>21267</v>
      </c>
      <c r="Q24" s="54">
        <v>21172</v>
      </c>
      <c r="R24" s="55">
        <v>0.44870583789911</v>
      </c>
      <c r="S24" s="54">
        <v>9.3328603705271096</v>
      </c>
      <c r="T24" s="54">
        <v>9.3161154779898006</v>
      </c>
      <c r="U24" s="56">
        <v>0.179418654865864</v>
      </c>
    </row>
    <row r="25" spans="1:21" ht="12" thickBot="1">
      <c r="A25" s="80"/>
      <c r="B25" s="69" t="s">
        <v>23</v>
      </c>
      <c r="C25" s="70"/>
      <c r="D25" s="54">
        <v>230069.11739999999</v>
      </c>
      <c r="E25" s="54">
        <v>177121.5037</v>
      </c>
      <c r="F25" s="55">
        <v>129.89338538457801</v>
      </c>
      <c r="G25" s="54">
        <v>250009.00289999999</v>
      </c>
      <c r="H25" s="55">
        <v>-7.9756669834708402</v>
      </c>
      <c r="I25" s="54">
        <v>17789.729800000001</v>
      </c>
      <c r="J25" s="55">
        <v>7.7323414811343998</v>
      </c>
      <c r="K25" s="54">
        <v>20423.928</v>
      </c>
      <c r="L25" s="55">
        <v>8.1692770112639792</v>
      </c>
      <c r="M25" s="55">
        <v>-0.12897608138845801</v>
      </c>
      <c r="N25" s="54">
        <v>3831239.5772000002</v>
      </c>
      <c r="O25" s="54">
        <v>40666004.397299998</v>
      </c>
      <c r="P25" s="54">
        <v>14720</v>
      </c>
      <c r="Q25" s="54">
        <v>14011</v>
      </c>
      <c r="R25" s="55">
        <v>5.0603097566197999</v>
      </c>
      <c r="S25" s="54">
        <v>15.6296954755435</v>
      </c>
      <c r="T25" s="54">
        <v>15.787749175647701</v>
      </c>
      <c r="U25" s="56">
        <v>-1.0112397925573</v>
      </c>
    </row>
    <row r="26" spans="1:21" ht="12" thickBot="1">
      <c r="A26" s="80"/>
      <c r="B26" s="69" t="s">
        <v>24</v>
      </c>
      <c r="C26" s="70"/>
      <c r="D26" s="54">
        <v>525793.81539999996</v>
      </c>
      <c r="E26" s="54">
        <v>511082.70140000002</v>
      </c>
      <c r="F26" s="55">
        <v>102.878421429585</v>
      </c>
      <c r="G26" s="54">
        <v>601954.92660000001</v>
      </c>
      <c r="H26" s="55">
        <v>-12.652294687606901</v>
      </c>
      <c r="I26" s="54">
        <v>108256.20450000001</v>
      </c>
      <c r="J26" s="55">
        <v>20.589098108284801</v>
      </c>
      <c r="K26" s="54">
        <v>129900.42230000001</v>
      </c>
      <c r="L26" s="55">
        <v>21.579758975262799</v>
      </c>
      <c r="M26" s="55">
        <v>-0.16662161228401201</v>
      </c>
      <c r="N26" s="54">
        <v>7981904.7911</v>
      </c>
      <c r="O26" s="54">
        <v>67098632.481700003</v>
      </c>
      <c r="P26" s="54">
        <v>36452</v>
      </c>
      <c r="Q26" s="54">
        <v>36222</v>
      </c>
      <c r="R26" s="55">
        <v>0.63497322069461204</v>
      </c>
      <c r="S26" s="54">
        <v>14.4242789257105</v>
      </c>
      <c r="T26" s="54">
        <v>14.7623040555464</v>
      </c>
      <c r="U26" s="56">
        <v>-2.34344560013544</v>
      </c>
    </row>
    <row r="27" spans="1:21" ht="12" thickBot="1">
      <c r="A27" s="80"/>
      <c r="B27" s="69" t="s">
        <v>25</v>
      </c>
      <c r="C27" s="70"/>
      <c r="D27" s="54">
        <v>214537.212</v>
      </c>
      <c r="E27" s="54">
        <v>220387.31770000001</v>
      </c>
      <c r="F27" s="55">
        <v>97.345534325181404</v>
      </c>
      <c r="G27" s="54">
        <v>306613.74719999998</v>
      </c>
      <c r="H27" s="55">
        <v>-30.030139235714</v>
      </c>
      <c r="I27" s="54">
        <v>58588.0717</v>
      </c>
      <c r="J27" s="55">
        <v>27.309048697808201</v>
      </c>
      <c r="K27" s="54">
        <v>83277.257199999993</v>
      </c>
      <c r="L27" s="55">
        <v>27.160314226119599</v>
      </c>
      <c r="M27" s="55">
        <v>-0.29646972450961101</v>
      </c>
      <c r="N27" s="54">
        <v>3386065.5485</v>
      </c>
      <c r="O27" s="54">
        <v>21328798.756900001</v>
      </c>
      <c r="P27" s="54">
        <v>27108</v>
      </c>
      <c r="Q27" s="54">
        <v>26249</v>
      </c>
      <c r="R27" s="55">
        <v>3.2725056192616901</v>
      </c>
      <c r="S27" s="54">
        <v>7.9141660026560396</v>
      </c>
      <c r="T27" s="54">
        <v>8.0790503562040499</v>
      </c>
      <c r="U27" s="56">
        <v>-2.08340782203289</v>
      </c>
    </row>
    <row r="28" spans="1:21" ht="12" thickBot="1">
      <c r="A28" s="80"/>
      <c r="B28" s="69" t="s">
        <v>26</v>
      </c>
      <c r="C28" s="70"/>
      <c r="D28" s="54">
        <v>722682.11109999998</v>
      </c>
      <c r="E28" s="54">
        <v>580885.42449999996</v>
      </c>
      <c r="F28" s="55">
        <v>124.41043975618</v>
      </c>
      <c r="G28" s="54">
        <v>739405.71939999994</v>
      </c>
      <c r="H28" s="55">
        <v>-2.2617634488370602</v>
      </c>
      <c r="I28" s="54">
        <v>31596.727200000001</v>
      </c>
      <c r="J28" s="55">
        <v>4.37214740958599</v>
      </c>
      <c r="K28" s="54">
        <v>47973.809300000001</v>
      </c>
      <c r="L28" s="55">
        <v>6.4881577246831297</v>
      </c>
      <c r="M28" s="55">
        <v>-0.34137547839045601</v>
      </c>
      <c r="N28" s="54">
        <v>11201334.901000001</v>
      </c>
      <c r="O28" s="54">
        <v>95622994.238000005</v>
      </c>
      <c r="P28" s="54">
        <v>32876</v>
      </c>
      <c r="Q28" s="54">
        <v>31955</v>
      </c>
      <c r="R28" s="55">
        <v>2.8821780629009601</v>
      </c>
      <c r="S28" s="54">
        <v>21.982057157196699</v>
      </c>
      <c r="T28" s="54">
        <v>22.316176867469899</v>
      </c>
      <c r="U28" s="56">
        <v>-1.5199656150641701</v>
      </c>
    </row>
    <row r="29" spans="1:21" ht="12" thickBot="1">
      <c r="A29" s="80"/>
      <c r="B29" s="69" t="s">
        <v>27</v>
      </c>
      <c r="C29" s="70"/>
      <c r="D29" s="54">
        <v>661577.3321</v>
      </c>
      <c r="E29" s="54">
        <v>607088.06220000004</v>
      </c>
      <c r="F29" s="55">
        <v>108.975513322159</v>
      </c>
      <c r="G29" s="54">
        <v>872222.48100000003</v>
      </c>
      <c r="H29" s="55">
        <v>-24.150392071813599</v>
      </c>
      <c r="I29" s="54">
        <v>76388.035999999993</v>
      </c>
      <c r="J29" s="55">
        <v>11.5463502592398</v>
      </c>
      <c r="K29" s="54">
        <v>107241.83349999999</v>
      </c>
      <c r="L29" s="55">
        <v>12.295238409476401</v>
      </c>
      <c r="M29" s="55">
        <v>-0.28770300257874698</v>
      </c>
      <c r="N29" s="54">
        <v>9985842.5990999993</v>
      </c>
      <c r="O29" s="54">
        <v>61077553.104999997</v>
      </c>
      <c r="P29" s="54">
        <v>82611</v>
      </c>
      <c r="Q29" s="54">
        <v>84384</v>
      </c>
      <c r="R29" s="55">
        <v>-2.1011092150170598</v>
      </c>
      <c r="S29" s="54">
        <v>8.00834431371125</v>
      </c>
      <c r="T29" s="54">
        <v>8.1014224379029205</v>
      </c>
      <c r="U29" s="56">
        <v>-1.1622642651903701</v>
      </c>
    </row>
    <row r="30" spans="1:21" ht="12" thickBot="1">
      <c r="A30" s="80"/>
      <c r="B30" s="69" t="s">
        <v>28</v>
      </c>
      <c r="C30" s="70"/>
      <c r="D30" s="54">
        <v>777571.66070000001</v>
      </c>
      <c r="E30" s="54">
        <v>913309.66429999995</v>
      </c>
      <c r="F30" s="55">
        <v>85.137789634139594</v>
      </c>
      <c r="G30" s="54">
        <v>1228808.7747</v>
      </c>
      <c r="H30" s="55">
        <v>-36.721508121567901</v>
      </c>
      <c r="I30" s="54">
        <v>87657.020399999994</v>
      </c>
      <c r="J30" s="55">
        <v>11.2731758152153</v>
      </c>
      <c r="K30" s="54">
        <v>106946.5594</v>
      </c>
      <c r="L30" s="55">
        <v>8.7032711355849308</v>
      </c>
      <c r="M30" s="55">
        <v>-0.18036614836624701</v>
      </c>
      <c r="N30" s="54">
        <v>13912058.412900001</v>
      </c>
      <c r="O30" s="54">
        <v>85020195.247199997</v>
      </c>
      <c r="P30" s="54">
        <v>56340</v>
      </c>
      <c r="Q30" s="54">
        <v>58981</v>
      </c>
      <c r="R30" s="55">
        <v>-4.4777131618656796</v>
      </c>
      <c r="S30" s="54">
        <v>13.801413927937499</v>
      </c>
      <c r="T30" s="54">
        <v>16.653741740560498</v>
      </c>
      <c r="U30" s="56">
        <v>-20.666924617405801</v>
      </c>
    </row>
    <row r="31" spans="1:21" ht="12" thickBot="1">
      <c r="A31" s="80"/>
      <c r="B31" s="69" t="s">
        <v>29</v>
      </c>
      <c r="C31" s="70"/>
      <c r="D31" s="54">
        <v>654378.33640000003</v>
      </c>
      <c r="E31" s="54">
        <v>945350.31079999998</v>
      </c>
      <c r="F31" s="55">
        <v>69.220724732848893</v>
      </c>
      <c r="G31" s="54">
        <v>703269.23239999998</v>
      </c>
      <c r="H31" s="55">
        <v>-6.9519458192637504</v>
      </c>
      <c r="I31" s="54">
        <v>47156.975599999998</v>
      </c>
      <c r="J31" s="55">
        <v>7.2063778668819598</v>
      </c>
      <c r="K31" s="54">
        <v>40314.305800000002</v>
      </c>
      <c r="L31" s="55">
        <v>5.7324142650776899</v>
      </c>
      <c r="M31" s="55">
        <v>0.16973304300330999</v>
      </c>
      <c r="N31" s="54">
        <v>10848653.453299999</v>
      </c>
      <c r="O31" s="54">
        <v>107232559.8827</v>
      </c>
      <c r="P31" s="54">
        <v>24613</v>
      </c>
      <c r="Q31" s="54">
        <v>26299</v>
      </c>
      <c r="R31" s="55">
        <v>-6.4108901479143698</v>
      </c>
      <c r="S31" s="54">
        <v>26.586695502376799</v>
      </c>
      <c r="T31" s="54">
        <v>24.575528590440701</v>
      </c>
      <c r="U31" s="56">
        <v>7.5645614241765902</v>
      </c>
    </row>
    <row r="32" spans="1:21" ht="12" thickBot="1">
      <c r="A32" s="80"/>
      <c r="B32" s="69" t="s">
        <v>30</v>
      </c>
      <c r="C32" s="70"/>
      <c r="D32" s="54">
        <v>105153.6358</v>
      </c>
      <c r="E32" s="54">
        <v>137878.3475</v>
      </c>
      <c r="F32" s="55">
        <v>76.265517905195395</v>
      </c>
      <c r="G32" s="54">
        <v>167641.8725</v>
      </c>
      <c r="H32" s="55">
        <v>-37.274838182208903</v>
      </c>
      <c r="I32" s="54">
        <v>30534.266500000002</v>
      </c>
      <c r="J32" s="55">
        <v>29.037765805906599</v>
      </c>
      <c r="K32" s="54">
        <v>43874.134100000003</v>
      </c>
      <c r="L32" s="55">
        <v>26.171345765658899</v>
      </c>
      <c r="M32" s="55">
        <v>-0.30404856696647597</v>
      </c>
      <c r="N32" s="54">
        <v>1616250.7320000001</v>
      </c>
      <c r="O32" s="54">
        <v>10564686.6229</v>
      </c>
      <c r="P32" s="54">
        <v>20885</v>
      </c>
      <c r="Q32" s="54">
        <v>20087</v>
      </c>
      <c r="R32" s="55">
        <v>3.9727186737690898</v>
      </c>
      <c r="S32" s="54">
        <v>5.0348879961695001</v>
      </c>
      <c r="T32" s="54">
        <v>5.0684550853786003</v>
      </c>
      <c r="U32" s="56">
        <v>-0.66668988932108197</v>
      </c>
    </row>
    <row r="33" spans="1:21" ht="12" thickBot="1">
      <c r="A33" s="80"/>
      <c r="B33" s="69" t="s">
        <v>74</v>
      </c>
      <c r="C33" s="70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15.6319</v>
      </c>
      <c r="O33" s="54">
        <v>241.59880000000001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9" t="s">
        <v>31</v>
      </c>
      <c r="C34" s="70"/>
      <c r="D34" s="54">
        <v>93603.283200000005</v>
      </c>
      <c r="E34" s="54">
        <v>94961.211800000005</v>
      </c>
      <c r="F34" s="55">
        <v>98.570017616392704</v>
      </c>
      <c r="G34" s="54">
        <v>114199.76519999999</v>
      </c>
      <c r="H34" s="55">
        <v>-18.0354854179683</v>
      </c>
      <c r="I34" s="54">
        <v>18243.5713</v>
      </c>
      <c r="J34" s="55">
        <v>19.490311318481599</v>
      </c>
      <c r="K34" s="54">
        <v>7545.6778000000004</v>
      </c>
      <c r="L34" s="55">
        <v>6.6074372279007099</v>
      </c>
      <c r="M34" s="55">
        <v>1.41775116610465</v>
      </c>
      <c r="N34" s="54">
        <v>1703796.9386</v>
      </c>
      <c r="O34" s="54">
        <v>20332495.941199999</v>
      </c>
      <c r="P34" s="54">
        <v>5856</v>
      </c>
      <c r="Q34" s="54">
        <v>6311</v>
      </c>
      <c r="R34" s="55">
        <v>-7.2096339724291001</v>
      </c>
      <c r="S34" s="54">
        <v>15.9841672131148</v>
      </c>
      <c r="T34" s="54">
        <v>33.865664395499898</v>
      </c>
      <c r="U34" s="56">
        <v>-111.870058314416</v>
      </c>
    </row>
    <row r="35" spans="1:21" ht="12" customHeight="1" thickBot="1">
      <c r="A35" s="80"/>
      <c r="B35" s="69" t="s">
        <v>68</v>
      </c>
      <c r="C35" s="70"/>
      <c r="D35" s="54">
        <v>128926.54</v>
      </c>
      <c r="E35" s="57"/>
      <c r="F35" s="57"/>
      <c r="G35" s="54">
        <v>56623.93</v>
      </c>
      <c r="H35" s="55">
        <v>127.689141322406</v>
      </c>
      <c r="I35" s="54">
        <v>-1867.73</v>
      </c>
      <c r="J35" s="55">
        <v>-1.4486776733479401</v>
      </c>
      <c r="K35" s="54">
        <v>-9491.4599999999991</v>
      </c>
      <c r="L35" s="55">
        <v>-16.762277009031301</v>
      </c>
      <c r="M35" s="55">
        <v>-0.80321994719463596</v>
      </c>
      <c r="N35" s="54">
        <v>1324083.43</v>
      </c>
      <c r="O35" s="54">
        <v>13475613.699999999</v>
      </c>
      <c r="P35" s="54">
        <v>81</v>
      </c>
      <c r="Q35" s="54">
        <v>63</v>
      </c>
      <c r="R35" s="55">
        <v>28.571428571428601</v>
      </c>
      <c r="S35" s="54">
        <v>1591.68567901235</v>
      </c>
      <c r="T35" s="54">
        <v>1512.3868253968301</v>
      </c>
      <c r="U35" s="56">
        <v>4.98206741828111</v>
      </c>
    </row>
    <row r="36" spans="1:21" ht="12" thickBot="1">
      <c r="A36" s="80"/>
      <c r="B36" s="69" t="s">
        <v>35</v>
      </c>
      <c r="C36" s="70"/>
      <c r="D36" s="54">
        <v>1187503.67</v>
      </c>
      <c r="E36" s="57"/>
      <c r="F36" s="57"/>
      <c r="G36" s="54">
        <v>1296557.44</v>
      </c>
      <c r="H36" s="55">
        <v>-8.4110249677792908</v>
      </c>
      <c r="I36" s="54">
        <v>-183224.4</v>
      </c>
      <c r="J36" s="55">
        <v>-15.4293754730038</v>
      </c>
      <c r="K36" s="54">
        <v>-208577.57</v>
      </c>
      <c r="L36" s="55">
        <v>-16.0870288939918</v>
      </c>
      <c r="M36" s="55">
        <v>-0.121552715375867</v>
      </c>
      <c r="N36" s="54">
        <v>7285814.2199999997</v>
      </c>
      <c r="O36" s="54">
        <v>46266787.039999999</v>
      </c>
      <c r="P36" s="54">
        <v>501</v>
      </c>
      <c r="Q36" s="54">
        <v>229</v>
      </c>
      <c r="R36" s="55">
        <v>118.777292576419</v>
      </c>
      <c r="S36" s="54">
        <v>2370.2668063872302</v>
      </c>
      <c r="T36" s="54">
        <v>2477.7148908296899</v>
      </c>
      <c r="U36" s="56">
        <v>-4.5331641211413602</v>
      </c>
    </row>
    <row r="37" spans="1:21" ht="12" thickBot="1">
      <c r="A37" s="80"/>
      <c r="B37" s="69" t="s">
        <v>36</v>
      </c>
      <c r="C37" s="70"/>
      <c r="D37" s="54">
        <v>1594927.34</v>
      </c>
      <c r="E37" s="57"/>
      <c r="F37" s="57"/>
      <c r="G37" s="54">
        <v>6004568.0199999996</v>
      </c>
      <c r="H37" s="55">
        <v>-73.438100214909397</v>
      </c>
      <c r="I37" s="54">
        <v>-136736.93</v>
      </c>
      <c r="J37" s="55">
        <v>-8.5732388285475096</v>
      </c>
      <c r="K37" s="54">
        <v>-882292</v>
      </c>
      <c r="L37" s="55">
        <v>-14.693679829444299</v>
      </c>
      <c r="M37" s="55">
        <v>-0.84502077543488996</v>
      </c>
      <c r="N37" s="54">
        <v>7442549.2800000003</v>
      </c>
      <c r="O37" s="54">
        <v>18413620.899999999</v>
      </c>
      <c r="P37" s="54">
        <v>593</v>
      </c>
      <c r="Q37" s="54">
        <v>286</v>
      </c>
      <c r="R37" s="55">
        <v>107.34265734265701</v>
      </c>
      <c r="S37" s="54">
        <v>2689.5907925800998</v>
      </c>
      <c r="T37" s="54">
        <v>2722.57772727273</v>
      </c>
      <c r="U37" s="56">
        <v>-1.2264666723141999</v>
      </c>
    </row>
    <row r="38" spans="1:21" ht="12" thickBot="1">
      <c r="A38" s="80"/>
      <c r="B38" s="69" t="s">
        <v>37</v>
      </c>
      <c r="C38" s="70"/>
      <c r="D38" s="54">
        <v>824935.12</v>
      </c>
      <c r="E38" s="57"/>
      <c r="F38" s="57"/>
      <c r="G38" s="54">
        <v>1018462.03</v>
      </c>
      <c r="H38" s="55">
        <v>-19.001877762688899</v>
      </c>
      <c r="I38" s="54">
        <v>-166749.93</v>
      </c>
      <c r="J38" s="55">
        <v>-20.213702381830998</v>
      </c>
      <c r="K38" s="54">
        <v>-161780.01</v>
      </c>
      <c r="L38" s="55">
        <v>-15.8847365178651</v>
      </c>
      <c r="M38" s="55">
        <v>3.0720235460487001E-2</v>
      </c>
      <c r="N38" s="54">
        <v>5107185.2</v>
      </c>
      <c r="O38" s="54">
        <v>25742919.210000001</v>
      </c>
      <c r="P38" s="54">
        <v>353</v>
      </c>
      <c r="Q38" s="54">
        <v>196</v>
      </c>
      <c r="R38" s="55">
        <v>80.102040816326493</v>
      </c>
      <c r="S38" s="54">
        <v>2336.9266855524102</v>
      </c>
      <c r="T38" s="54">
        <v>2465.4239795918402</v>
      </c>
      <c r="U38" s="56">
        <v>-5.4985590619439604</v>
      </c>
    </row>
    <row r="39" spans="1:21" ht="12" thickBot="1">
      <c r="A39" s="80"/>
      <c r="B39" s="69" t="s">
        <v>70</v>
      </c>
      <c r="C39" s="70"/>
      <c r="D39" s="57"/>
      <c r="E39" s="57"/>
      <c r="F39" s="57"/>
      <c r="G39" s="54">
        <v>72.180000000000007</v>
      </c>
      <c r="H39" s="57"/>
      <c r="I39" s="57"/>
      <c r="J39" s="57"/>
      <c r="K39" s="54">
        <v>60.96</v>
      </c>
      <c r="L39" s="55">
        <v>84.455527847048998</v>
      </c>
      <c r="M39" s="57"/>
      <c r="N39" s="54">
        <v>126.16</v>
      </c>
      <c r="O39" s="54">
        <v>1001.47</v>
      </c>
      <c r="P39" s="57"/>
      <c r="Q39" s="54">
        <v>10</v>
      </c>
      <c r="R39" s="57"/>
      <c r="S39" s="57"/>
      <c r="T39" s="54">
        <v>0.68200000000000005</v>
      </c>
      <c r="U39" s="58"/>
    </row>
    <row r="40" spans="1:21" ht="12" customHeight="1" thickBot="1">
      <c r="A40" s="80"/>
      <c r="B40" s="69" t="s">
        <v>32</v>
      </c>
      <c r="C40" s="70"/>
      <c r="D40" s="54">
        <v>84471.794099999999</v>
      </c>
      <c r="E40" s="57"/>
      <c r="F40" s="57"/>
      <c r="G40" s="54">
        <v>447184.61580000003</v>
      </c>
      <c r="H40" s="55">
        <v>-81.110308558159502</v>
      </c>
      <c r="I40" s="54">
        <v>5785.9731000000002</v>
      </c>
      <c r="J40" s="55">
        <v>6.8495918213248901</v>
      </c>
      <c r="K40" s="54">
        <v>28465.864099999999</v>
      </c>
      <c r="L40" s="55">
        <v>6.3655732094171897</v>
      </c>
      <c r="M40" s="55">
        <v>-0.79673994509093404</v>
      </c>
      <c r="N40" s="54">
        <v>1555677.7731999999</v>
      </c>
      <c r="O40" s="54">
        <v>8864420.7499000002</v>
      </c>
      <c r="P40" s="54">
        <v>130</v>
      </c>
      <c r="Q40" s="54">
        <v>94</v>
      </c>
      <c r="R40" s="55">
        <v>38.297872340425499</v>
      </c>
      <c r="S40" s="54">
        <v>649.78303153846196</v>
      </c>
      <c r="T40" s="54">
        <v>466.53936489361701</v>
      </c>
      <c r="U40" s="56">
        <v>28.200746672468</v>
      </c>
    </row>
    <row r="41" spans="1:21" ht="12" thickBot="1">
      <c r="A41" s="80"/>
      <c r="B41" s="69" t="s">
        <v>33</v>
      </c>
      <c r="C41" s="70"/>
      <c r="D41" s="54">
        <v>484564.6679</v>
      </c>
      <c r="E41" s="54">
        <v>967271.52269999997</v>
      </c>
      <c r="F41" s="55">
        <v>50.096033691492003</v>
      </c>
      <c r="G41" s="54">
        <v>734903.27919999999</v>
      </c>
      <c r="H41" s="55">
        <v>-34.064157608945898</v>
      </c>
      <c r="I41" s="54">
        <v>11370.142900000001</v>
      </c>
      <c r="J41" s="55">
        <v>2.3464655294154602</v>
      </c>
      <c r="K41" s="54">
        <v>54370.8557</v>
      </c>
      <c r="L41" s="55">
        <v>7.3983689063392104</v>
      </c>
      <c r="M41" s="55">
        <v>-0.79087798502314199</v>
      </c>
      <c r="N41" s="54">
        <v>5406843.6697000004</v>
      </c>
      <c r="O41" s="54">
        <v>46562482.306999996</v>
      </c>
      <c r="P41" s="54">
        <v>1705</v>
      </c>
      <c r="Q41" s="54">
        <v>1673</v>
      </c>
      <c r="R41" s="55">
        <v>1.9127316198446001</v>
      </c>
      <c r="S41" s="54">
        <v>284.20215126099703</v>
      </c>
      <c r="T41" s="54">
        <v>222.117396951584</v>
      </c>
      <c r="U41" s="56">
        <v>21.845279507542401</v>
      </c>
    </row>
    <row r="42" spans="1:21" ht="12" thickBot="1">
      <c r="A42" s="80"/>
      <c r="B42" s="69" t="s">
        <v>38</v>
      </c>
      <c r="C42" s="70"/>
      <c r="D42" s="54">
        <v>707691.59</v>
      </c>
      <c r="E42" s="57"/>
      <c r="F42" s="57"/>
      <c r="G42" s="54">
        <v>868761.8</v>
      </c>
      <c r="H42" s="55">
        <v>-18.540204000682401</v>
      </c>
      <c r="I42" s="54">
        <v>-160836.19</v>
      </c>
      <c r="J42" s="55">
        <v>-22.7268759827992</v>
      </c>
      <c r="K42" s="54">
        <v>-139192.04999999999</v>
      </c>
      <c r="L42" s="55">
        <v>-16.021888853768701</v>
      </c>
      <c r="M42" s="55">
        <v>0.15549839232915999</v>
      </c>
      <c r="N42" s="54">
        <v>4312435.92</v>
      </c>
      <c r="O42" s="54">
        <v>21275056.120000001</v>
      </c>
      <c r="P42" s="54">
        <v>423</v>
      </c>
      <c r="Q42" s="54">
        <v>244</v>
      </c>
      <c r="R42" s="55">
        <v>73.360655737704903</v>
      </c>
      <c r="S42" s="54">
        <v>1673.02976359338</v>
      </c>
      <c r="T42" s="54">
        <v>1573.35040983607</v>
      </c>
      <c r="U42" s="56">
        <v>5.9580143716762501</v>
      </c>
    </row>
    <row r="43" spans="1:21" ht="12" thickBot="1">
      <c r="A43" s="80"/>
      <c r="B43" s="69" t="s">
        <v>39</v>
      </c>
      <c r="C43" s="70"/>
      <c r="D43" s="54">
        <v>289089.74</v>
      </c>
      <c r="E43" s="57"/>
      <c r="F43" s="57"/>
      <c r="G43" s="54">
        <v>311425.74</v>
      </c>
      <c r="H43" s="55">
        <v>-7.1721752993185497</v>
      </c>
      <c r="I43" s="54">
        <v>31088.23</v>
      </c>
      <c r="J43" s="55">
        <v>10.753833740346501</v>
      </c>
      <c r="K43" s="54">
        <v>42528.09</v>
      </c>
      <c r="L43" s="55">
        <v>13.6559328718301</v>
      </c>
      <c r="M43" s="55">
        <v>-0.26899538634347298</v>
      </c>
      <c r="N43" s="54">
        <v>1510302.1</v>
      </c>
      <c r="O43" s="54">
        <v>7628669.0099999998</v>
      </c>
      <c r="P43" s="54">
        <v>190</v>
      </c>
      <c r="Q43" s="54">
        <v>94</v>
      </c>
      <c r="R43" s="55">
        <v>102.127659574468</v>
      </c>
      <c r="S43" s="54">
        <v>1521.52494736842</v>
      </c>
      <c r="T43" s="54">
        <v>1142.3989361702099</v>
      </c>
      <c r="U43" s="56">
        <v>24.9175021319192</v>
      </c>
    </row>
    <row r="44" spans="1:21" ht="12" thickBot="1">
      <c r="A44" s="80"/>
      <c r="B44" s="69" t="s">
        <v>76</v>
      </c>
      <c r="C44" s="70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4">
        <v>-1523.9315999999999</v>
      </c>
      <c r="P44" s="57"/>
      <c r="Q44" s="57"/>
      <c r="R44" s="57"/>
      <c r="S44" s="57"/>
      <c r="T44" s="57"/>
      <c r="U44" s="58"/>
    </row>
    <row r="45" spans="1:21" ht="12" thickBot="1">
      <c r="A45" s="81"/>
      <c r="B45" s="69" t="s">
        <v>34</v>
      </c>
      <c r="C45" s="70"/>
      <c r="D45" s="59">
        <v>5540.1862000000001</v>
      </c>
      <c r="E45" s="60"/>
      <c r="F45" s="60"/>
      <c r="G45" s="59">
        <v>12250.0643</v>
      </c>
      <c r="H45" s="61">
        <v>-54.774227593238002</v>
      </c>
      <c r="I45" s="59">
        <v>235.1737</v>
      </c>
      <c r="J45" s="61">
        <v>4.2448699648398103</v>
      </c>
      <c r="K45" s="59">
        <v>1900.8062</v>
      </c>
      <c r="L45" s="61">
        <v>15.5167038592606</v>
      </c>
      <c r="M45" s="61">
        <v>-0.87627686610028899</v>
      </c>
      <c r="N45" s="59">
        <v>291842.04749999999</v>
      </c>
      <c r="O45" s="59">
        <v>2749466.8111999999</v>
      </c>
      <c r="P45" s="59">
        <v>18</v>
      </c>
      <c r="Q45" s="59">
        <v>20</v>
      </c>
      <c r="R45" s="61">
        <v>-10</v>
      </c>
      <c r="S45" s="59">
        <v>307.788122222222</v>
      </c>
      <c r="T45" s="59">
        <v>1242.7982050000001</v>
      </c>
      <c r="U45" s="62">
        <v>-303.78367950882199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</mergeCells>
  <phoneticPr fontId="24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F39" sqref="F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52496</v>
      </c>
      <c r="D2" s="37">
        <v>500224.55878461502</v>
      </c>
      <c r="E2" s="37">
        <v>368620.44738461502</v>
      </c>
      <c r="F2" s="37">
        <v>131604.11139999999</v>
      </c>
      <c r="G2" s="37">
        <v>368620.44738461502</v>
      </c>
      <c r="H2" s="37">
        <v>0.26309006442977501</v>
      </c>
    </row>
    <row r="3" spans="1:8">
      <c r="A3" s="37">
        <v>2</v>
      </c>
      <c r="B3" s="37">
        <v>13</v>
      </c>
      <c r="C3" s="37">
        <v>6786</v>
      </c>
      <c r="D3" s="37">
        <v>64119.841194871799</v>
      </c>
      <c r="E3" s="37">
        <v>49450.1979452991</v>
      </c>
      <c r="F3" s="37">
        <v>14669.6432495726</v>
      </c>
      <c r="G3" s="37">
        <v>49450.1979452991</v>
      </c>
      <c r="H3" s="37">
        <v>0.22878477201758701</v>
      </c>
    </row>
    <row r="4" spans="1:8">
      <c r="A4" s="37">
        <v>3</v>
      </c>
      <c r="B4" s="37">
        <v>14</v>
      </c>
      <c r="C4" s="37">
        <v>84747</v>
      </c>
      <c r="D4" s="37">
        <v>100488.278470713</v>
      </c>
      <c r="E4" s="37">
        <v>76451.289730625605</v>
      </c>
      <c r="F4" s="37">
        <v>24036.988740087701</v>
      </c>
      <c r="G4" s="37">
        <v>76451.289730625605</v>
      </c>
      <c r="H4" s="37">
        <v>0.23920191594379001</v>
      </c>
    </row>
    <row r="5" spans="1:8">
      <c r="A5" s="37">
        <v>4</v>
      </c>
      <c r="B5" s="37">
        <v>15</v>
      </c>
      <c r="C5" s="37">
        <v>2637</v>
      </c>
      <c r="D5" s="37">
        <v>42346.294115967001</v>
      </c>
      <c r="E5" s="37">
        <v>33320.981174654</v>
      </c>
      <c r="F5" s="37">
        <v>9025.3129413130591</v>
      </c>
      <c r="G5" s="37">
        <v>33320.981174654</v>
      </c>
      <c r="H5" s="37">
        <v>0.213131116423007</v>
      </c>
    </row>
    <row r="6" spans="1:8">
      <c r="A6" s="37">
        <v>5</v>
      </c>
      <c r="B6" s="37">
        <v>16</v>
      </c>
      <c r="C6" s="37">
        <v>2107</v>
      </c>
      <c r="D6" s="37">
        <v>113985.474731624</v>
      </c>
      <c r="E6" s="37">
        <v>98877.646436752097</v>
      </c>
      <c r="F6" s="37">
        <v>15107.828294871801</v>
      </c>
      <c r="G6" s="37">
        <v>98877.646436752097</v>
      </c>
      <c r="H6" s="37">
        <v>0.13254169735611299</v>
      </c>
    </row>
    <row r="7" spans="1:8">
      <c r="A7" s="37">
        <v>6</v>
      </c>
      <c r="B7" s="37">
        <v>17</v>
      </c>
      <c r="C7" s="37">
        <v>10670</v>
      </c>
      <c r="D7" s="37">
        <v>158691.10307948699</v>
      </c>
      <c r="E7" s="37">
        <v>106447.20265299101</v>
      </c>
      <c r="F7" s="37">
        <v>52243.900426495697</v>
      </c>
      <c r="G7" s="37">
        <v>106447.20265299101</v>
      </c>
      <c r="H7" s="37">
        <v>0.329217576868989</v>
      </c>
    </row>
    <row r="8" spans="1:8">
      <c r="A8" s="37">
        <v>7</v>
      </c>
      <c r="B8" s="37">
        <v>18</v>
      </c>
      <c r="C8" s="37">
        <v>94979</v>
      </c>
      <c r="D8" s="37">
        <v>121106.383989743</v>
      </c>
      <c r="E8" s="37">
        <v>101183.506245299</v>
      </c>
      <c r="F8" s="37">
        <v>19922.877744444399</v>
      </c>
      <c r="G8" s="37">
        <v>101183.506245299</v>
      </c>
      <c r="H8" s="37">
        <v>0.16450724634080099</v>
      </c>
    </row>
    <row r="9" spans="1:8">
      <c r="A9" s="37">
        <v>8</v>
      </c>
      <c r="B9" s="37">
        <v>19</v>
      </c>
      <c r="C9" s="37">
        <v>14651</v>
      </c>
      <c r="D9" s="37">
        <v>81037.213854700894</v>
      </c>
      <c r="E9" s="37">
        <v>99205.048110256394</v>
      </c>
      <c r="F9" s="37">
        <v>-18167.834255555601</v>
      </c>
      <c r="G9" s="37">
        <v>99205.048110256394</v>
      </c>
      <c r="H9" s="37">
        <v>-0.22419124981431801</v>
      </c>
    </row>
    <row r="10" spans="1:8">
      <c r="A10" s="37">
        <v>9</v>
      </c>
      <c r="B10" s="37">
        <v>21</v>
      </c>
      <c r="C10" s="37">
        <v>150659</v>
      </c>
      <c r="D10" s="37">
        <v>626141.14367863198</v>
      </c>
      <c r="E10" s="37">
        <v>585270.31795812002</v>
      </c>
      <c r="F10" s="37">
        <v>40870.825720512803</v>
      </c>
      <c r="G10" s="37">
        <v>585270.31795812002</v>
      </c>
      <c r="H10" s="37">
        <v>6.5274141674181094E-2</v>
      </c>
    </row>
    <row r="11" spans="1:8">
      <c r="A11" s="37">
        <v>10</v>
      </c>
      <c r="B11" s="37">
        <v>22</v>
      </c>
      <c r="C11" s="37">
        <v>24748</v>
      </c>
      <c r="D11" s="37">
        <v>418260.79340085498</v>
      </c>
      <c r="E11" s="37">
        <v>373523.73897948698</v>
      </c>
      <c r="F11" s="37">
        <v>44737.054421367502</v>
      </c>
      <c r="G11" s="37">
        <v>373523.73897948698</v>
      </c>
      <c r="H11" s="37">
        <v>0.10695971300014299</v>
      </c>
    </row>
    <row r="12" spans="1:8">
      <c r="A12" s="37">
        <v>11</v>
      </c>
      <c r="B12" s="37">
        <v>23</v>
      </c>
      <c r="C12" s="37">
        <v>124798.927</v>
      </c>
      <c r="D12" s="37">
        <v>1198456.7933290601</v>
      </c>
      <c r="E12" s="37">
        <v>1023902.28394957</v>
      </c>
      <c r="F12" s="37">
        <v>174554.50937948699</v>
      </c>
      <c r="G12" s="37">
        <v>1023902.28394957</v>
      </c>
      <c r="H12" s="37">
        <v>0.14564939708390501</v>
      </c>
    </row>
    <row r="13" spans="1:8">
      <c r="A13" s="37">
        <v>12</v>
      </c>
      <c r="B13" s="37">
        <v>24</v>
      </c>
      <c r="C13" s="37">
        <v>18276</v>
      </c>
      <c r="D13" s="37">
        <v>499147.93715470098</v>
      </c>
      <c r="E13" s="37">
        <v>459619.90997179499</v>
      </c>
      <c r="F13" s="37">
        <v>39528.027182906</v>
      </c>
      <c r="G13" s="37">
        <v>459619.90997179499</v>
      </c>
      <c r="H13" s="37">
        <v>7.9191005793248601E-2</v>
      </c>
    </row>
    <row r="14" spans="1:8">
      <c r="A14" s="37">
        <v>13</v>
      </c>
      <c r="B14" s="37">
        <v>25</v>
      </c>
      <c r="C14" s="37">
        <v>71921</v>
      </c>
      <c r="D14" s="37">
        <v>859047.5048</v>
      </c>
      <c r="E14" s="37">
        <v>776428.39809999999</v>
      </c>
      <c r="F14" s="37">
        <v>82619.106700000004</v>
      </c>
      <c r="G14" s="37">
        <v>776428.39809999999</v>
      </c>
      <c r="H14" s="37">
        <v>9.6175247862730295E-2</v>
      </c>
    </row>
    <row r="15" spans="1:8">
      <c r="A15" s="37">
        <v>14</v>
      </c>
      <c r="B15" s="37">
        <v>26</v>
      </c>
      <c r="C15" s="37">
        <v>47518</v>
      </c>
      <c r="D15" s="37">
        <v>291492.64741778199</v>
      </c>
      <c r="E15" s="37">
        <v>244287.18868833699</v>
      </c>
      <c r="F15" s="37">
        <v>47205.4587294456</v>
      </c>
      <c r="G15" s="37">
        <v>244287.18868833699</v>
      </c>
      <c r="H15" s="37">
        <v>0.16194390886912599</v>
      </c>
    </row>
    <row r="16" spans="1:8">
      <c r="A16" s="37">
        <v>15</v>
      </c>
      <c r="B16" s="37">
        <v>27</v>
      </c>
      <c r="C16" s="37">
        <v>127845.803</v>
      </c>
      <c r="D16" s="37">
        <v>967829.56563333306</v>
      </c>
      <c r="E16" s="37">
        <v>907509.39996666706</v>
      </c>
      <c r="F16" s="37">
        <v>60320.165666666697</v>
      </c>
      <c r="G16" s="37">
        <v>907509.39996666706</v>
      </c>
      <c r="H16" s="37">
        <v>6.2325194237266401E-2</v>
      </c>
    </row>
    <row r="17" spans="1:8">
      <c r="A17" s="37">
        <v>16</v>
      </c>
      <c r="B17" s="37">
        <v>29</v>
      </c>
      <c r="C17" s="37">
        <v>141826</v>
      </c>
      <c r="D17" s="37">
        <v>2010279.7525017101</v>
      </c>
      <c r="E17" s="37">
        <v>1780899.67513248</v>
      </c>
      <c r="F17" s="37">
        <v>229380.077369231</v>
      </c>
      <c r="G17" s="37">
        <v>1780899.67513248</v>
      </c>
      <c r="H17" s="37">
        <v>0.114103560503844</v>
      </c>
    </row>
    <row r="18" spans="1:8">
      <c r="A18" s="37">
        <v>17</v>
      </c>
      <c r="B18" s="37">
        <v>31</v>
      </c>
      <c r="C18" s="37">
        <v>23971.022000000001</v>
      </c>
      <c r="D18" s="37">
        <v>198481.927436525</v>
      </c>
      <c r="E18" s="37">
        <v>172654.807250515</v>
      </c>
      <c r="F18" s="37">
        <v>25827.120186010401</v>
      </c>
      <c r="G18" s="37">
        <v>172654.807250515</v>
      </c>
      <c r="H18" s="37">
        <v>0.13012328386558</v>
      </c>
    </row>
    <row r="19" spans="1:8">
      <c r="A19" s="37">
        <v>18</v>
      </c>
      <c r="B19" s="37">
        <v>32</v>
      </c>
      <c r="C19" s="37">
        <v>14766.460999999999</v>
      </c>
      <c r="D19" s="37">
        <v>230069.12201936301</v>
      </c>
      <c r="E19" s="37">
        <v>212279.38872315001</v>
      </c>
      <c r="F19" s="37">
        <v>17789.7332962133</v>
      </c>
      <c r="G19" s="37">
        <v>212279.38872315001</v>
      </c>
      <c r="H19" s="37">
        <v>7.7323428455192994E-2</v>
      </c>
    </row>
    <row r="20" spans="1:8">
      <c r="A20" s="37">
        <v>19</v>
      </c>
      <c r="B20" s="37">
        <v>33</v>
      </c>
      <c r="C20" s="37">
        <v>37074.328999999998</v>
      </c>
      <c r="D20" s="37">
        <v>525793.83312917303</v>
      </c>
      <c r="E20" s="37">
        <v>417537.596805704</v>
      </c>
      <c r="F20" s="37">
        <v>108256.236323469</v>
      </c>
      <c r="G20" s="37">
        <v>417537.596805704</v>
      </c>
      <c r="H20" s="37">
        <v>0.20589103466505199</v>
      </c>
    </row>
    <row r="21" spans="1:8">
      <c r="A21" s="37">
        <v>20</v>
      </c>
      <c r="B21" s="37">
        <v>34</v>
      </c>
      <c r="C21" s="37">
        <v>34559.898000000001</v>
      </c>
      <c r="D21" s="37">
        <v>214537.062135232</v>
      </c>
      <c r="E21" s="37">
        <v>155949.16080958201</v>
      </c>
      <c r="F21" s="37">
        <v>58587.9013256502</v>
      </c>
      <c r="G21" s="37">
        <v>155949.16080958201</v>
      </c>
      <c r="H21" s="37">
        <v>0.27308988359652198</v>
      </c>
    </row>
    <row r="22" spans="1:8">
      <c r="A22" s="37">
        <v>21</v>
      </c>
      <c r="B22" s="37">
        <v>35</v>
      </c>
      <c r="C22" s="37">
        <v>25466.812000000002</v>
      </c>
      <c r="D22" s="37">
        <v>722682.11128141603</v>
      </c>
      <c r="E22" s="37">
        <v>691085.38986371702</v>
      </c>
      <c r="F22" s="37">
        <v>31596.7214176991</v>
      </c>
      <c r="G22" s="37">
        <v>691085.38986371702</v>
      </c>
      <c r="H22" s="37">
        <v>4.3721466083716597E-2</v>
      </c>
    </row>
    <row r="23" spans="1:8">
      <c r="A23" s="37">
        <v>22</v>
      </c>
      <c r="B23" s="37">
        <v>36</v>
      </c>
      <c r="C23" s="37">
        <v>98780.020999999993</v>
      </c>
      <c r="D23" s="37">
        <v>661577.88912389404</v>
      </c>
      <c r="E23" s="37">
        <v>585189.29956673004</v>
      </c>
      <c r="F23" s="37">
        <v>76388.589557163301</v>
      </c>
      <c r="G23" s="37">
        <v>585189.29956673004</v>
      </c>
      <c r="H23" s="37">
        <v>0.11546424209902501</v>
      </c>
    </row>
    <row r="24" spans="1:8">
      <c r="A24" s="37">
        <v>23</v>
      </c>
      <c r="B24" s="37">
        <v>37</v>
      </c>
      <c r="C24" s="37">
        <v>96267.024000000005</v>
      </c>
      <c r="D24" s="37">
        <v>777571.68925398204</v>
      </c>
      <c r="E24" s="37">
        <v>689914.64430355304</v>
      </c>
      <c r="F24" s="37">
        <v>87657.044950429394</v>
      </c>
      <c r="G24" s="37">
        <v>689914.64430355304</v>
      </c>
      <c r="H24" s="37">
        <v>0.112731785585621</v>
      </c>
    </row>
    <row r="25" spans="1:8">
      <c r="A25" s="37">
        <v>24</v>
      </c>
      <c r="B25" s="37">
        <v>38</v>
      </c>
      <c r="C25" s="37">
        <v>136143.30799999999</v>
      </c>
      <c r="D25" s="37">
        <v>654378.26862477895</v>
      </c>
      <c r="E25" s="37">
        <v>607221.35411681398</v>
      </c>
      <c r="F25" s="37">
        <v>47156.914507964597</v>
      </c>
      <c r="G25" s="37">
        <v>607221.35411681398</v>
      </c>
      <c r="H25" s="37">
        <v>7.2063692773704294E-2</v>
      </c>
    </row>
    <row r="26" spans="1:8">
      <c r="A26" s="37">
        <v>25</v>
      </c>
      <c r="B26" s="37">
        <v>39</v>
      </c>
      <c r="C26" s="37">
        <v>65675.760999999999</v>
      </c>
      <c r="D26" s="37">
        <v>105153.590316239</v>
      </c>
      <c r="E26" s="37">
        <v>74619.3620352789</v>
      </c>
      <c r="F26" s="37">
        <v>30534.2282809604</v>
      </c>
      <c r="G26" s="37">
        <v>74619.3620352789</v>
      </c>
      <c r="H26" s="37">
        <v>0.29037742020155199</v>
      </c>
    </row>
    <row r="27" spans="1:8">
      <c r="A27" s="37">
        <v>26</v>
      </c>
      <c r="B27" s="37">
        <v>42</v>
      </c>
      <c r="C27" s="37">
        <v>6603.7790000000005</v>
      </c>
      <c r="D27" s="37">
        <v>93603.282300000006</v>
      </c>
      <c r="E27" s="37">
        <v>75359.718099999998</v>
      </c>
      <c r="F27" s="37">
        <v>18243.564200000001</v>
      </c>
      <c r="G27" s="37">
        <v>75359.718099999998</v>
      </c>
      <c r="H27" s="37">
        <v>0.19490303920677801</v>
      </c>
    </row>
    <row r="28" spans="1:8">
      <c r="A28" s="37">
        <v>27</v>
      </c>
      <c r="B28" s="37">
        <v>75</v>
      </c>
      <c r="C28" s="37">
        <v>197</v>
      </c>
      <c r="D28" s="37">
        <v>84471.794871794904</v>
      </c>
      <c r="E28" s="37">
        <v>78685.820512820501</v>
      </c>
      <c r="F28" s="37">
        <v>5785.9743589743603</v>
      </c>
      <c r="G28" s="37">
        <v>78685.820512820501</v>
      </c>
      <c r="H28" s="37">
        <v>6.8495932491500697E-2</v>
      </c>
    </row>
    <row r="29" spans="1:8">
      <c r="A29" s="37">
        <v>28</v>
      </c>
      <c r="B29" s="37">
        <v>76</v>
      </c>
      <c r="C29" s="37">
        <v>2033</v>
      </c>
      <c r="D29" s="37">
        <v>484564.66031367501</v>
      </c>
      <c r="E29" s="37">
        <v>473194.52490000002</v>
      </c>
      <c r="F29" s="37">
        <v>11370.1354136752</v>
      </c>
      <c r="G29" s="37">
        <v>473194.52490000002</v>
      </c>
      <c r="H29" s="37">
        <v>2.3464640211927401E-2</v>
      </c>
    </row>
    <row r="30" spans="1:8">
      <c r="A30" s="37">
        <v>29</v>
      </c>
      <c r="B30" s="37">
        <v>99</v>
      </c>
      <c r="C30" s="37">
        <v>14</v>
      </c>
      <c r="D30" s="37">
        <v>5540.1860676197002</v>
      </c>
      <c r="E30" s="37">
        <v>5305.0124045079801</v>
      </c>
      <c r="F30" s="37">
        <v>235.173663111716</v>
      </c>
      <c r="G30" s="37">
        <v>5305.0124045079801</v>
      </c>
      <c r="H30" s="37">
        <v>4.24486940043797E-2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30">
        <v>0</v>
      </c>
      <c r="G31" s="30">
        <v>0</v>
      </c>
      <c r="H31" s="3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94</v>
      </c>
      <c r="D33" s="34">
        <v>128926.54</v>
      </c>
      <c r="E33" s="34">
        <v>130794.27</v>
      </c>
      <c r="F33" s="30"/>
      <c r="G33" s="30"/>
      <c r="H33" s="30"/>
    </row>
    <row r="34" spans="1:8">
      <c r="A34" s="30"/>
      <c r="B34" s="33">
        <v>71</v>
      </c>
      <c r="C34" s="34">
        <v>449</v>
      </c>
      <c r="D34" s="34">
        <v>1187503.67</v>
      </c>
      <c r="E34" s="34">
        <v>1370728.07</v>
      </c>
      <c r="F34" s="30"/>
      <c r="G34" s="30"/>
      <c r="H34" s="30"/>
    </row>
    <row r="35" spans="1:8">
      <c r="A35" s="30"/>
      <c r="B35" s="33">
        <v>72</v>
      </c>
      <c r="C35" s="34">
        <v>563</v>
      </c>
      <c r="D35" s="34">
        <v>1594927.34</v>
      </c>
      <c r="E35" s="34">
        <v>1731664.27</v>
      </c>
      <c r="F35" s="30"/>
      <c r="G35" s="30"/>
      <c r="H35" s="30"/>
    </row>
    <row r="36" spans="1:8">
      <c r="A36" s="30"/>
      <c r="B36" s="33">
        <v>73</v>
      </c>
      <c r="C36" s="34">
        <v>331</v>
      </c>
      <c r="D36" s="34">
        <v>824935.12</v>
      </c>
      <c r="E36" s="34">
        <v>991685.05</v>
      </c>
      <c r="F36" s="30"/>
      <c r="G36" s="30"/>
      <c r="H36" s="30"/>
    </row>
    <row r="37" spans="1:8">
      <c r="A37" s="30"/>
      <c r="B37" s="33">
        <v>77</v>
      </c>
      <c r="C37" s="34">
        <v>393</v>
      </c>
      <c r="D37" s="34">
        <v>707691.59</v>
      </c>
      <c r="E37" s="34">
        <v>868527.78</v>
      </c>
      <c r="F37" s="30"/>
      <c r="G37" s="30"/>
      <c r="H37" s="30"/>
    </row>
    <row r="38" spans="1:8">
      <c r="A38" s="30"/>
      <c r="B38" s="33">
        <v>78</v>
      </c>
      <c r="C38" s="34">
        <v>176</v>
      </c>
      <c r="D38" s="34">
        <v>289089.74</v>
      </c>
      <c r="E38" s="34">
        <v>258001.51</v>
      </c>
      <c r="F38" s="34"/>
      <c r="G38" s="30"/>
      <c r="H38" s="30"/>
    </row>
    <row r="39" spans="1:8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2016-03-16T00:31:32Z</dcterms:modified>
</cp:coreProperties>
</file>