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<sst xmlns="http://schemas.openxmlformats.org/spreadsheetml/2006/main" count="118" uniqueCount="77">
  <si>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</si>
  <si>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</si>
  <si>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</si>
  <si>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</si>
  <si>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</si>
  <si>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</si>
  <si>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</si>
  <si>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</si>
  <si>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</si>
  <si>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</si>
  <si>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</si>
  <si>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</si>
  <si>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</si>
  <si>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</si>
  <si>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</si>
  <si>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</si>
  <si>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</si>
  <si>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</si>
  <si>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</si>
  <si>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</si>
  <si>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</si>
  <si>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</si>
  <si>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</si>
  <si>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</si>
  <si>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</si>
  <si>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</si>
  <si>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</si>
  <si>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</si>
  <si>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</si>
  <si>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</si>
  <si>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</si>
  <si>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</si>
  <si>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</si>
  <si>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</si>
  <si>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</si>
  <si>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</si>
  <si>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</si>
  <si>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</si>
  <si>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</si>
  <si>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</si>
  <si>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4" type="noConversion"/>
  </si>
  <si>
    <t>COST</t>
    <phoneticPr fontId="24" type="noConversion"/>
  </si>
  <si>
    <t>成本</t>
    <phoneticPr fontId="24" type="noConversion"/>
  </si>
  <si>
    <t>销售金额差异</t>
    <phoneticPr fontId="24" type="noConversion"/>
  </si>
  <si>
    <t>销售成本差异</t>
    <phoneticPr fontId="2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</si>
  <si>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</si>
  <si>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</si>
  <si>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</si>
  <si>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</si>
  <si>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</si>
  <si>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</si>
  <si>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</si>
  <si>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</si>
  <si>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</si>
  <si>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</si>
  <si>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</si>
  <si>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</si>
  <si>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</si>
  <si>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</si>
  <si>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</si>
  <si>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</si>
  <si>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</si>
  <si>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</si>
  <si>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</si>
  <si>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</si>
  <si>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</si>
  <si>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</si>
  <si>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</si>
  <si>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</si>
  <si>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</si>
  <si>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</si>
  <si>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</si>
  <si>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</si>
  <si>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</si>
  <si>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</si>
  <si>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4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</si>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</sst>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7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5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4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  <xf numFmtId="0" fontId="57" fillId="0" borderId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8" fillId="5" borderId="4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70" fillId="6" borderId="4" applyNumberFormat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2" fillId="7" borderId="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9" applyNumberFormat="0" applyFill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</cellStyleXfs>
  <cellXfs count="82">
    <xf numFmtId="0" fontId="0" fillId="0" borderId="0" xfId="0"/>
    <xf numFmtId="0" fontId="21" fillId="0" borderId="0" xfId="0" applyFont="1"/>
    <xf numFmtId="177" fontId="21" fillId="0" borderId="0" xfId="0" applyNumberFormat="1" applyFont="1"/>
    <xf numFmtId="0" fontId="0" fillId="0" borderId="0" xfId="0" applyAlignment="1"/>
    <xf numFmtId="0" fontId="21" fillId="0" borderId="0" xfId="0" applyNumberFormat="1" applyFont="1"/>
    <xf numFmtId="0" fontId="22" fillId="0" borderId="18" xfId="0" applyFont="1" applyBorder="1" applyAlignment="1">
      <alignment wrapText="1"/>
    </xf>
    <xf numFmtId="0" fontId="22" fillId="0" borderId="18" xfId="0" applyNumberFormat="1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8" xfId="0" applyFont="1" applyBorder="1" applyAlignment="1">
      <alignment horizontal="right" vertical="center" wrapText="1"/>
    </xf>
    <xf numFmtId="49" fontId="22" fillId="36" borderId="18" xfId="0" applyNumberFormat="1" applyFont="1" applyFill="1" applyBorder="1" applyAlignment="1">
      <alignment vertical="center" wrapText="1"/>
    </xf>
    <xf numFmtId="49" fontId="25" fillId="37" borderId="18" xfId="0" applyNumberFormat="1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vertical="center" wrapText="1"/>
    </xf>
    <xf numFmtId="0" fontId="22" fillId="33" borderId="18" xfId="0" applyNumberFormat="1" applyFont="1" applyFill="1" applyBorder="1" applyAlignment="1">
      <alignment vertical="center" wrapText="1"/>
    </xf>
    <xf numFmtId="0" fontId="22" fillId="36" borderId="18" xfId="0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4" fontId="22" fillId="36" borderId="18" xfId="0" applyNumberFormat="1" applyFont="1" applyFill="1" applyBorder="1" applyAlignment="1">
      <alignment horizontal="right" vertical="top" wrapText="1"/>
    </xf>
    <xf numFmtId="4" fontId="22" fillId="37" borderId="18" xfId="0" applyNumberFormat="1" applyFont="1" applyFill="1" applyBorder="1" applyAlignment="1">
      <alignment horizontal="right" vertical="top" wrapText="1"/>
    </xf>
    <xf numFmtId="177" fontId="21" fillId="36" borderId="18" xfId="0" applyNumberFormat="1" applyFont="1" applyFill="1" applyBorder="1" applyAlignment="1">
      <alignment horizontal="center" vertical="center"/>
    </xf>
    <xf numFmtId="177" fontId="21" fillId="37" borderId="18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/>
    <xf numFmtId="177" fontId="21" fillId="36" borderId="18" xfId="0" applyNumberFormat="1" applyFont="1" applyFill="1" applyBorder="1"/>
    <xf numFmtId="177" fontId="21" fillId="37" borderId="18" xfId="0" applyNumberFormat="1" applyFont="1" applyFill="1" applyBorder="1"/>
    <xf numFmtId="177" fontId="21" fillId="0" borderId="18" xfId="0" applyNumberFormat="1" applyFont="1" applyBorder="1"/>
    <xf numFmtId="49" fontId="22" fillId="0" borderId="18" xfId="0" applyNumberFormat="1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4" fontId="22" fillId="0" borderId="18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176" fontId="2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1" fillId="0" borderId="0" xfId="0" applyFo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1" fillId="0" borderId="0" xfId="0" applyFont="1"/>
    <xf numFmtId="0" fontId="21" fillId="0" borderId="0" xfId="0" applyFont="1"/>
    <xf numFmtId="0" fontId="57" fillId="0" borderId="0" xfId="110"/>
    <xf numFmtId="0" fontId="58" fillId="0" borderId="0" xfId="110" applyNumberFormat="1" applyFont="1"/>
    <xf numFmtId="1" fontId="60" fillId="0" borderId="0" xfId="0" applyNumberFormat="1" applyFont="1" applyAlignment="1"/>
    <xf numFmtId="0" fontId="60" fillId="0" borderId="0" xfId="0" applyNumberFormat="1" applyFont="1" applyAlignment="1"/>
    <xf numFmtId="0" fontId="21" fillId="0" borderId="0" xfId="0" applyFont="1" applyAlignment="1">
      <alignment vertical="center"/>
    </xf>
    <xf numFmtId="0" fontId="27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2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vertical="center" wrapText="1"/>
    </xf>
    <xf numFmtId="49" fontId="22" fillId="33" borderId="10" xfId="0" applyNumberFormat="1" applyFont="1" applyFill="1" applyBorder="1" applyAlignment="1">
      <alignment vertical="center" wrapText="1"/>
    </xf>
    <xf numFmtId="49" fontId="22" fillId="33" borderId="12" xfId="0" applyNumberFormat="1" applyFont="1" applyFill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4" fontId="23" fillId="34" borderId="10" xfId="0" applyNumberFormat="1" applyFont="1" applyFill="1" applyBorder="1" applyAlignment="1">
      <alignment horizontal="right" vertical="top" wrapText="1"/>
    </xf>
    <xf numFmtId="176" fontId="23" fillId="34" borderId="10" xfId="0" applyNumberFormat="1" applyFont="1" applyFill="1" applyBorder="1" applyAlignment="1">
      <alignment horizontal="right" vertical="top" wrapText="1"/>
    </xf>
    <xf numFmtId="176" fontId="23" fillId="34" borderId="12" xfId="0" applyNumberFormat="1" applyFont="1" applyFill="1" applyBorder="1" applyAlignment="1">
      <alignment horizontal="right" vertical="top" wrapText="1"/>
    </xf>
    <xf numFmtId="4" fontId="22" fillId="35" borderId="10" xfId="0" applyNumberFormat="1" applyFont="1" applyFill="1" applyBorder="1" applyAlignment="1">
      <alignment horizontal="right" vertical="top" wrapText="1"/>
    </xf>
    <xf numFmtId="176" fontId="22" fillId="35" borderId="10" xfId="0" applyNumberFormat="1" applyFont="1" applyFill="1" applyBorder="1" applyAlignment="1">
      <alignment horizontal="right" vertical="top" wrapText="1"/>
    </xf>
    <xf numFmtId="176" fontId="22" fillId="35" borderId="12" xfId="0" applyNumberFormat="1" applyFont="1" applyFill="1" applyBorder="1" applyAlignment="1">
      <alignment horizontal="right" vertical="top" wrapText="1"/>
    </xf>
    <xf numFmtId="0" fontId="22" fillId="35" borderId="10" xfId="0" applyFont="1" applyFill="1" applyBorder="1" applyAlignment="1">
      <alignment horizontal="right" vertical="top" wrapText="1"/>
    </xf>
    <xf numFmtId="0" fontId="22" fillId="35" borderId="12" xfId="0" applyFont="1" applyFill="1" applyBorder="1" applyAlignment="1">
      <alignment horizontal="right" vertical="top" wrapText="1"/>
    </xf>
    <xf numFmtId="4" fontId="22" fillId="35" borderId="13" xfId="0" applyNumberFormat="1" applyFont="1" applyFill="1" applyBorder="1" applyAlignment="1">
      <alignment horizontal="right" vertical="top" wrapText="1"/>
    </xf>
    <xf numFmtId="0" fontId="22" fillId="35" borderId="13" xfId="0" applyFont="1" applyFill="1" applyBorder="1" applyAlignment="1">
      <alignment horizontal="right" vertical="top" wrapText="1"/>
    </xf>
    <xf numFmtId="176" fontId="22" fillId="35" borderId="13" xfId="0" applyNumberFormat="1" applyFont="1" applyFill="1" applyBorder="1" applyAlignment="1">
      <alignment horizontal="right" vertical="top" wrapText="1"/>
    </xf>
    <xf numFmtId="176" fontId="22" fillId="35" borderId="20" xfId="0" applyNumberFormat="1" applyFont="1" applyFill="1" applyBorder="1" applyAlignment="1">
      <alignment horizontal="righ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49" fontId="22" fillId="33" borderId="22" xfId="0" applyNumberFormat="1" applyFont="1" applyFill="1" applyBorder="1" applyAlignment="1">
      <alignment horizontal="left" vertical="top" wrapText="1"/>
    </xf>
    <xf numFmtId="49" fontId="22" fillId="33" borderId="23" xfId="0" applyNumberFormat="1" applyFont="1" applyFill="1" applyBorder="1" applyAlignment="1">
      <alignment horizontal="left" vertical="top" wrapText="1"/>
    </xf>
    <xf numFmtId="0" fontId="22" fillId="33" borderId="18" xfId="0" applyFont="1" applyFill="1" applyBorder="1" applyAlignment="1">
      <alignment vertical="center" wrapText="1"/>
    </xf>
    <xf numFmtId="49" fontId="23" fillId="33" borderId="18" xfId="0" applyNumberFormat="1" applyFont="1" applyFill="1" applyBorder="1" applyAlignment="1">
      <alignment horizontal="left" vertical="top" wrapText="1"/>
    </xf>
    <xf numFmtId="14" fontId="22" fillId="33" borderId="18" xfId="0" applyNumberFormat="1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0" borderId="19" xfId="0" applyFont="1" applyBorder="1" applyAlignment="1">
      <alignment wrapText="1"/>
    </xf>
    <xf numFmtId="0" fontId="21" fillId="0" borderId="0" xfId="0" applyFont="1" applyAlignment="1">
      <alignment horizontal="right" vertical="center" wrapText="1"/>
    </xf>
    <xf numFmtId="0" fontId="22" fillId="33" borderId="13" xfId="0" applyFont="1" applyFill="1" applyBorder="1" applyAlignment="1">
      <alignment vertical="center" wrapText="1"/>
    </xf>
    <xf numFmtId="0" fontId="22" fillId="33" borderId="15" xfId="0" applyFont="1" applyFill="1" applyBorder="1" applyAlignment="1">
      <alignment vertical="center" wrapText="1"/>
    </xf>
    <xf numFmtId="49" fontId="23" fillId="33" borderId="13" xfId="0" applyNumberFormat="1" applyFont="1" applyFill="1" applyBorder="1" applyAlignment="1">
      <alignment horizontal="left" vertical="top" wrapText="1"/>
    </xf>
    <xf numFmtId="49" fontId="23" fillId="33" borderId="14" xfId="0" applyNumberFormat="1" applyFont="1" applyFill="1" applyBorder="1" applyAlignment="1">
      <alignment horizontal="left" vertical="top" wrapText="1"/>
    </xf>
    <xf numFmtId="49" fontId="23" fillId="33" borderId="15" xfId="0" applyNumberFormat="1" applyFont="1" applyFill="1" applyBorder="1" applyAlignment="1">
      <alignment horizontal="left" vertical="top" wrapText="1"/>
    </xf>
    <xf numFmtId="14" fontId="22" fillId="33" borderId="12" xfId="0" applyNumberFormat="1" applyFont="1" applyFill="1" applyBorder="1" applyAlignment="1">
      <alignment vertical="center" wrapText="1"/>
    </xf>
    <xf numFmtId="14" fontId="22" fillId="33" borderId="16" xfId="0" applyNumberFormat="1" applyFont="1" applyFill="1" applyBorder="1" applyAlignment="1">
      <alignment vertical="center" wrapText="1"/>
    </xf>
    <xf numFmtId="14" fontId="22" fillId="33" borderId="17" xfId="0" applyNumberFormat="1" applyFont="1" applyFill="1" applyBorder="1" applyAlignment="1">
      <alignment vertical="center" wrapText="1"/>
    </xf>
  </cellXfs>
  <cellStyles count="21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2 2" xfId="88"/>
    <cellStyle name="20% - 着色 2 3" xfId="154"/>
    <cellStyle name="20% - 着色 2 4" xfId="179"/>
    <cellStyle name="20% - 着色 3 2" xfId="92"/>
    <cellStyle name="20% - 着色 3 3" xfId="158"/>
    <cellStyle name="20% - 着色 3 4" xfId="181"/>
    <cellStyle name="20% - 着色 4 2" xfId="96"/>
    <cellStyle name="20% - 着色 4 3" xfId="162"/>
    <cellStyle name="20% - 着色 4 4" xfId="183"/>
    <cellStyle name="20% - 着色 5 2" xfId="100"/>
    <cellStyle name="20% - 着色 5 3" xfId="166"/>
    <cellStyle name="20% - 着色 5 4" xfId="185"/>
    <cellStyle name="20% - 着色 6 2" xfId="104"/>
    <cellStyle name="20% - 着色 6 3" xfId="170"/>
    <cellStyle name="20% - 着色 6 4" xfId="187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2 2" xfId="89"/>
    <cellStyle name="40% - 着色 2 3" xfId="155"/>
    <cellStyle name="40% - 着色 2 4" xfId="180"/>
    <cellStyle name="40% - 着色 3 2" xfId="93"/>
    <cellStyle name="40% - 着色 3 3" xfId="159"/>
    <cellStyle name="40% - 着色 3 4" xfId="182"/>
    <cellStyle name="40% - 着色 4 2" xfId="97"/>
    <cellStyle name="40% - 着色 4 3" xfId="163"/>
    <cellStyle name="40% - 着色 4 4" xfId="184"/>
    <cellStyle name="40% - 着色 5 2" xfId="101"/>
    <cellStyle name="40% - 着色 5 3" xfId="167"/>
    <cellStyle name="40% - 着色 5 4" xfId="186"/>
    <cellStyle name="40% - 着色 6 2" xfId="105"/>
    <cellStyle name="40% - 着色 6 3" xfId="171"/>
    <cellStyle name="40% - 着色 6 4" xfId="188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12595450.615299996</v>
      </c>
      <c r="F3" s="25">
        <f>RA!I7</f>
        <v>1513168.825</v>
      </c>
      <c r="G3" s="16">
        <f>SUM(G4:G41)</f>
        <v>11082281.790299997</v>
      </c>
      <c r="H3" s="27">
        <f>RA!J7</f>
        <v>12.013614051742801</v>
      </c>
      <c r="I3" s="20">
        <f>SUM(I4:I41)</f>
        <v>12595454.951057857</v>
      </c>
      <c r="J3" s="21">
        <f>SUM(J4:J41)</f>
        <v>11082281.762011833</v>
      </c>
      <c r="K3" s="22">
        <f>E3-I3</f>
        <v>-4.3357578609138727</v>
      </c>
      <c r="L3" s="22">
        <f>G3-J3</f>
        <v>2.8288163244724274E-2</v>
      </c>
    </row>
    <row r="4" spans="1:13">
      <c r="A4" s="68">
        <f>RA!A8</f>
        <v>42445</v>
      </c>
      <c r="B4" s="12">
        <v>12</v>
      </c>
      <c r="C4" s="63" t="s">
        <v>6</v>
      </c>
      <c r="D4" s="63"/>
      <c r="E4" s="15">
        <f>VLOOKUP(C4,RA!B8:D36,3,0)</f>
        <v>465502.93709999998</v>
      </c>
      <c r="F4" s="25">
        <f>VLOOKUP(C4,RA!B8:I39,8,0)</f>
        <v>133821.24919999999</v>
      </c>
      <c r="G4" s="16">
        <f t="shared" ref="G4:G41" si="0">E4-F4</f>
        <v>331681.68790000002</v>
      </c>
      <c r="H4" s="27">
        <f>RA!J8</f>
        <v>28.7476702152907</v>
      </c>
      <c r="I4" s="20">
        <f>VLOOKUP(B4,RMS!B:D,3,FALSE)</f>
        <v>465503.52650598303</v>
      </c>
      <c r="J4" s="21">
        <f>VLOOKUP(B4,RMS!B:E,4,FALSE)</f>
        <v>331681.69982307701</v>
      </c>
      <c r="K4" s="22">
        <f t="shared" ref="K4:K41" si="1">E4-I4</f>
        <v>-0.58940598304616287</v>
      </c>
      <c r="L4" s="22">
        <f t="shared" ref="L4:L41" si="2">G4-J4</f>
        <v>-1.1923076992388815E-2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61389.027099999999</v>
      </c>
      <c r="F5" s="25">
        <f>VLOOKUP(C5,RA!B9:I40,8,0)</f>
        <v>14260.356400000001</v>
      </c>
      <c r="G5" s="16">
        <f t="shared" si="0"/>
        <v>47128.670700000002</v>
      </c>
      <c r="H5" s="27">
        <f>RA!J9</f>
        <v>23.229487538172801</v>
      </c>
      <c r="I5" s="20">
        <f>VLOOKUP(B5,RMS!B:D,3,FALSE)</f>
        <v>61389.057154700902</v>
      </c>
      <c r="J5" s="21">
        <f>VLOOKUP(B5,RMS!B:E,4,FALSE)</f>
        <v>47128.656082906004</v>
      </c>
      <c r="K5" s="22">
        <f t="shared" si="1"/>
        <v>-3.0054700902837794E-2</v>
      </c>
      <c r="L5" s="22">
        <f t="shared" si="2"/>
        <v>1.4617093998822384E-2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104163.3349</v>
      </c>
      <c r="F6" s="25">
        <f>VLOOKUP(C6,RA!B10:I41,8,0)</f>
        <v>26437.945800000001</v>
      </c>
      <c r="G6" s="16">
        <f t="shared" si="0"/>
        <v>77725.3891</v>
      </c>
      <c r="H6" s="27">
        <f>RA!J10</f>
        <v>25.3812397859393</v>
      </c>
      <c r="I6" s="20">
        <f>VLOOKUP(B6,RMS!B:D,3,FALSE)</f>
        <v>104165.037922812</v>
      </c>
      <c r="J6" s="21">
        <f>VLOOKUP(B6,RMS!B:E,4,FALSE)</f>
        <v>77725.387558907896</v>
      </c>
      <c r="K6" s="22">
        <f>E6-I6</f>
        <v>-1.7030228119983803</v>
      </c>
      <c r="L6" s="22">
        <f t="shared" si="2"/>
        <v>1.5410921041620895E-3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39241.1728</v>
      </c>
      <c r="F7" s="25">
        <f>VLOOKUP(C7,RA!B11:I42,8,0)</f>
        <v>8590.4771000000001</v>
      </c>
      <c r="G7" s="16">
        <f t="shared" si="0"/>
        <v>30650.6957</v>
      </c>
      <c r="H7" s="27">
        <f>RA!J11</f>
        <v>21.891489186072398</v>
      </c>
      <c r="I7" s="20">
        <f>VLOOKUP(B7,RMS!B:D,3,FALSE)</f>
        <v>39241.207152114097</v>
      </c>
      <c r="J7" s="21">
        <f>VLOOKUP(B7,RMS!B:E,4,FALSE)</f>
        <v>30650.695771605799</v>
      </c>
      <c r="K7" s="22">
        <f t="shared" si="1"/>
        <v>-3.4352114096691366E-2</v>
      </c>
      <c r="L7" s="22">
        <f t="shared" si="2"/>
        <v>-7.1605798439122736E-5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94691.110799999995</v>
      </c>
      <c r="F8" s="25">
        <f>VLOOKUP(C8,RA!B12:I43,8,0)</f>
        <v>19597.567800000001</v>
      </c>
      <c r="G8" s="16">
        <f t="shared" si="0"/>
        <v>75093.542999999991</v>
      </c>
      <c r="H8" s="27">
        <f>RA!J12</f>
        <v>20.696312076634801</v>
      </c>
      <c r="I8" s="20">
        <f>VLOOKUP(B8,RMS!B:D,3,FALSE)</f>
        <v>94691.116347863193</v>
      </c>
      <c r="J8" s="21">
        <f>VLOOKUP(B8,RMS!B:E,4,FALSE)</f>
        <v>75093.543111965802</v>
      </c>
      <c r="K8" s="22">
        <f t="shared" si="1"/>
        <v>-5.5478631984442472E-3</v>
      </c>
      <c r="L8" s="22">
        <f t="shared" si="2"/>
        <v>-1.1196581181138754E-4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153732.59280000001</v>
      </c>
      <c r="F9" s="25">
        <f>VLOOKUP(C9,RA!B13:I44,8,0)</f>
        <v>52831.797299999998</v>
      </c>
      <c r="G9" s="16">
        <f t="shared" si="0"/>
        <v>100900.79550000001</v>
      </c>
      <c r="H9" s="27">
        <f>RA!J13</f>
        <v>34.366035424076998</v>
      </c>
      <c r="I9" s="20">
        <f>VLOOKUP(B9,RMS!B:D,3,FALSE)</f>
        <v>153732.70667094001</v>
      </c>
      <c r="J9" s="21">
        <f>VLOOKUP(B9,RMS!B:E,4,FALSE)</f>
        <v>100900.79361025601</v>
      </c>
      <c r="K9" s="22">
        <f t="shared" si="1"/>
        <v>-0.11387093999655917</v>
      </c>
      <c r="L9" s="22">
        <f t="shared" si="2"/>
        <v>1.8897440022556111E-3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113055.2294</v>
      </c>
      <c r="F10" s="25">
        <f>VLOOKUP(C10,RA!B14:I44,8,0)</f>
        <v>19667.817200000001</v>
      </c>
      <c r="G10" s="16">
        <f t="shared" si="0"/>
        <v>93387.412199999992</v>
      </c>
      <c r="H10" s="27">
        <f>RA!J14</f>
        <v>17.3966452541646</v>
      </c>
      <c r="I10" s="20">
        <f>VLOOKUP(B10,RMS!B:D,3,FALSE)</f>
        <v>113055.224641026</v>
      </c>
      <c r="J10" s="21">
        <f>VLOOKUP(B10,RMS!B:E,4,FALSE)</f>
        <v>93387.416575213705</v>
      </c>
      <c r="K10" s="22">
        <f t="shared" si="1"/>
        <v>4.7589739988325164E-3</v>
      </c>
      <c r="L10" s="22">
        <f t="shared" si="2"/>
        <v>-4.3752137135015801E-3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66835.388999999996</v>
      </c>
      <c r="F11" s="25">
        <f>VLOOKUP(C11,RA!B15:I45,8,0)</f>
        <v>3402.7869999999998</v>
      </c>
      <c r="G11" s="16">
        <f t="shared" si="0"/>
        <v>63432.601999999999</v>
      </c>
      <c r="H11" s="27">
        <f>RA!J15</f>
        <v>5.0912952717309699</v>
      </c>
      <c r="I11" s="20">
        <f>VLOOKUP(B11,RMS!B:D,3,FALSE)</f>
        <v>66835.450993162405</v>
      </c>
      <c r="J11" s="21">
        <f>VLOOKUP(B11,RMS!B:E,4,FALSE)</f>
        <v>63432.602268376097</v>
      </c>
      <c r="K11" s="22">
        <f t="shared" si="1"/>
        <v>-6.1993162409635261E-2</v>
      </c>
      <c r="L11" s="22">
        <f t="shared" si="2"/>
        <v>-2.6837609766516834E-4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566350.03729999997</v>
      </c>
      <c r="F12" s="25">
        <f>VLOOKUP(C12,RA!B16:I46,8,0)</f>
        <v>35126.261200000001</v>
      </c>
      <c r="G12" s="16">
        <f t="shared" si="0"/>
        <v>531223.77610000002</v>
      </c>
      <c r="H12" s="27">
        <f>RA!J16</f>
        <v>6.2022175132996997</v>
      </c>
      <c r="I12" s="20">
        <f>VLOOKUP(B12,RMS!B:D,3,FALSE)</f>
        <v>566349.58867094002</v>
      </c>
      <c r="J12" s="21">
        <f>VLOOKUP(B12,RMS!B:E,4,FALSE)</f>
        <v>531223.77633504302</v>
      </c>
      <c r="K12" s="22">
        <f t="shared" si="1"/>
        <v>0.44862905994523317</v>
      </c>
      <c r="L12" s="22">
        <f t="shared" si="2"/>
        <v>-2.350430004298687E-4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502832.81679999997</v>
      </c>
      <c r="F13" s="25">
        <f>VLOOKUP(C13,RA!B17:I47,8,0)</f>
        <v>61139.464999999997</v>
      </c>
      <c r="G13" s="16">
        <f t="shared" si="0"/>
        <v>441693.35179999995</v>
      </c>
      <c r="H13" s="27">
        <f>RA!J17</f>
        <v>12.1590045353619</v>
      </c>
      <c r="I13" s="20">
        <f>VLOOKUP(B13,RMS!B:D,3,FALSE)</f>
        <v>502832.77574700897</v>
      </c>
      <c r="J13" s="21">
        <f>VLOOKUP(B13,RMS!B:E,4,FALSE)</f>
        <v>441693.35124871798</v>
      </c>
      <c r="K13" s="22">
        <f t="shared" si="1"/>
        <v>4.1052991000469774E-2</v>
      </c>
      <c r="L13" s="22">
        <f t="shared" si="2"/>
        <v>5.5128196254372597E-4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1188496.6965999999</v>
      </c>
      <c r="F14" s="25">
        <f>VLOOKUP(C14,RA!B18:I48,8,0)</f>
        <v>152020.57550000001</v>
      </c>
      <c r="G14" s="16">
        <f t="shared" si="0"/>
        <v>1036476.1210999999</v>
      </c>
      <c r="H14" s="27">
        <f>RA!J18</f>
        <v>12.7909968900119</v>
      </c>
      <c r="I14" s="20">
        <f>VLOOKUP(B14,RMS!B:D,3,FALSE)</f>
        <v>1188496.7068470099</v>
      </c>
      <c r="J14" s="21">
        <f>VLOOKUP(B14,RMS!B:E,4,FALSE)</f>
        <v>1036476.12566154</v>
      </c>
      <c r="K14" s="22">
        <f t="shared" si="1"/>
        <v>-1.0247010039165616E-2</v>
      </c>
      <c r="L14" s="22">
        <f t="shared" si="2"/>
        <v>-4.5615400886163116E-3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582226.98459999997</v>
      </c>
      <c r="F15" s="25">
        <f>VLOOKUP(C15,RA!B19:I49,8,0)</f>
        <v>41624.793400000002</v>
      </c>
      <c r="G15" s="16">
        <f t="shared" si="0"/>
        <v>540602.1912</v>
      </c>
      <c r="H15" s="27">
        <f>RA!J19</f>
        <v>7.1492380980240799</v>
      </c>
      <c r="I15" s="20">
        <f>VLOOKUP(B15,RMS!B:D,3,FALSE)</f>
        <v>582226.97544871795</v>
      </c>
      <c r="J15" s="21">
        <f>VLOOKUP(B15,RMS!B:E,4,FALSE)</f>
        <v>540602.18850683805</v>
      </c>
      <c r="K15" s="22">
        <f t="shared" si="1"/>
        <v>9.1512820217758417E-3</v>
      </c>
      <c r="L15" s="22">
        <f t="shared" si="2"/>
        <v>2.6931619504466653E-3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758217.85759999999</v>
      </c>
      <c r="F16" s="25">
        <f>VLOOKUP(C16,RA!B20:I50,8,0)</f>
        <v>83554.459700000007</v>
      </c>
      <c r="G16" s="16">
        <f t="shared" si="0"/>
        <v>674663.39789999998</v>
      </c>
      <c r="H16" s="27">
        <f>RA!J20</f>
        <v>11.019848564959499</v>
      </c>
      <c r="I16" s="20">
        <f>VLOOKUP(B16,RMS!B:D,3,FALSE)</f>
        <v>758217.86369999999</v>
      </c>
      <c r="J16" s="21">
        <f>VLOOKUP(B16,RMS!B:E,4,FALSE)</f>
        <v>674663.39789999998</v>
      </c>
      <c r="K16" s="22">
        <f t="shared" si="1"/>
        <v>-6.0999999986961484E-3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275984.4216</v>
      </c>
      <c r="F17" s="25">
        <f>VLOOKUP(C17,RA!B21:I51,8,0)</f>
        <v>44104.606299999999</v>
      </c>
      <c r="G17" s="16">
        <f t="shared" si="0"/>
        <v>231879.81530000002</v>
      </c>
      <c r="H17" s="27">
        <f>RA!J21</f>
        <v>15.980831832574699</v>
      </c>
      <c r="I17" s="20">
        <f>VLOOKUP(B17,RMS!B:D,3,FALSE)</f>
        <v>275984.29926725698</v>
      </c>
      <c r="J17" s="21">
        <f>VLOOKUP(B17,RMS!B:E,4,FALSE)</f>
        <v>231879.81535044199</v>
      </c>
      <c r="K17" s="22">
        <f t="shared" si="1"/>
        <v>0.12233274301979691</v>
      </c>
      <c r="L17" s="22">
        <f t="shared" si="2"/>
        <v>-5.0441973144188523E-5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928525.40130000003</v>
      </c>
      <c r="F18" s="25">
        <f>VLOOKUP(C18,RA!B22:I52,8,0)</f>
        <v>71143.806299999997</v>
      </c>
      <c r="G18" s="16">
        <f t="shared" si="0"/>
        <v>857381.59499999997</v>
      </c>
      <c r="H18" s="27">
        <f>RA!J22</f>
        <v>7.6620204681954602</v>
      </c>
      <c r="I18" s="20">
        <f>VLOOKUP(B18,RMS!B:D,3,FALSE)</f>
        <v>928526.31869999995</v>
      </c>
      <c r="J18" s="21">
        <f>VLOOKUP(B18,RMS!B:E,4,FALSE)</f>
        <v>857381.59459999995</v>
      </c>
      <c r="K18" s="22">
        <f t="shared" si="1"/>
        <v>-0.91739999991841614</v>
      </c>
      <c r="L18" s="22">
        <f t="shared" si="2"/>
        <v>4.0000001899898052E-4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2008676.9598000001</v>
      </c>
      <c r="F19" s="25">
        <f>VLOOKUP(C19,RA!B23:I53,8,0)</f>
        <v>229119.2573</v>
      </c>
      <c r="G19" s="16">
        <f t="shared" si="0"/>
        <v>1779557.7025000001</v>
      </c>
      <c r="H19" s="27">
        <f>RA!J23</f>
        <v>11.4064760977202</v>
      </c>
      <c r="I19" s="20">
        <f>VLOOKUP(B19,RMS!B:D,3,FALSE)</f>
        <v>2008678.1652982901</v>
      </c>
      <c r="J19" s="21">
        <f>VLOOKUP(B19,RMS!B:E,4,FALSE)</f>
        <v>1779557.7290085501</v>
      </c>
      <c r="K19" s="22">
        <f t="shared" si="1"/>
        <v>-1.2054982900153846</v>
      </c>
      <c r="L19" s="22">
        <f t="shared" si="2"/>
        <v>-2.6508549926802516E-2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195421.0019</v>
      </c>
      <c r="F20" s="25">
        <f>VLOOKUP(C20,RA!B24:I54,8,0)</f>
        <v>28454.3711</v>
      </c>
      <c r="G20" s="16">
        <f t="shared" si="0"/>
        <v>166966.63080000001</v>
      </c>
      <c r="H20" s="27">
        <f>RA!J24</f>
        <v>14.560549185271601</v>
      </c>
      <c r="I20" s="20">
        <f>VLOOKUP(B20,RMS!B:D,3,FALSE)</f>
        <v>195420.975345224</v>
      </c>
      <c r="J20" s="21">
        <f>VLOOKUP(B20,RMS!B:E,4,FALSE)</f>
        <v>166966.619414952</v>
      </c>
      <c r="K20" s="22">
        <f t="shared" si="1"/>
        <v>2.6554776006378233E-2</v>
      </c>
      <c r="L20" s="22">
        <f t="shared" si="2"/>
        <v>1.1385048012016341E-2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208634.45610000001</v>
      </c>
      <c r="F21" s="25">
        <f>VLOOKUP(C21,RA!B25:I55,8,0)</f>
        <v>16876.716400000001</v>
      </c>
      <c r="G21" s="16">
        <f t="shared" si="0"/>
        <v>191757.73970000001</v>
      </c>
      <c r="H21" s="27">
        <f>RA!J25</f>
        <v>8.0891319274275908</v>
      </c>
      <c r="I21" s="20">
        <f>VLOOKUP(B21,RMS!B:D,3,FALSE)</f>
        <v>208634.46763331801</v>
      </c>
      <c r="J21" s="21">
        <f>VLOOKUP(B21,RMS!B:E,4,FALSE)</f>
        <v>191757.728729692</v>
      </c>
      <c r="K21" s="22">
        <f t="shared" si="1"/>
        <v>-1.1533318000147119E-2</v>
      </c>
      <c r="L21" s="22">
        <f t="shared" si="2"/>
        <v>1.0970308008836582E-2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517647.43689999997</v>
      </c>
      <c r="F22" s="25">
        <f>VLOOKUP(C22,RA!B26:I56,8,0)</f>
        <v>117979.15730000001</v>
      </c>
      <c r="G22" s="16">
        <f t="shared" si="0"/>
        <v>399668.27959999995</v>
      </c>
      <c r="H22" s="27">
        <f>RA!J26</f>
        <v>22.7914114684956</v>
      </c>
      <c r="I22" s="20">
        <f>VLOOKUP(B22,RMS!B:D,3,FALSE)</f>
        <v>517647.461664284</v>
      </c>
      <c r="J22" s="21">
        <f>VLOOKUP(B22,RMS!B:E,4,FALSE)</f>
        <v>399668.27895296499</v>
      </c>
      <c r="K22" s="22">
        <f t="shared" si="1"/>
        <v>-2.4764284025877714E-2</v>
      </c>
      <c r="L22" s="22">
        <f t="shared" si="2"/>
        <v>6.4703496173024178E-4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206895.56169999999</v>
      </c>
      <c r="F23" s="25">
        <f>VLOOKUP(C23,RA!B27:I57,8,0)</f>
        <v>55902.9496</v>
      </c>
      <c r="G23" s="16">
        <f t="shared" si="0"/>
        <v>150992.6121</v>
      </c>
      <c r="H23" s="27">
        <f>RA!J27</f>
        <v>27.019888266651002</v>
      </c>
      <c r="I23" s="20">
        <f>VLOOKUP(B23,RMS!B:D,3,FALSE)</f>
        <v>206895.40848039501</v>
      </c>
      <c r="J23" s="21">
        <f>VLOOKUP(B23,RMS!B:E,4,FALSE)</f>
        <v>150992.62555771699</v>
      </c>
      <c r="K23" s="22">
        <f t="shared" si="1"/>
        <v>0.15321960498113185</v>
      </c>
      <c r="L23" s="22">
        <f t="shared" si="2"/>
        <v>-1.3457716995617375E-2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719583.95250000001</v>
      </c>
      <c r="F24" s="25">
        <f>VLOOKUP(C24,RA!B28:I58,8,0)</f>
        <v>32095.4774</v>
      </c>
      <c r="G24" s="16">
        <f t="shared" si="0"/>
        <v>687488.47510000004</v>
      </c>
      <c r="H24" s="27">
        <f>RA!J28</f>
        <v>4.4602825408338997</v>
      </c>
      <c r="I24" s="20">
        <f>VLOOKUP(B24,RMS!B:D,3,FALSE)</f>
        <v>719583.95243893797</v>
      </c>
      <c r="J24" s="21">
        <f>VLOOKUP(B24,RMS!B:E,4,FALSE)</f>
        <v>687488.47403716797</v>
      </c>
      <c r="K24" s="22">
        <f t="shared" si="1"/>
        <v>6.1062048189342022E-5</v>
      </c>
      <c r="L24" s="22">
        <f t="shared" si="2"/>
        <v>1.06283207423985E-3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642437.40789999999</v>
      </c>
      <c r="F25" s="25">
        <f>VLOOKUP(C25,RA!B29:I59,8,0)</f>
        <v>89030.269700000004</v>
      </c>
      <c r="G25" s="16">
        <f t="shared" si="0"/>
        <v>553407.13819999993</v>
      </c>
      <c r="H25" s="27">
        <f>RA!J29</f>
        <v>13.8582013757608</v>
      </c>
      <c r="I25" s="20">
        <f>VLOOKUP(B25,RMS!B:D,3,FALSE)</f>
        <v>642437.94582477899</v>
      </c>
      <c r="J25" s="21">
        <f>VLOOKUP(B25,RMS!B:E,4,FALSE)</f>
        <v>553407.11522695306</v>
      </c>
      <c r="K25" s="22">
        <f t="shared" si="1"/>
        <v>-0.53792477899696678</v>
      </c>
      <c r="L25" s="22">
        <f t="shared" si="2"/>
        <v>2.2973046870902181E-2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760603.15839999996</v>
      </c>
      <c r="F26" s="25">
        <f>VLOOKUP(C26,RA!B30:I60,8,0)</f>
        <v>96761.551699999996</v>
      </c>
      <c r="G26" s="16">
        <f t="shared" si="0"/>
        <v>663841.6067</v>
      </c>
      <c r="H26" s="27">
        <f>RA!J30</f>
        <v>12.7216868128114</v>
      </c>
      <c r="I26" s="20">
        <f>VLOOKUP(B26,RMS!B:D,3,FALSE)</f>
        <v>760603.15576371702</v>
      </c>
      <c r="J26" s="21">
        <f>VLOOKUP(B26,RMS!B:E,4,FALSE)</f>
        <v>663841.61131472699</v>
      </c>
      <c r="K26" s="22">
        <f t="shared" si="1"/>
        <v>2.6362829376012087E-3</v>
      </c>
      <c r="L26" s="22">
        <f t="shared" si="2"/>
        <v>-4.6147269895300269E-3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552684.08680000005</v>
      </c>
      <c r="F27" s="25">
        <f>VLOOKUP(C27,RA!B31:I61,8,0)</f>
        <v>38038.322099999998</v>
      </c>
      <c r="G27" s="16">
        <f t="shared" si="0"/>
        <v>514645.76470000006</v>
      </c>
      <c r="H27" s="27">
        <f>RA!J31</f>
        <v>6.8824710188851403</v>
      </c>
      <c r="I27" s="20">
        <f>VLOOKUP(B27,RMS!B:D,3,FALSE)</f>
        <v>552684.02367964596</v>
      </c>
      <c r="J27" s="21">
        <f>VLOOKUP(B27,RMS!B:E,4,FALSE)</f>
        <v>514645.744638053</v>
      </c>
      <c r="K27" s="22">
        <f t="shared" si="1"/>
        <v>6.3120354083366692E-2</v>
      </c>
      <c r="L27" s="22">
        <f t="shared" si="2"/>
        <v>2.0061947056092322E-2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100720.5903</v>
      </c>
      <c r="F28" s="25">
        <f>VLOOKUP(C28,RA!B32:I62,8,0)</f>
        <v>29709.369200000001</v>
      </c>
      <c r="G28" s="16">
        <f t="shared" si="0"/>
        <v>71011.221099999995</v>
      </c>
      <c r="H28" s="27">
        <f>RA!J32</f>
        <v>29.496817990749999</v>
      </c>
      <c r="I28" s="20">
        <f>VLOOKUP(B28,RMS!B:D,3,FALSE)</f>
        <v>100720.55166806599</v>
      </c>
      <c r="J28" s="21">
        <f>VLOOKUP(B28,RMS!B:E,4,FALSE)</f>
        <v>71011.2179601143</v>
      </c>
      <c r="K28" s="22">
        <f t="shared" si="1"/>
        <v>3.863193400320597E-2</v>
      </c>
      <c r="L28" s="22">
        <f t="shared" si="2"/>
        <v>3.1398856954183429E-3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15.6637</v>
      </c>
      <c r="F29" s="25">
        <f>VLOOKUP(C29,RA!B33:I63,8,0)</f>
        <v>-45.759599999999999</v>
      </c>
      <c r="G29" s="16">
        <f t="shared" si="0"/>
        <v>61.423299999999998</v>
      </c>
      <c r="H29" s="27">
        <f>RA!J33</f>
        <v>-292.137872916361</v>
      </c>
      <c r="I29" s="20">
        <f>VLOOKUP(B29,RMS!B:D,3,FALSE)</f>
        <v>15.6637</v>
      </c>
      <c r="J29" s="21">
        <f>VLOOKUP(B29,RMS!B:E,4,FALSE)</f>
        <v>61.423299999999998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87851.181500000006</v>
      </c>
      <c r="F30" s="25">
        <f>VLOOKUP(C30,RA!B34:I65,8,0)</f>
        <v>16453.988600000001</v>
      </c>
      <c r="G30" s="16">
        <f t="shared" si="0"/>
        <v>71397.192900000009</v>
      </c>
      <c r="H30" s="27">
        <f>RA!J34</f>
        <v>18.729387947958301</v>
      </c>
      <c r="I30" s="20">
        <f>VLOOKUP(B30,RMS!B:D,3,FALSE)</f>
        <v>87851.180500000002</v>
      </c>
      <c r="J30" s="21">
        <f>VLOOKUP(B30,RMS!B:E,4,FALSE)</f>
        <v>71397.193100000004</v>
      </c>
      <c r="K30" s="22">
        <f t="shared" si="1"/>
        <v>1.0000000038417056E-3</v>
      </c>
      <c r="L30" s="22">
        <f t="shared" si="2"/>
        <v>-1.9999999494757503E-4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65117.1</v>
      </c>
      <c r="F31" s="25">
        <f>VLOOKUP(C31,RA!B35:I66,8,0)</f>
        <v>567.09</v>
      </c>
      <c r="G31" s="16">
        <f t="shared" si="0"/>
        <v>64550.01</v>
      </c>
      <c r="H31" s="27">
        <f>RA!J35</f>
        <v>0.87087723501200098</v>
      </c>
      <c r="I31" s="20">
        <f>VLOOKUP(B31,RMS!B:D,3,FALSE)</f>
        <v>65117.1</v>
      </c>
      <c r="J31" s="21">
        <f>VLOOKUP(B31,RMS!B:E,4,FALSE)</f>
        <v>64550.01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65570.09</v>
      </c>
      <c r="F32" s="25">
        <f>VLOOKUP(C32,RA!B34:I66,8,0)</f>
        <v>-9564.17</v>
      </c>
      <c r="G32" s="16">
        <f t="shared" si="0"/>
        <v>75134.259999999995</v>
      </c>
      <c r="H32" s="27">
        <f>RA!J35</f>
        <v>0.87087723501200098</v>
      </c>
      <c r="I32" s="20">
        <f>VLOOKUP(B32,RMS!B:D,3,FALSE)</f>
        <v>65570.09</v>
      </c>
      <c r="J32" s="21">
        <f>VLOOKUP(B32,RMS!B:E,4,FALSE)</f>
        <v>75134.259999999995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18640.16</v>
      </c>
      <c r="F33" s="25">
        <f>VLOOKUP(C33,RA!B34:I67,8,0)</f>
        <v>612.82000000000005</v>
      </c>
      <c r="G33" s="16">
        <f t="shared" si="0"/>
        <v>18027.34</v>
      </c>
      <c r="H33" s="27">
        <f>RA!J34</f>
        <v>18.729387947958301</v>
      </c>
      <c r="I33" s="20">
        <f>VLOOKUP(B33,RMS!B:D,3,FALSE)</f>
        <v>18640.16</v>
      </c>
      <c r="J33" s="21">
        <f>VLOOKUP(B33,RMS!B:E,4,FALSE)</f>
        <v>18027.34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85956.45</v>
      </c>
      <c r="F34" s="25">
        <f>VLOOKUP(C34,RA!B35:I68,8,0)</f>
        <v>-16687.14</v>
      </c>
      <c r="G34" s="16">
        <f t="shared" si="0"/>
        <v>102643.59</v>
      </c>
      <c r="H34" s="27">
        <f>RA!J35</f>
        <v>0.87087723501200098</v>
      </c>
      <c r="I34" s="20">
        <f>VLOOKUP(B34,RMS!B:D,3,FALSE)</f>
        <v>85956.45</v>
      </c>
      <c r="J34" s="21">
        <f>VLOOKUP(B34,RMS!B:E,4,FALSE)</f>
        <v>102643.59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-14.5861779357021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60494.017</v>
      </c>
      <c r="F36" s="25">
        <f>VLOOKUP(C36,RA!B8:I69,8,0)</f>
        <v>3253.6876000000002</v>
      </c>
      <c r="G36" s="16">
        <f t="shared" si="0"/>
        <v>57240.329400000002</v>
      </c>
      <c r="H36" s="27">
        <f>RA!J36</f>
        <v>-14.5861779357021</v>
      </c>
      <c r="I36" s="20">
        <f>VLOOKUP(B36,RMS!B:D,3,FALSE)</f>
        <v>60494.017094017101</v>
      </c>
      <c r="J36" s="21">
        <f>VLOOKUP(B36,RMS!B:E,4,FALSE)</f>
        <v>57240.329059829099</v>
      </c>
      <c r="K36" s="22">
        <f t="shared" si="1"/>
        <v>-9.4017101218923926E-5</v>
      </c>
      <c r="L36" s="22">
        <f t="shared" si="2"/>
        <v>3.4017090365523472E-4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299972.4215</v>
      </c>
      <c r="F37" s="25">
        <f>VLOOKUP(C37,RA!B8:I70,8,0)</f>
        <v>16759.036199999999</v>
      </c>
      <c r="G37" s="16">
        <f t="shared" si="0"/>
        <v>283213.38530000002</v>
      </c>
      <c r="H37" s="27">
        <f>RA!J37</f>
        <v>3.2876327241826302</v>
      </c>
      <c r="I37" s="20">
        <f>VLOOKUP(B37,RMS!B:D,3,FALSE)</f>
        <v>299972.41675812</v>
      </c>
      <c r="J37" s="21">
        <f>VLOOKUP(B37,RMS!B:E,4,FALSE)</f>
        <v>283213.382403419</v>
      </c>
      <c r="K37" s="22">
        <f t="shared" si="1"/>
        <v>4.7418799949809909E-3</v>
      </c>
      <c r="L37" s="22">
        <f t="shared" si="2"/>
        <v>2.8965810197405517E-3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41390.61</v>
      </c>
      <c r="F38" s="25">
        <f>VLOOKUP(C38,RA!B9:I71,8,0)</f>
        <v>-6107.72</v>
      </c>
      <c r="G38" s="16">
        <f t="shared" si="0"/>
        <v>47498.33</v>
      </c>
      <c r="H38" s="27">
        <f>RA!J38</f>
        <v>-19.413482059810502</v>
      </c>
      <c r="I38" s="20">
        <f>VLOOKUP(B38,RMS!B:D,3,FALSE)</f>
        <v>41390.61</v>
      </c>
      <c r="J38" s="21">
        <f>VLOOKUP(B38,RMS!B:E,4,FALSE)</f>
        <v>47498.33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38882.089999999997</v>
      </c>
      <c r="F39" s="25">
        <f>VLOOKUP(C39,RA!B10:I72,8,0)</f>
        <v>4689.3599999999997</v>
      </c>
      <c r="G39" s="16">
        <f t="shared" si="0"/>
        <v>34192.729999999996</v>
      </c>
      <c r="H39" s="27">
        <f>RA!J39</f>
        <v>0</v>
      </c>
      <c r="I39" s="20">
        <f>VLOOKUP(B39,RMS!B:D,3,FALSE)</f>
        <v>38882.089999999997</v>
      </c>
      <c r="J39" s="21">
        <f>VLOOKUP(B39,RMS!B:E,4,FALSE)</f>
        <v>34192.730000000003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5.3785279294645001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17011.209599999998</v>
      </c>
      <c r="F41" s="25">
        <f>VLOOKUP(C41,RA!B8:I73,8,0)</f>
        <v>1946.2252000000001</v>
      </c>
      <c r="G41" s="16">
        <f t="shared" si="0"/>
        <v>15064.984399999998</v>
      </c>
      <c r="H41" s="27">
        <f>RA!J40</f>
        <v>5.3785279294645001</v>
      </c>
      <c r="I41" s="20">
        <f>VLOOKUP(B41,RMS!B:D,3,FALSE)</f>
        <v>17011.209439528</v>
      </c>
      <c r="J41" s="21">
        <f>VLOOKUP(B41,RMS!B:E,4,FALSE)</f>
        <v>15064.9849028061</v>
      </c>
      <c r="K41" s="22">
        <f t="shared" si="1"/>
        <v>1.6047199824242853E-4</v>
      </c>
      <c r="L41" s="22">
        <f t="shared" si="2"/>
        <v>-5.028061023040209E-4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12595450.6153</v>
      </c>
      <c r="E7" s="51">
        <v>14072215.637599999</v>
      </c>
      <c r="F7" s="52">
        <v>89.505810169976399</v>
      </c>
      <c r="G7" s="51">
        <v>14694857.869100001</v>
      </c>
      <c r="H7" s="52">
        <v>-14.2866795480519</v>
      </c>
      <c r="I7" s="51">
        <v>1513168.825</v>
      </c>
      <c r="J7" s="52">
        <v>12.013614051742801</v>
      </c>
      <c r="K7" s="51">
        <v>1724036.9953999999</v>
      </c>
      <c r="L7" s="52">
        <v>11.732246822374901</v>
      </c>
      <c r="M7" s="52">
        <v>-0.12231069922665699</v>
      </c>
      <c r="N7" s="51">
        <v>322235362.97539997</v>
      </c>
      <c r="O7" s="51">
        <v>2061326461.3861001</v>
      </c>
      <c r="P7" s="51">
        <v>709217</v>
      </c>
      <c r="Q7" s="51">
        <v>728578</v>
      </c>
      <c r="R7" s="52">
        <v>-2.6573681884437899</v>
      </c>
      <c r="S7" s="51">
        <v>17.759656938990499</v>
      </c>
      <c r="T7" s="51">
        <v>24.0799885076135</v>
      </c>
      <c r="U7" s="53">
        <v>-35.588139964275001</v>
      </c>
    </row>
    <row r="8" spans="1:23" ht="12" thickBot="1">
      <c r="A8" s="79">
        <v>42445</v>
      </c>
      <c r="B8" s="69" t="s">
        <v>6</v>
      </c>
      <c r="C8" s="70"/>
      <c r="D8" s="54">
        <v>465502.93709999998</v>
      </c>
      <c r="E8" s="54">
        <v>616450.90960000001</v>
      </c>
      <c r="F8" s="55">
        <v>75.5133831178956</v>
      </c>
      <c r="G8" s="54">
        <v>594507.42480000004</v>
      </c>
      <c r="H8" s="55">
        <v>-21.699390506922398</v>
      </c>
      <c r="I8" s="54">
        <v>133821.24919999999</v>
      </c>
      <c r="J8" s="55">
        <v>28.7476702152907</v>
      </c>
      <c r="K8" s="54">
        <v>171839.5079</v>
      </c>
      <c r="L8" s="55">
        <v>28.904518384746702</v>
      </c>
      <c r="M8" s="55">
        <v>-0.22124282805863399</v>
      </c>
      <c r="N8" s="54">
        <v>11608236.9892</v>
      </c>
      <c r="O8" s="54">
        <v>80895435.631099999</v>
      </c>
      <c r="P8" s="54">
        <v>19586</v>
      </c>
      <c r="Q8" s="54">
        <v>21014</v>
      </c>
      <c r="R8" s="55">
        <v>-6.7954696868754203</v>
      </c>
      <c r="S8" s="54">
        <v>23.7671263708772</v>
      </c>
      <c r="T8" s="54">
        <v>23.804315718092699</v>
      </c>
      <c r="U8" s="56">
        <v>-0.156473890175932</v>
      </c>
    </row>
    <row r="9" spans="1:23" ht="12" thickBot="1">
      <c r="A9" s="80"/>
      <c r="B9" s="69" t="s">
        <v>7</v>
      </c>
      <c r="C9" s="70"/>
      <c r="D9" s="54">
        <v>61389.027099999999</v>
      </c>
      <c r="E9" s="54">
        <v>115206.2368</v>
      </c>
      <c r="F9" s="55">
        <v>53.286201168581201</v>
      </c>
      <c r="G9" s="54">
        <v>82998.648499999996</v>
      </c>
      <c r="H9" s="55">
        <v>-26.036112383203399</v>
      </c>
      <c r="I9" s="54">
        <v>14260.356400000001</v>
      </c>
      <c r="J9" s="55">
        <v>23.229487538172801</v>
      </c>
      <c r="K9" s="54">
        <v>19786.1142</v>
      </c>
      <c r="L9" s="55">
        <v>23.8390799821277</v>
      </c>
      <c r="M9" s="55">
        <v>-0.27927453284384701</v>
      </c>
      <c r="N9" s="54">
        <v>1566355.8476</v>
      </c>
      <c r="O9" s="54">
        <v>10818544.503599999</v>
      </c>
      <c r="P9" s="54">
        <v>3596</v>
      </c>
      <c r="Q9" s="54">
        <v>3647</v>
      </c>
      <c r="R9" s="55">
        <v>-1.39840965176857</v>
      </c>
      <c r="S9" s="54">
        <v>17.071475834260301</v>
      </c>
      <c r="T9" s="54">
        <v>17.581520345489398</v>
      </c>
      <c r="U9" s="56">
        <v>-2.9877001624286001</v>
      </c>
    </row>
    <row r="10" spans="1:23" ht="12" thickBot="1">
      <c r="A10" s="80"/>
      <c r="B10" s="69" t="s">
        <v>8</v>
      </c>
      <c r="C10" s="70"/>
      <c r="D10" s="54">
        <v>104163.3349</v>
      </c>
      <c r="E10" s="54">
        <v>130711.894</v>
      </c>
      <c r="F10" s="55">
        <v>79.689255286898401</v>
      </c>
      <c r="G10" s="54">
        <v>119563.7326</v>
      </c>
      <c r="H10" s="55">
        <v>-12.880492575053699</v>
      </c>
      <c r="I10" s="54">
        <v>26437.945800000001</v>
      </c>
      <c r="J10" s="55">
        <v>25.3812397859393</v>
      </c>
      <c r="K10" s="54">
        <v>30085.165099999998</v>
      </c>
      <c r="L10" s="55">
        <v>25.1624505573524</v>
      </c>
      <c r="M10" s="55">
        <v>-0.121229824994379</v>
      </c>
      <c r="N10" s="54">
        <v>2257244.8738000002</v>
      </c>
      <c r="O10" s="54">
        <v>19278269.547800001</v>
      </c>
      <c r="P10" s="54">
        <v>74642</v>
      </c>
      <c r="Q10" s="54">
        <v>75568</v>
      </c>
      <c r="R10" s="55">
        <v>-1.22538640694474</v>
      </c>
      <c r="S10" s="54">
        <v>1.3955056791082801</v>
      </c>
      <c r="T10" s="54">
        <v>1.32975029642177</v>
      </c>
      <c r="U10" s="56">
        <v>4.7119394547020796</v>
      </c>
    </row>
    <row r="11" spans="1:23" ht="12" thickBot="1">
      <c r="A11" s="80"/>
      <c r="B11" s="69" t="s">
        <v>9</v>
      </c>
      <c r="C11" s="70"/>
      <c r="D11" s="54">
        <v>39241.1728</v>
      </c>
      <c r="E11" s="54">
        <v>46195.792000000001</v>
      </c>
      <c r="F11" s="55">
        <v>84.945340476032996</v>
      </c>
      <c r="G11" s="54">
        <v>53674.9519</v>
      </c>
      <c r="H11" s="55">
        <v>-26.891089025829199</v>
      </c>
      <c r="I11" s="54">
        <v>8590.4771000000001</v>
      </c>
      <c r="J11" s="55">
        <v>21.891489186072398</v>
      </c>
      <c r="K11" s="54">
        <v>13204.2122</v>
      </c>
      <c r="L11" s="55">
        <v>24.600324234291499</v>
      </c>
      <c r="M11" s="55">
        <v>-0.34941388627486603</v>
      </c>
      <c r="N11" s="54">
        <v>758336.55310000002</v>
      </c>
      <c r="O11" s="54">
        <v>6386925.0140000004</v>
      </c>
      <c r="P11" s="54">
        <v>1934</v>
      </c>
      <c r="Q11" s="54">
        <v>2021</v>
      </c>
      <c r="R11" s="55">
        <v>-4.3047996041563596</v>
      </c>
      <c r="S11" s="54">
        <v>20.290161737331999</v>
      </c>
      <c r="T11" s="54">
        <v>20.9531224641267</v>
      </c>
      <c r="U11" s="56">
        <v>-3.2673999122191901</v>
      </c>
    </row>
    <row r="12" spans="1:23" ht="12" thickBot="1">
      <c r="A12" s="80"/>
      <c r="B12" s="69" t="s">
        <v>10</v>
      </c>
      <c r="C12" s="70"/>
      <c r="D12" s="54">
        <v>94691.110799999995</v>
      </c>
      <c r="E12" s="54">
        <v>114972.9724</v>
      </c>
      <c r="F12" s="55">
        <v>82.359452681245997</v>
      </c>
      <c r="G12" s="54">
        <v>128445.0521</v>
      </c>
      <c r="H12" s="55">
        <v>-26.278895720888599</v>
      </c>
      <c r="I12" s="54">
        <v>19597.567800000001</v>
      </c>
      <c r="J12" s="55">
        <v>20.696312076634801</v>
      </c>
      <c r="K12" s="54">
        <v>15714.6541</v>
      </c>
      <c r="L12" s="55">
        <v>12.234534412244599</v>
      </c>
      <c r="M12" s="55">
        <v>0.24708871574844299</v>
      </c>
      <c r="N12" s="54">
        <v>3628952.2552999998</v>
      </c>
      <c r="O12" s="54">
        <v>21945688.566100001</v>
      </c>
      <c r="P12" s="54">
        <v>1115</v>
      </c>
      <c r="Q12" s="54">
        <v>1370</v>
      </c>
      <c r="R12" s="55">
        <v>-18.6131386861314</v>
      </c>
      <c r="S12" s="54">
        <v>84.924763049327396</v>
      </c>
      <c r="T12" s="54">
        <v>83.2010705839416</v>
      </c>
      <c r="U12" s="56">
        <v>2.0296700320312802</v>
      </c>
    </row>
    <row r="13" spans="1:23" ht="12" thickBot="1">
      <c r="A13" s="80"/>
      <c r="B13" s="69" t="s">
        <v>11</v>
      </c>
      <c r="C13" s="70"/>
      <c r="D13" s="54">
        <v>153732.59280000001</v>
      </c>
      <c r="E13" s="54">
        <v>226970.36670000001</v>
      </c>
      <c r="F13" s="55">
        <v>67.732451172005796</v>
      </c>
      <c r="G13" s="54">
        <v>260970.44949999999</v>
      </c>
      <c r="H13" s="55">
        <v>-41.091953861235901</v>
      </c>
      <c r="I13" s="54">
        <v>52831.797299999998</v>
      </c>
      <c r="J13" s="55">
        <v>34.366035424076998</v>
      </c>
      <c r="K13" s="54">
        <v>64978.938699999999</v>
      </c>
      <c r="L13" s="55">
        <v>24.898964164140001</v>
      </c>
      <c r="M13" s="55">
        <v>-0.18693967065362399</v>
      </c>
      <c r="N13" s="54">
        <v>11222195.732999999</v>
      </c>
      <c r="O13" s="54">
        <v>36824126.959600002</v>
      </c>
      <c r="P13" s="54">
        <v>6099</v>
      </c>
      <c r="Q13" s="54">
        <v>6254</v>
      </c>
      <c r="R13" s="55">
        <v>-2.4784138151583002</v>
      </c>
      <c r="S13" s="54">
        <v>25.2061965568126</v>
      </c>
      <c r="T13" s="54">
        <v>25.3743186600576</v>
      </c>
      <c r="U13" s="56">
        <v>-0.66698719446242405</v>
      </c>
    </row>
    <row r="14" spans="1:23" ht="12" thickBot="1">
      <c r="A14" s="80"/>
      <c r="B14" s="69" t="s">
        <v>12</v>
      </c>
      <c r="C14" s="70"/>
      <c r="D14" s="54">
        <v>113055.2294</v>
      </c>
      <c r="E14" s="54">
        <v>108646.16590000001</v>
      </c>
      <c r="F14" s="55">
        <v>104.058186005439</v>
      </c>
      <c r="G14" s="54">
        <v>119546.65360000001</v>
      </c>
      <c r="H14" s="55">
        <v>-5.4300342205480199</v>
      </c>
      <c r="I14" s="54">
        <v>19667.817200000001</v>
      </c>
      <c r="J14" s="55">
        <v>17.3966452541646</v>
      </c>
      <c r="K14" s="54">
        <v>21129.189399999999</v>
      </c>
      <c r="L14" s="55">
        <v>17.674429826114402</v>
      </c>
      <c r="M14" s="55">
        <v>-6.9163666070407998E-2</v>
      </c>
      <c r="N14" s="54">
        <v>2300574.6475999998</v>
      </c>
      <c r="O14" s="54">
        <v>14475793.0101</v>
      </c>
      <c r="P14" s="54">
        <v>1544</v>
      </c>
      <c r="Q14" s="54">
        <v>1762</v>
      </c>
      <c r="R14" s="55">
        <v>-12.372304199773</v>
      </c>
      <c r="S14" s="54">
        <v>73.222298834196906</v>
      </c>
      <c r="T14" s="54">
        <v>68.732339443813899</v>
      </c>
      <c r="U14" s="56">
        <v>6.13195633279694</v>
      </c>
    </row>
    <row r="15" spans="1:23" ht="12" thickBot="1">
      <c r="A15" s="80"/>
      <c r="B15" s="69" t="s">
        <v>13</v>
      </c>
      <c r="C15" s="70"/>
      <c r="D15" s="54">
        <v>66835.388999999996</v>
      </c>
      <c r="E15" s="54">
        <v>77179.170400000003</v>
      </c>
      <c r="F15" s="55">
        <v>86.597703309855703</v>
      </c>
      <c r="G15" s="54">
        <v>85072.431800000006</v>
      </c>
      <c r="H15" s="55">
        <v>-21.437077104924199</v>
      </c>
      <c r="I15" s="54">
        <v>3402.7869999999998</v>
      </c>
      <c r="J15" s="55">
        <v>5.0912952717309699</v>
      </c>
      <c r="K15" s="54">
        <v>17227.069500000001</v>
      </c>
      <c r="L15" s="55">
        <v>20.2498848751612</v>
      </c>
      <c r="M15" s="55">
        <v>-0.80247441388681895</v>
      </c>
      <c r="N15" s="54">
        <v>2896154.3437000001</v>
      </c>
      <c r="O15" s="54">
        <v>12312149.0766</v>
      </c>
      <c r="P15" s="54">
        <v>2583</v>
      </c>
      <c r="Q15" s="54">
        <v>2987</v>
      </c>
      <c r="R15" s="55">
        <v>-13.525276196853</v>
      </c>
      <c r="S15" s="54">
        <v>25.8751022067364</v>
      </c>
      <c r="T15" s="54">
        <v>27.1299378640777</v>
      </c>
      <c r="U15" s="56">
        <v>-4.8495872492230596</v>
      </c>
    </row>
    <row r="16" spans="1:23" ht="12" thickBot="1">
      <c r="A16" s="80"/>
      <c r="B16" s="69" t="s">
        <v>14</v>
      </c>
      <c r="C16" s="70"/>
      <c r="D16" s="54">
        <v>566350.03729999997</v>
      </c>
      <c r="E16" s="54">
        <v>574274.94380000001</v>
      </c>
      <c r="F16" s="55">
        <v>98.620015275686498</v>
      </c>
      <c r="G16" s="54">
        <v>592253.28130000003</v>
      </c>
      <c r="H16" s="55">
        <v>-4.3736767389692002</v>
      </c>
      <c r="I16" s="54">
        <v>35126.261200000001</v>
      </c>
      <c r="J16" s="55">
        <v>6.2022175132996997</v>
      </c>
      <c r="K16" s="54">
        <v>54280.629500000003</v>
      </c>
      <c r="L16" s="55">
        <v>9.1651040549498806</v>
      </c>
      <c r="M16" s="55">
        <v>-0.35287667951603302</v>
      </c>
      <c r="N16" s="54">
        <v>12317110.2524</v>
      </c>
      <c r="O16" s="54">
        <v>99495160.078099996</v>
      </c>
      <c r="P16" s="54">
        <v>26123</v>
      </c>
      <c r="Q16" s="54">
        <v>27069</v>
      </c>
      <c r="R16" s="55">
        <v>-3.4947726181240499</v>
      </c>
      <c r="S16" s="54">
        <v>21.680130050147401</v>
      </c>
      <c r="T16" s="54">
        <v>23.131316901252401</v>
      </c>
      <c r="U16" s="56">
        <v>-6.69362613484466</v>
      </c>
    </row>
    <row r="17" spans="1:21" ht="12" thickBot="1">
      <c r="A17" s="80"/>
      <c r="B17" s="69" t="s">
        <v>15</v>
      </c>
      <c r="C17" s="70"/>
      <c r="D17" s="54">
        <v>502832.81679999997</v>
      </c>
      <c r="E17" s="54">
        <v>739486.76210000005</v>
      </c>
      <c r="F17" s="55">
        <v>67.997541345033895</v>
      </c>
      <c r="G17" s="54">
        <v>400819.59399999998</v>
      </c>
      <c r="H17" s="55">
        <v>25.451156661767399</v>
      </c>
      <c r="I17" s="54">
        <v>61139.464999999997</v>
      </c>
      <c r="J17" s="55">
        <v>12.1590045353619</v>
      </c>
      <c r="K17" s="54">
        <v>64208.508399999999</v>
      </c>
      <c r="L17" s="55">
        <v>16.019303786830299</v>
      </c>
      <c r="M17" s="55">
        <v>-4.7798079670077001E-2</v>
      </c>
      <c r="N17" s="54">
        <v>7830784.2105999999</v>
      </c>
      <c r="O17" s="54">
        <v>134464743.88370001</v>
      </c>
      <c r="P17" s="54">
        <v>7937</v>
      </c>
      <c r="Q17" s="54">
        <v>7938</v>
      </c>
      <c r="R17" s="55">
        <v>-1.2597631645250001E-2</v>
      </c>
      <c r="S17" s="54">
        <v>63.353007030364097</v>
      </c>
      <c r="T17" s="54">
        <v>52.690959309649799</v>
      </c>
      <c r="U17" s="56">
        <v>16.829584293614001</v>
      </c>
    </row>
    <row r="18" spans="1:21" ht="12" customHeight="1" thickBot="1">
      <c r="A18" s="80"/>
      <c r="B18" s="69" t="s">
        <v>16</v>
      </c>
      <c r="C18" s="70"/>
      <c r="D18" s="54">
        <v>1188496.6965999999</v>
      </c>
      <c r="E18" s="54">
        <v>1319986.1318999999</v>
      </c>
      <c r="F18" s="55">
        <v>90.038574487844599</v>
      </c>
      <c r="G18" s="54">
        <v>1297349.2135999999</v>
      </c>
      <c r="H18" s="55">
        <v>-8.3903790790412192</v>
      </c>
      <c r="I18" s="54">
        <v>152020.57550000001</v>
      </c>
      <c r="J18" s="55">
        <v>12.7909968900119</v>
      </c>
      <c r="K18" s="54">
        <v>179741.95759999999</v>
      </c>
      <c r="L18" s="55">
        <v>13.8545547887786</v>
      </c>
      <c r="M18" s="55">
        <v>-0.15422877590824699</v>
      </c>
      <c r="N18" s="54">
        <v>23829872.271400001</v>
      </c>
      <c r="O18" s="54">
        <v>255447790.24579999</v>
      </c>
      <c r="P18" s="54">
        <v>56094</v>
      </c>
      <c r="Q18" s="54">
        <v>57698</v>
      </c>
      <c r="R18" s="55">
        <v>-2.7799923740857602</v>
      </c>
      <c r="S18" s="54">
        <v>21.1875904125218</v>
      </c>
      <c r="T18" s="54">
        <v>20.7712012236126</v>
      </c>
      <c r="U18" s="56">
        <v>1.96525032248665</v>
      </c>
    </row>
    <row r="19" spans="1:21" ht="12" customHeight="1" thickBot="1">
      <c r="A19" s="80"/>
      <c r="B19" s="69" t="s">
        <v>17</v>
      </c>
      <c r="C19" s="70"/>
      <c r="D19" s="54">
        <v>582226.98459999997</v>
      </c>
      <c r="E19" s="54">
        <v>616419.40549999999</v>
      </c>
      <c r="F19" s="55">
        <v>94.4530589733357</v>
      </c>
      <c r="G19" s="54">
        <v>529689.23589999997</v>
      </c>
      <c r="H19" s="55">
        <v>9.9185985176256608</v>
      </c>
      <c r="I19" s="54">
        <v>41624.793400000002</v>
      </c>
      <c r="J19" s="55">
        <v>7.1492380980240799</v>
      </c>
      <c r="K19" s="54">
        <v>57864.608999999997</v>
      </c>
      <c r="L19" s="55">
        <v>10.9242561634619</v>
      </c>
      <c r="M19" s="55">
        <v>-0.28065195428867401</v>
      </c>
      <c r="N19" s="54">
        <v>9445628.1670999993</v>
      </c>
      <c r="O19" s="54">
        <v>68736536.095599994</v>
      </c>
      <c r="P19" s="54">
        <v>10148</v>
      </c>
      <c r="Q19" s="54">
        <v>10103</v>
      </c>
      <c r="R19" s="55">
        <v>0.44541225378600402</v>
      </c>
      <c r="S19" s="54">
        <v>57.373569629483697</v>
      </c>
      <c r="T19" s="54">
        <v>49.405913609818903</v>
      </c>
      <c r="U19" s="56">
        <v>13.887328383294999</v>
      </c>
    </row>
    <row r="20" spans="1:21" ht="12" thickBot="1">
      <c r="A20" s="80"/>
      <c r="B20" s="69" t="s">
        <v>18</v>
      </c>
      <c r="C20" s="70"/>
      <c r="D20" s="54">
        <v>758217.85759999999</v>
      </c>
      <c r="E20" s="54">
        <v>771287.91269999999</v>
      </c>
      <c r="F20" s="55">
        <v>98.3054246170867</v>
      </c>
      <c r="G20" s="54">
        <v>740597.40890000004</v>
      </c>
      <c r="H20" s="55">
        <v>2.37922094895948</v>
      </c>
      <c r="I20" s="54">
        <v>83554.459700000007</v>
      </c>
      <c r="J20" s="55">
        <v>11.019848564959499</v>
      </c>
      <c r="K20" s="54">
        <v>72958.165900000007</v>
      </c>
      <c r="L20" s="55">
        <v>9.8512585951878808</v>
      </c>
      <c r="M20" s="55">
        <v>0.14523794107603799</v>
      </c>
      <c r="N20" s="54">
        <v>19035192.701299999</v>
      </c>
      <c r="O20" s="54">
        <v>113240314.7932</v>
      </c>
      <c r="P20" s="54">
        <v>33887</v>
      </c>
      <c r="Q20" s="54">
        <v>36068</v>
      </c>
      <c r="R20" s="55">
        <v>-6.0469113895974296</v>
      </c>
      <c r="S20" s="54">
        <v>22.374888824623</v>
      </c>
      <c r="T20" s="54">
        <v>23.817441771098999</v>
      </c>
      <c r="U20" s="56">
        <v>-6.4471960409855997</v>
      </c>
    </row>
    <row r="21" spans="1:21" ht="12" customHeight="1" thickBot="1">
      <c r="A21" s="80"/>
      <c r="B21" s="69" t="s">
        <v>19</v>
      </c>
      <c r="C21" s="70"/>
      <c r="D21" s="54">
        <v>275984.4216</v>
      </c>
      <c r="E21" s="54">
        <v>340647.64480000001</v>
      </c>
      <c r="F21" s="55">
        <v>81.017563401043105</v>
      </c>
      <c r="G21" s="54">
        <v>369527.33689999999</v>
      </c>
      <c r="H21" s="55">
        <v>-25.314207085391999</v>
      </c>
      <c r="I21" s="54">
        <v>44104.606299999999</v>
      </c>
      <c r="J21" s="55">
        <v>15.980831832574699</v>
      </c>
      <c r="K21" s="54">
        <v>42974.3459</v>
      </c>
      <c r="L21" s="55">
        <v>11.629544450084801</v>
      </c>
      <c r="M21" s="55">
        <v>2.6300816832210999E-2</v>
      </c>
      <c r="N21" s="54">
        <v>5402934.6771</v>
      </c>
      <c r="O21" s="54">
        <v>42103009.552699998</v>
      </c>
      <c r="P21" s="54">
        <v>23204</v>
      </c>
      <c r="Q21" s="54">
        <v>24800</v>
      </c>
      <c r="R21" s="55">
        <v>-6.4354838709677402</v>
      </c>
      <c r="S21" s="54">
        <v>11.893829581106701</v>
      </c>
      <c r="T21" s="54">
        <v>11.753738850806499</v>
      </c>
      <c r="U21" s="56">
        <v>1.17784376634071</v>
      </c>
    </row>
    <row r="22" spans="1:21" ht="12" customHeight="1" thickBot="1">
      <c r="A22" s="80"/>
      <c r="B22" s="69" t="s">
        <v>20</v>
      </c>
      <c r="C22" s="70"/>
      <c r="D22" s="54">
        <v>928525.40130000003</v>
      </c>
      <c r="E22" s="54">
        <v>1153479.6592999999</v>
      </c>
      <c r="F22" s="55">
        <v>80.497769840474206</v>
      </c>
      <c r="G22" s="54">
        <v>970548.00760000001</v>
      </c>
      <c r="H22" s="55">
        <v>-4.3297813164250103</v>
      </c>
      <c r="I22" s="54">
        <v>71143.806299999997</v>
      </c>
      <c r="J22" s="55">
        <v>7.6620204681954602</v>
      </c>
      <c r="K22" s="54">
        <v>133596.0594</v>
      </c>
      <c r="L22" s="55">
        <v>13.765012998209199</v>
      </c>
      <c r="M22" s="55">
        <v>-0.46747077256980801</v>
      </c>
      <c r="N22" s="54">
        <v>17535964.045699999</v>
      </c>
      <c r="O22" s="54">
        <v>126254200.64309999</v>
      </c>
      <c r="P22" s="54">
        <v>56240</v>
      </c>
      <c r="Q22" s="54">
        <v>58766</v>
      </c>
      <c r="R22" s="55">
        <v>-4.2984038389545001</v>
      </c>
      <c r="S22" s="54">
        <v>16.5100533659317</v>
      </c>
      <c r="T22" s="54">
        <v>16.469190183099101</v>
      </c>
      <c r="U22" s="56">
        <v>0.247504850087094</v>
      </c>
    </row>
    <row r="23" spans="1:21" ht="12" thickBot="1">
      <c r="A23" s="80"/>
      <c r="B23" s="69" t="s">
        <v>21</v>
      </c>
      <c r="C23" s="70"/>
      <c r="D23" s="54">
        <v>2008676.9598000001</v>
      </c>
      <c r="E23" s="54">
        <v>2112472.7009999999</v>
      </c>
      <c r="F23" s="55">
        <v>95.086528637701903</v>
      </c>
      <c r="G23" s="54">
        <v>2845082.682</v>
      </c>
      <c r="H23" s="55">
        <v>-29.3982922707903</v>
      </c>
      <c r="I23" s="54">
        <v>229119.2573</v>
      </c>
      <c r="J23" s="55">
        <v>11.4064760977202</v>
      </c>
      <c r="K23" s="54">
        <v>283624.00429999997</v>
      </c>
      <c r="L23" s="55">
        <v>9.9689195711044007</v>
      </c>
      <c r="M23" s="55">
        <v>-0.19217254595400299</v>
      </c>
      <c r="N23" s="54">
        <v>83949197.638300002</v>
      </c>
      <c r="O23" s="54">
        <v>284694401.29619998</v>
      </c>
      <c r="P23" s="54">
        <v>61277</v>
      </c>
      <c r="Q23" s="54">
        <v>64791</v>
      </c>
      <c r="R23" s="55">
        <v>-5.4235927829482504</v>
      </c>
      <c r="S23" s="54">
        <v>32.7802757935278</v>
      </c>
      <c r="T23" s="54">
        <v>31.027125305983901</v>
      </c>
      <c r="U23" s="56">
        <v>5.3481871189443604</v>
      </c>
    </row>
    <row r="24" spans="1:21" ht="12" thickBot="1">
      <c r="A24" s="80"/>
      <c r="B24" s="69" t="s">
        <v>22</v>
      </c>
      <c r="C24" s="70"/>
      <c r="D24" s="54">
        <v>195421.0019</v>
      </c>
      <c r="E24" s="54">
        <v>187738.77059999999</v>
      </c>
      <c r="F24" s="55">
        <v>104.09197912367701</v>
      </c>
      <c r="G24" s="54">
        <v>170033.40169999999</v>
      </c>
      <c r="H24" s="55">
        <v>14.9309488289794</v>
      </c>
      <c r="I24" s="54">
        <v>28454.3711</v>
      </c>
      <c r="J24" s="55">
        <v>14.560549185271601</v>
      </c>
      <c r="K24" s="54">
        <v>29725.018199999999</v>
      </c>
      <c r="L24" s="55">
        <v>17.481869975433199</v>
      </c>
      <c r="M24" s="55">
        <v>-4.2746722355245001E-2</v>
      </c>
      <c r="N24" s="54">
        <v>3456497.7382999999</v>
      </c>
      <c r="O24" s="54">
        <v>29540589.186700001</v>
      </c>
      <c r="P24" s="54">
        <v>21417</v>
      </c>
      <c r="Q24" s="54">
        <v>21267</v>
      </c>
      <c r="R24" s="55">
        <v>0.705318098462415</v>
      </c>
      <c r="S24" s="54">
        <v>9.124574025307</v>
      </c>
      <c r="T24" s="54">
        <v>9.3328603705271096</v>
      </c>
      <c r="U24" s="56">
        <v>-2.28269664580972</v>
      </c>
    </row>
    <row r="25" spans="1:21" ht="12" thickBot="1">
      <c r="A25" s="80"/>
      <c r="B25" s="69" t="s">
        <v>23</v>
      </c>
      <c r="C25" s="70"/>
      <c r="D25" s="54">
        <v>208634.45610000001</v>
      </c>
      <c r="E25" s="54">
        <v>184881.2444</v>
      </c>
      <c r="F25" s="55">
        <v>112.847821193051</v>
      </c>
      <c r="G25" s="54">
        <v>171917.70250000001</v>
      </c>
      <c r="H25" s="55">
        <v>21.357168613860502</v>
      </c>
      <c r="I25" s="54">
        <v>16876.716400000001</v>
      </c>
      <c r="J25" s="55">
        <v>8.0891319274275908</v>
      </c>
      <c r="K25" s="54">
        <v>14781.3922</v>
      </c>
      <c r="L25" s="55">
        <v>8.5979465669045894</v>
      </c>
      <c r="M25" s="55">
        <v>0.141754184697163</v>
      </c>
      <c r="N25" s="54">
        <v>4039874.0332999998</v>
      </c>
      <c r="O25" s="54">
        <v>40874638.853399999</v>
      </c>
      <c r="P25" s="54">
        <v>14878</v>
      </c>
      <c r="Q25" s="54">
        <v>14720</v>
      </c>
      <c r="R25" s="55">
        <v>1.0733695652174</v>
      </c>
      <c r="S25" s="54">
        <v>14.0230176166151</v>
      </c>
      <c r="T25" s="54">
        <v>15.6296954755435</v>
      </c>
      <c r="U25" s="56">
        <v>-11.4574330779181</v>
      </c>
    </row>
    <row r="26" spans="1:21" ht="12" thickBot="1">
      <c r="A26" s="80"/>
      <c r="B26" s="69" t="s">
        <v>24</v>
      </c>
      <c r="C26" s="70"/>
      <c r="D26" s="54">
        <v>517647.43689999997</v>
      </c>
      <c r="E26" s="54">
        <v>487003.74369999999</v>
      </c>
      <c r="F26" s="55">
        <v>106.292291095585</v>
      </c>
      <c r="G26" s="54">
        <v>505526.30829999998</v>
      </c>
      <c r="H26" s="55">
        <v>2.39772458940097</v>
      </c>
      <c r="I26" s="54">
        <v>117979.15730000001</v>
      </c>
      <c r="J26" s="55">
        <v>22.7914114684956</v>
      </c>
      <c r="K26" s="54">
        <v>108844.27069999999</v>
      </c>
      <c r="L26" s="55">
        <v>21.530881561045799</v>
      </c>
      <c r="M26" s="55">
        <v>8.3926205221935002E-2</v>
      </c>
      <c r="N26" s="54">
        <v>8499552.2280000001</v>
      </c>
      <c r="O26" s="54">
        <v>67616279.918599993</v>
      </c>
      <c r="P26" s="54">
        <v>36039</v>
      </c>
      <c r="Q26" s="54">
        <v>36452</v>
      </c>
      <c r="R26" s="55">
        <v>-1.1329968177329099</v>
      </c>
      <c r="S26" s="54">
        <v>14.3635349732235</v>
      </c>
      <c r="T26" s="54">
        <v>14.4242789257105</v>
      </c>
      <c r="U26" s="56">
        <v>-0.42290392024186102</v>
      </c>
    </row>
    <row r="27" spans="1:21" ht="12" thickBot="1">
      <c r="A27" s="80"/>
      <c r="B27" s="69" t="s">
        <v>25</v>
      </c>
      <c r="C27" s="70"/>
      <c r="D27" s="54">
        <v>206895.56169999999</v>
      </c>
      <c r="E27" s="54">
        <v>204183.58180000001</v>
      </c>
      <c r="F27" s="55">
        <v>101.32820664428201</v>
      </c>
      <c r="G27" s="54">
        <v>216231.79370000001</v>
      </c>
      <c r="H27" s="55">
        <v>-4.3176962278512399</v>
      </c>
      <c r="I27" s="54">
        <v>55902.9496</v>
      </c>
      <c r="J27" s="55">
        <v>27.019888266651002</v>
      </c>
      <c r="K27" s="54">
        <v>58229.206299999998</v>
      </c>
      <c r="L27" s="55">
        <v>26.929067785835102</v>
      </c>
      <c r="M27" s="55">
        <v>-3.9949998425445998E-2</v>
      </c>
      <c r="N27" s="54">
        <v>3592961.1102</v>
      </c>
      <c r="O27" s="54">
        <v>21535694.318599999</v>
      </c>
      <c r="P27" s="54">
        <v>26306</v>
      </c>
      <c r="Q27" s="54">
        <v>27108</v>
      </c>
      <c r="R27" s="55">
        <v>-2.9585362254684999</v>
      </c>
      <c r="S27" s="54">
        <v>7.8649571086444201</v>
      </c>
      <c r="T27" s="54">
        <v>7.9141660026560396</v>
      </c>
      <c r="U27" s="56">
        <v>-0.62567275742088901</v>
      </c>
    </row>
    <row r="28" spans="1:21" ht="12" thickBot="1">
      <c r="A28" s="80"/>
      <c r="B28" s="69" t="s">
        <v>26</v>
      </c>
      <c r="C28" s="70"/>
      <c r="D28" s="54">
        <v>719583.95250000001</v>
      </c>
      <c r="E28" s="54">
        <v>591209.03260000004</v>
      </c>
      <c r="F28" s="55">
        <v>121.713964574499</v>
      </c>
      <c r="G28" s="54">
        <v>579346.99459999998</v>
      </c>
      <c r="H28" s="55">
        <v>24.2060387310413</v>
      </c>
      <c r="I28" s="54">
        <v>32095.4774</v>
      </c>
      <c r="J28" s="55">
        <v>4.4602825408338997</v>
      </c>
      <c r="K28" s="54">
        <v>44202.383900000001</v>
      </c>
      <c r="L28" s="55">
        <v>7.6296907228316204</v>
      </c>
      <c r="M28" s="55">
        <v>-0.27389713928981102</v>
      </c>
      <c r="N28" s="54">
        <v>11920918.853499999</v>
      </c>
      <c r="O28" s="54">
        <v>96342578.190500006</v>
      </c>
      <c r="P28" s="54">
        <v>32875</v>
      </c>
      <c r="Q28" s="54">
        <v>32876</v>
      </c>
      <c r="R28" s="55">
        <v>-3.0417325708740001E-3</v>
      </c>
      <c r="S28" s="54">
        <v>21.888485247148299</v>
      </c>
      <c r="T28" s="54">
        <v>21.982057157196699</v>
      </c>
      <c r="U28" s="56">
        <v>-0.42749376666272798</v>
      </c>
    </row>
    <row r="29" spans="1:21" ht="12" thickBot="1">
      <c r="A29" s="80"/>
      <c r="B29" s="69" t="s">
        <v>27</v>
      </c>
      <c r="C29" s="70"/>
      <c r="D29" s="54">
        <v>642437.40789999999</v>
      </c>
      <c r="E29" s="54">
        <v>603895.01170000003</v>
      </c>
      <c r="F29" s="55">
        <v>106.382300806145</v>
      </c>
      <c r="G29" s="54">
        <v>656388.93189999997</v>
      </c>
      <c r="H29" s="55">
        <v>-2.1254965344427101</v>
      </c>
      <c r="I29" s="54">
        <v>89030.269700000004</v>
      </c>
      <c r="J29" s="55">
        <v>13.8582013757608</v>
      </c>
      <c r="K29" s="54">
        <v>99311.743900000001</v>
      </c>
      <c r="L29" s="55">
        <v>15.130015006884699</v>
      </c>
      <c r="M29" s="55">
        <v>-0.103527274783864</v>
      </c>
      <c r="N29" s="54">
        <v>10628280.006999999</v>
      </c>
      <c r="O29" s="54">
        <v>61719990.512900002</v>
      </c>
      <c r="P29" s="54">
        <v>79762</v>
      </c>
      <c r="Q29" s="54">
        <v>82611</v>
      </c>
      <c r="R29" s="55">
        <v>-3.4486932732928999</v>
      </c>
      <c r="S29" s="54">
        <v>8.0544295265916102</v>
      </c>
      <c r="T29" s="54">
        <v>8.00834431371125</v>
      </c>
      <c r="U29" s="56">
        <v>0.57217227772879897</v>
      </c>
    </row>
    <row r="30" spans="1:21" ht="12" thickBot="1">
      <c r="A30" s="80"/>
      <c r="B30" s="69" t="s">
        <v>28</v>
      </c>
      <c r="C30" s="70"/>
      <c r="D30" s="54">
        <v>760603.15839999996</v>
      </c>
      <c r="E30" s="54">
        <v>1023220.8293</v>
      </c>
      <c r="F30" s="55">
        <v>74.334213751330594</v>
      </c>
      <c r="G30" s="54">
        <v>966396.03029999998</v>
      </c>
      <c r="H30" s="55">
        <v>-21.294879681585101</v>
      </c>
      <c r="I30" s="54">
        <v>96761.551699999996</v>
      </c>
      <c r="J30" s="55">
        <v>12.7216868128114</v>
      </c>
      <c r="K30" s="54">
        <v>108452.7337</v>
      </c>
      <c r="L30" s="55">
        <v>11.222390231294</v>
      </c>
      <c r="M30" s="55">
        <v>-0.10779979075806401</v>
      </c>
      <c r="N30" s="54">
        <v>14672661.5713</v>
      </c>
      <c r="O30" s="54">
        <v>85780798.405599996</v>
      </c>
      <c r="P30" s="54">
        <v>60726</v>
      </c>
      <c r="Q30" s="54">
        <v>56340</v>
      </c>
      <c r="R30" s="55">
        <v>7.7848775292864696</v>
      </c>
      <c r="S30" s="54">
        <v>12.5251648124362</v>
      </c>
      <c r="T30" s="54">
        <v>13.801413927937499</v>
      </c>
      <c r="U30" s="56">
        <v>-10.189479616540901</v>
      </c>
    </row>
    <row r="31" spans="1:21" ht="12" thickBot="1">
      <c r="A31" s="80"/>
      <c r="B31" s="69" t="s">
        <v>29</v>
      </c>
      <c r="C31" s="70"/>
      <c r="D31" s="54">
        <v>552684.08680000005</v>
      </c>
      <c r="E31" s="54">
        <v>608583.90179999999</v>
      </c>
      <c r="F31" s="55">
        <v>90.814772649314904</v>
      </c>
      <c r="G31" s="54">
        <v>562101.40859999997</v>
      </c>
      <c r="H31" s="55">
        <v>-1.6753777264951499</v>
      </c>
      <c r="I31" s="54">
        <v>38038.322099999998</v>
      </c>
      <c r="J31" s="55">
        <v>6.8824710188851403</v>
      </c>
      <c r="K31" s="54">
        <v>34304.942600000002</v>
      </c>
      <c r="L31" s="55">
        <v>6.1029810769273398</v>
      </c>
      <c r="M31" s="55">
        <v>0.108829201189219</v>
      </c>
      <c r="N31" s="54">
        <v>11401337.540100001</v>
      </c>
      <c r="O31" s="54">
        <v>107785243.96950001</v>
      </c>
      <c r="P31" s="54">
        <v>23359</v>
      </c>
      <c r="Q31" s="54">
        <v>24613</v>
      </c>
      <c r="R31" s="55">
        <v>-5.0948685653922698</v>
      </c>
      <c r="S31" s="54">
        <v>23.6604343850336</v>
      </c>
      <c r="T31" s="54">
        <v>26.586695502376799</v>
      </c>
      <c r="U31" s="56">
        <v>-12.367740463776901</v>
      </c>
    </row>
    <row r="32" spans="1:21" ht="12" thickBot="1">
      <c r="A32" s="80"/>
      <c r="B32" s="69" t="s">
        <v>30</v>
      </c>
      <c r="C32" s="70"/>
      <c r="D32" s="54">
        <v>100720.5903</v>
      </c>
      <c r="E32" s="54">
        <v>127916.6914</v>
      </c>
      <c r="F32" s="55">
        <v>78.739208462672906</v>
      </c>
      <c r="G32" s="54">
        <v>110061.89969999999</v>
      </c>
      <c r="H32" s="55">
        <v>-8.4873234293265796</v>
      </c>
      <c r="I32" s="54">
        <v>29709.369200000001</v>
      </c>
      <c r="J32" s="55">
        <v>29.496817990749999</v>
      </c>
      <c r="K32" s="54">
        <v>32801.786899999999</v>
      </c>
      <c r="L32" s="55">
        <v>29.803035373193701</v>
      </c>
      <c r="M32" s="55">
        <v>-9.4275891414927995E-2</v>
      </c>
      <c r="N32" s="54">
        <v>1716971.3223000001</v>
      </c>
      <c r="O32" s="54">
        <v>10665407.213199999</v>
      </c>
      <c r="P32" s="54">
        <v>20268</v>
      </c>
      <c r="Q32" s="54">
        <v>20885</v>
      </c>
      <c r="R32" s="55">
        <v>-2.9542734019631398</v>
      </c>
      <c r="S32" s="54">
        <v>4.9694390319715804</v>
      </c>
      <c r="T32" s="54">
        <v>5.0348879961695001</v>
      </c>
      <c r="U32" s="56">
        <v>-1.3170292215448201</v>
      </c>
    </row>
    <row r="33" spans="1:21" ht="12" thickBot="1">
      <c r="A33" s="80"/>
      <c r="B33" s="69" t="s">
        <v>74</v>
      </c>
      <c r="C33" s="70"/>
      <c r="D33" s="54">
        <v>15.6637</v>
      </c>
      <c r="E33" s="57"/>
      <c r="F33" s="57"/>
      <c r="G33" s="57"/>
      <c r="H33" s="57"/>
      <c r="I33" s="54">
        <v>-45.759599999999999</v>
      </c>
      <c r="J33" s="55">
        <v>-292.137872916361</v>
      </c>
      <c r="K33" s="57"/>
      <c r="L33" s="57"/>
      <c r="M33" s="57"/>
      <c r="N33" s="54">
        <v>31.2956</v>
      </c>
      <c r="O33" s="54">
        <v>257.26249999999999</v>
      </c>
      <c r="P33" s="54">
        <v>1</v>
      </c>
      <c r="Q33" s="57"/>
      <c r="R33" s="57"/>
      <c r="S33" s="54">
        <v>15.6637</v>
      </c>
      <c r="T33" s="57"/>
      <c r="U33" s="58"/>
    </row>
    <row r="34" spans="1:21" ht="12" thickBot="1">
      <c r="A34" s="80"/>
      <c r="B34" s="69" t="s">
        <v>31</v>
      </c>
      <c r="C34" s="70"/>
      <c r="D34" s="54">
        <v>87851.181500000006</v>
      </c>
      <c r="E34" s="54">
        <v>89846.695800000001</v>
      </c>
      <c r="F34" s="55">
        <v>97.778978645534096</v>
      </c>
      <c r="G34" s="54">
        <v>86213.917700000005</v>
      </c>
      <c r="H34" s="55">
        <v>1.8990713375272299</v>
      </c>
      <c r="I34" s="54">
        <v>16453.988600000001</v>
      </c>
      <c r="J34" s="55">
        <v>18.729387947958301</v>
      </c>
      <c r="K34" s="54">
        <v>11869.493399999999</v>
      </c>
      <c r="L34" s="55">
        <v>13.7674910462861</v>
      </c>
      <c r="M34" s="55">
        <v>0.38624185931979199</v>
      </c>
      <c r="N34" s="54">
        <v>1791648.1200999999</v>
      </c>
      <c r="O34" s="54">
        <v>20420347.122699998</v>
      </c>
      <c r="P34" s="54">
        <v>5693</v>
      </c>
      <c r="Q34" s="54">
        <v>5856</v>
      </c>
      <c r="R34" s="55">
        <v>-2.7834699453551899</v>
      </c>
      <c r="S34" s="54">
        <v>15.431438872299299</v>
      </c>
      <c r="T34" s="54">
        <v>15.9841672131148</v>
      </c>
      <c r="U34" s="56">
        <v>-3.58183281150556</v>
      </c>
    </row>
    <row r="35" spans="1:21" ht="12" customHeight="1" thickBot="1">
      <c r="A35" s="80"/>
      <c r="B35" s="69" t="s">
        <v>68</v>
      </c>
      <c r="C35" s="70"/>
      <c r="D35" s="54">
        <v>65117.1</v>
      </c>
      <c r="E35" s="57"/>
      <c r="F35" s="57"/>
      <c r="G35" s="54">
        <v>5082.05</v>
      </c>
      <c r="H35" s="55">
        <v>1181.3156108263399</v>
      </c>
      <c r="I35" s="54">
        <v>567.09</v>
      </c>
      <c r="J35" s="55">
        <v>0.87087723501200098</v>
      </c>
      <c r="K35" s="54">
        <v>59.83</v>
      </c>
      <c r="L35" s="55">
        <v>1.1772808217156501</v>
      </c>
      <c r="M35" s="55">
        <v>8.4783553401303706</v>
      </c>
      <c r="N35" s="54">
        <v>1389200.53</v>
      </c>
      <c r="O35" s="54">
        <v>13540730.800000001</v>
      </c>
      <c r="P35" s="54">
        <v>52</v>
      </c>
      <c r="Q35" s="54">
        <v>81</v>
      </c>
      <c r="R35" s="55">
        <v>-35.802469135802497</v>
      </c>
      <c r="S35" s="54">
        <v>1252.2519230769201</v>
      </c>
      <c r="T35" s="54">
        <v>1591.68567901235</v>
      </c>
      <c r="U35" s="56">
        <v>-27.1058682107188</v>
      </c>
    </row>
    <row r="36" spans="1:21" ht="12" thickBot="1">
      <c r="A36" s="80"/>
      <c r="B36" s="69" t="s">
        <v>35</v>
      </c>
      <c r="C36" s="70"/>
      <c r="D36" s="54">
        <v>65570.09</v>
      </c>
      <c r="E36" s="57"/>
      <c r="F36" s="57"/>
      <c r="G36" s="54">
        <v>144775.24</v>
      </c>
      <c r="H36" s="55">
        <v>-54.709044170812597</v>
      </c>
      <c r="I36" s="54">
        <v>-9564.17</v>
      </c>
      <c r="J36" s="55">
        <v>-14.5861779357021</v>
      </c>
      <c r="K36" s="54">
        <v>-17292.38</v>
      </c>
      <c r="L36" s="55">
        <v>-11.9442937894629</v>
      </c>
      <c r="M36" s="55">
        <v>-0.446914189949562</v>
      </c>
      <c r="N36" s="54">
        <v>7351384.3099999996</v>
      </c>
      <c r="O36" s="54">
        <v>46332357.130000003</v>
      </c>
      <c r="P36" s="54">
        <v>30</v>
      </c>
      <c r="Q36" s="54">
        <v>501</v>
      </c>
      <c r="R36" s="55">
        <v>-94.011976047904199</v>
      </c>
      <c r="S36" s="54">
        <v>2185.6696666666699</v>
      </c>
      <c r="T36" s="54">
        <v>2370.2668063872302</v>
      </c>
      <c r="U36" s="56">
        <v>-8.4457931834724604</v>
      </c>
    </row>
    <row r="37" spans="1:21" ht="12" thickBot="1">
      <c r="A37" s="80"/>
      <c r="B37" s="69" t="s">
        <v>36</v>
      </c>
      <c r="C37" s="70"/>
      <c r="D37" s="54">
        <v>18640.16</v>
      </c>
      <c r="E37" s="57"/>
      <c r="F37" s="57"/>
      <c r="G37" s="54">
        <v>386947.57</v>
      </c>
      <c r="H37" s="55">
        <v>-95.182768559575095</v>
      </c>
      <c r="I37" s="54">
        <v>612.82000000000005</v>
      </c>
      <c r="J37" s="55">
        <v>3.2876327241826302</v>
      </c>
      <c r="K37" s="54">
        <v>-41198.839999999997</v>
      </c>
      <c r="L37" s="55">
        <v>-10.6471375437246</v>
      </c>
      <c r="M37" s="55">
        <v>-1.0148746906466299</v>
      </c>
      <c r="N37" s="54">
        <v>7461189.4400000004</v>
      </c>
      <c r="O37" s="54">
        <v>18432261.059999999</v>
      </c>
      <c r="P37" s="54">
        <v>5</v>
      </c>
      <c r="Q37" s="54">
        <v>593</v>
      </c>
      <c r="R37" s="55">
        <v>-99.156829679595305</v>
      </c>
      <c r="S37" s="54">
        <v>3728.0320000000002</v>
      </c>
      <c r="T37" s="54">
        <v>2689.5907925800998</v>
      </c>
      <c r="U37" s="56">
        <v>27.8549435042376</v>
      </c>
    </row>
    <row r="38" spans="1:21" ht="12" thickBot="1">
      <c r="A38" s="80"/>
      <c r="B38" s="69" t="s">
        <v>37</v>
      </c>
      <c r="C38" s="70"/>
      <c r="D38" s="54">
        <v>85956.45</v>
      </c>
      <c r="E38" s="57"/>
      <c r="F38" s="57"/>
      <c r="G38" s="54">
        <v>180435.19</v>
      </c>
      <c r="H38" s="55">
        <v>-52.361593101656098</v>
      </c>
      <c r="I38" s="54">
        <v>-16687.14</v>
      </c>
      <c r="J38" s="55">
        <v>-19.413482059810502</v>
      </c>
      <c r="K38" s="54">
        <v>-27859.95</v>
      </c>
      <c r="L38" s="55">
        <v>-15.440419355005</v>
      </c>
      <c r="M38" s="55">
        <v>-0.40103481879902902</v>
      </c>
      <c r="N38" s="54">
        <v>5193141.6500000004</v>
      </c>
      <c r="O38" s="54">
        <v>25828875.66</v>
      </c>
      <c r="P38" s="54">
        <v>39</v>
      </c>
      <c r="Q38" s="54">
        <v>353</v>
      </c>
      <c r="R38" s="55">
        <v>-88.951841359773397</v>
      </c>
      <c r="S38" s="54">
        <v>2204.0115384615401</v>
      </c>
      <c r="T38" s="54">
        <v>2336.9266855524102</v>
      </c>
      <c r="U38" s="56">
        <v>-6.0306012364911696</v>
      </c>
    </row>
    <row r="39" spans="1:21" ht="12" thickBot="1">
      <c r="A39" s="80"/>
      <c r="B39" s="69" t="s">
        <v>70</v>
      </c>
      <c r="C39" s="70"/>
      <c r="D39" s="57"/>
      <c r="E39" s="57"/>
      <c r="F39" s="57"/>
      <c r="G39" s="54">
        <v>62</v>
      </c>
      <c r="H39" s="57"/>
      <c r="I39" s="57"/>
      <c r="J39" s="57"/>
      <c r="K39" s="54">
        <v>51.27</v>
      </c>
      <c r="L39" s="55">
        <v>82.693548387096797</v>
      </c>
      <c r="M39" s="57"/>
      <c r="N39" s="54">
        <v>126.16</v>
      </c>
      <c r="O39" s="54">
        <v>1001.47</v>
      </c>
      <c r="P39" s="57"/>
      <c r="Q39" s="57"/>
      <c r="R39" s="57"/>
      <c r="S39" s="57"/>
      <c r="T39" s="57"/>
      <c r="U39" s="58"/>
    </row>
    <row r="40" spans="1:21" ht="12" customHeight="1" thickBot="1">
      <c r="A40" s="80"/>
      <c r="B40" s="69" t="s">
        <v>32</v>
      </c>
      <c r="C40" s="70"/>
      <c r="D40" s="54">
        <v>60494.017</v>
      </c>
      <c r="E40" s="57"/>
      <c r="F40" s="57"/>
      <c r="G40" s="54">
        <v>117021.3673</v>
      </c>
      <c r="H40" s="55">
        <v>-48.305152814600604</v>
      </c>
      <c r="I40" s="54">
        <v>3253.6876000000002</v>
      </c>
      <c r="J40" s="55">
        <v>5.3785279294645001</v>
      </c>
      <c r="K40" s="54">
        <v>7417.9238999999998</v>
      </c>
      <c r="L40" s="55">
        <v>6.3389482375326898</v>
      </c>
      <c r="M40" s="55">
        <v>-0.56137490167565596</v>
      </c>
      <c r="N40" s="54">
        <v>1616171.7901999999</v>
      </c>
      <c r="O40" s="54">
        <v>8924914.7668999992</v>
      </c>
      <c r="P40" s="54">
        <v>104</v>
      </c>
      <c r="Q40" s="54">
        <v>130</v>
      </c>
      <c r="R40" s="55">
        <v>-20</v>
      </c>
      <c r="S40" s="54">
        <v>581.67324038461504</v>
      </c>
      <c r="T40" s="54">
        <v>649.78303153846196</v>
      </c>
      <c r="U40" s="56">
        <v>-11.709287349854799</v>
      </c>
    </row>
    <row r="41" spans="1:21" ht="12" thickBot="1">
      <c r="A41" s="80"/>
      <c r="B41" s="69" t="s">
        <v>33</v>
      </c>
      <c r="C41" s="70"/>
      <c r="D41" s="54">
        <v>299972.4215</v>
      </c>
      <c r="E41" s="54">
        <v>899347.4656</v>
      </c>
      <c r="F41" s="55">
        <v>33.354452308360401</v>
      </c>
      <c r="G41" s="54">
        <v>403868.13799999998</v>
      </c>
      <c r="H41" s="55">
        <v>-25.725157972228999</v>
      </c>
      <c r="I41" s="54">
        <v>16759.036199999999</v>
      </c>
      <c r="J41" s="55">
        <v>5.5868589906355801</v>
      </c>
      <c r="K41" s="54">
        <v>29591.7412</v>
      </c>
      <c r="L41" s="55">
        <v>7.32707990943321</v>
      </c>
      <c r="M41" s="55">
        <v>-0.433658327614733</v>
      </c>
      <c r="N41" s="54">
        <v>5706816.0911999997</v>
      </c>
      <c r="O41" s="54">
        <v>46862454.728500001</v>
      </c>
      <c r="P41" s="54">
        <v>1552</v>
      </c>
      <c r="Q41" s="54">
        <v>1705</v>
      </c>
      <c r="R41" s="55">
        <v>-8.9736070381231698</v>
      </c>
      <c r="S41" s="54">
        <v>193.28119942010301</v>
      </c>
      <c r="T41" s="54">
        <v>284.20215126099703</v>
      </c>
      <c r="U41" s="56">
        <v>-47.040763464673198</v>
      </c>
    </row>
    <row r="42" spans="1:21" ht="12" thickBot="1">
      <c r="A42" s="80"/>
      <c r="B42" s="69" t="s">
        <v>38</v>
      </c>
      <c r="C42" s="70"/>
      <c r="D42" s="54">
        <v>41390.61</v>
      </c>
      <c r="E42" s="57"/>
      <c r="F42" s="57"/>
      <c r="G42" s="54">
        <v>162465.85999999999</v>
      </c>
      <c r="H42" s="55">
        <v>-74.523502968562099</v>
      </c>
      <c r="I42" s="54">
        <v>-6107.72</v>
      </c>
      <c r="J42" s="55">
        <v>-14.7562937584153</v>
      </c>
      <c r="K42" s="54">
        <v>-21949.59</v>
      </c>
      <c r="L42" s="55">
        <v>-13.510278405567799</v>
      </c>
      <c r="M42" s="55">
        <v>-0.72173876596328201</v>
      </c>
      <c r="N42" s="54">
        <v>4353826.53</v>
      </c>
      <c r="O42" s="54">
        <v>21316446.73</v>
      </c>
      <c r="P42" s="54">
        <v>30</v>
      </c>
      <c r="Q42" s="54">
        <v>423</v>
      </c>
      <c r="R42" s="55">
        <v>-92.907801418439703</v>
      </c>
      <c r="S42" s="54">
        <v>1379.6869999999999</v>
      </c>
      <c r="T42" s="54">
        <v>1673.02976359338</v>
      </c>
      <c r="U42" s="56">
        <v>-21.261544364292799</v>
      </c>
    </row>
    <row r="43" spans="1:21" ht="12" thickBot="1">
      <c r="A43" s="80"/>
      <c r="B43" s="69" t="s">
        <v>39</v>
      </c>
      <c r="C43" s="70"/>
      <c r="D43" s="54">
        <v>38882.089999999997</v>
      </c>
      <c r="E43" s="57"/>
      <c r="F43" s="57"/>
      <c r="G43" s="54">
        <v>69506.850000000006</v>
      </c>
      <c r="H43" s="55">
        <v>-44.060060267441301</v>
      </c>
      <c r="I43" s="54">
        <v>4689.3599999999997</v>
      </c>
      <c r="J43" s="55">
        <v>12.0604627991962</v>
      </c>
      <c r="K43" s="54">
        <v>7914.34</v>
      </c>
      <c r="L43" s="55">
        <v>11.3864173099486</v>
      </c>
      <c r="M43" s="55">
        <v>-0.40748565262548703</v>
      </c>
      <c r="N43" s="54">
        <v>1549184.19</v>
      </c>
      <c r="O43" s="54">
        <v>7667551.0999999996</v>
      </c>
      <c r="P43" s="54">
        <v>50</v>
      </c>
      <c r="Q43" s="54">
        <v>190</v>
      </c>
      <c r="R43" s="55">
        <v>-73.684210526315795</v>
      </c>
      <c r="S43" s="54">
        <v>777.64179999999999</v>
      </c>
      <c r="T43" s="54">
        <v>1521.52494736842</v>
      </c>
      <c r="U43" s="56">
        <v>-95.658842846207804</v>
      </c>
    </row>
    <row r="44" spans="1:21" ht="12" thickBot="1">
      <c r="A44" s="80"/>
      <c r="B44" s="69" t="s">
        <v>76</v>
      </c>
      <c r="C44" s="70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9" t="s">
        <v>34</v>
      </c>
      <c r="C45" s="70"/>
      <c r="D45" s="59">
        <v>17011.209599999998</v>
      </c>
      <c r="E45" s="60"/>
      <c r="F45" s="60"/>
      <c r="G45" s="59">
        <v>9829.1098000000002</v>
      </c>
      <c r="H45" s="61">
        <v>73.069687348492096</v>
      </c>
      <c r="I45" s="59">
        <v>1946.2252000000001</v>
      </c>
      <c r="J45" s="61">
        <v>11.4408395743945</v>
      </c>
      <c r="K45" s="59">
        <v>1566.5473999999999</v>
      </c>
      <c r="L45" s="61">
        <v>15.937835998128699</v>
      </c>
      <c r="M45" s="61">
        <v>0.24236598266991499</v>
      </c>
      <c r="N45" s="59">
        <v>308853.25709999999</v>
      </c>
      <c r="O45" s="59">
        <v>2766478.0208000001</v>
      </c>
      <c r="P45" s="59">
        <v>22</v>
      </c>
      <c r="Q45" s="59">
        <v>18</v>
      </c>
      <c r="R45" s="61">
        <v>22.2222222222222</v>
      </c>
      <c r="S45" s="59">
        <v>773.23680000000002</v>
      </c>
      <c r="T45" s="59">
        <v>307.788122222222</v>
      </c>
      <c r="U45" s="62">
        <v>60.194842999942303</v>
      </c>
    </row>
  </sheetData>
  <mergeCells count="43"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18:C18"/>
    <mergeCell ref="A1:U4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</mergeCells>
  <phoneticPr fontId="2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7" workbookViewId="0">
      <selection activeCell="B33" sqref="B33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44513</v>
      </c>
      <c r="D2" s="37">
        <v>465503.52650598303</v>
      </c>
      <c r="E2" s="37">
        <v>331681.69982307701</v>
      </c>
      <c r="F2" s="37">
        <v>133821.82668290599</v>
      </c>
      <c r="G2" s="37">
        <v>331681.69982307701</v>
      </c>
      <c r="H2" s="37">
        <v>0.28747757871429602</v>
      </c>
    </row>
    <row r="3" spans="1:8">
      <c r="A3" s="37">
        <v>2</v>
      </c>
      <c r="B3" s="37">
        <v>13</v>
      </c>
      <c r="C3" s="37">
        <v>6520</v>
      </c>
      <c r="D3" s="37">
        <v>61389.057154700902</v>
      </c>
      <c r="E3" s="37">
        <v>47128.656082906004</v>
      </c>
      <c r="F3" s="37">
        <v>14260.4010717949</v>
      </c>
      <c r="G3" s="37">
        <v>47128.656082906004</v>
      </c>
      <c r="H3" s="37">
        <v>0.23229548933873601</v>
      </c>
    </row>
    <row r="4" spans="1:8">
      <c r="A4" s="37">
        <v>3</v>
      </c>
      <c r="B4" s="37">
        <v>14</v>
      </c>
      <c r="C4" s="37">
        <v>83034</v>
      </c>
      <c r="D4" s="37">
        <v>104165.037922812</v>
      </c>
      <c r="E4" s="37">
        <v>77725.387558907896</v>
      </c>
      <c r="F4" s="37">
        <v>26439.6503639043</v>
      </c>
      <c r="G4" s="37">
        <v>77725.387558907896</v>
      </c>
      <c r="H4" s="37">
        <v>0.25382461228014402</v>
      </c>
    </row>
    <row r="5" spans="1:8">
      <c r="A5" s="37">
        <v>4</v>
      </c>
      <c r="B5" s="37">
        <v>15</v>
      </c>
      <c r="C5" s="37">
        <v>2486</v>
      </c>
      <c r="D5" s="37">
        <v>39241.207152114097</v>
      </c>
      <c r="E5" s="37">
        <v>30650.695771605799</v>
      </c>
      <c r="F5" s="37">
        <v>8590.5113805082801</v>
      </c>
      <c r="G5" s="37">
        <v>30650.695771605799</v>
      </c>
      <c r="H5" s="37">
        <v>0.21891557380505999</v>
      </c>
    </row>
    <row r="6" spans="1:8">
      <c r="A6" s="37">
        <v>5</v>
      </c>
      <c r="B6" s="37">
        <v>16</v>
      </c>
      <c r="C6" s="37">
        <v>1759</v>
      </c>
      <c r="D6" s="37">
        <v>94691.116347863193</v>
      </c>
      <c r="E6" s="37">
        <v>75093.543111965802</v>
      </c>
      <c r="F6" s="37">
        <v>19597.573235897398</v>
      </c>
      <c r="G6" s="37">
        <v>75093.543111965802</v>
      </c>
      <c r="H6" s="37">
        <v>0.206963166047199</v>
      </c>
    </row>
    <row r="7" spans="1:8">
      <c r="A7" s="37">
        <v>6</v>
      </c>
      <c r="B7" s="37">
        <v>17</v>
      </c>
      <c r="C7" s="37">
        <v>9849</v>
      </c>
      <c r="D7" s="37">
        <v>153732.70667094001</v>
      </c>
      <c r="E7" s="37">
        <v>100900.79361025601</v>
      </c>
      <c r="F7" s="37">
        <v>52831.913060683801</v>
      </c>
      <c r="G7" s="37">
        <v>100900.79361025601</v>
      </c>
      <c r="H7" s="37">
        <v>0.34366085268874302</v>
      </c>
    </row>
    <row r="8" spans="1:8">
      <c r="A8" s="37">
        <v>7</v>
      </c>
      <c r="B8" s="37">
        <v>18</v>
      </c>
      <c r="C8" s="37">
        <v>80027</v>
      </c>
      <c r="D8" s="37">
        <v>113055.224641026</v>
      </c>
      <c r="E8" s="37">
        <v>93387.416575213705</v>
      </c>
      <c r="F8" s="37">
        <v>19667.808065812002</v>
      </c>
      <c r="G8" s="37">
        <v>93387.416575213705</v>
      </c>
      <c r="H8" s="37">
        <v>0.17396637907059501</v>
      </c>
    </row>
    <row r="9" spans="1:8">
      <c r="A9" s="37">
        <v>8</v>
      </c>
      <c r="B9" s="37">
        <v>19</v>
      </c>
      <c r="C9" s="37">
        <v>9274</v>
      </c>
      <c r="D9" s="37">
        <v>66835.450993162405</v>
      </c>
      <c r="E9" s="37">
        <v>63432.602268376097</v>
      </c>
      <c r="F9" s="37">
        <v>3402.84872478632</v>
      </c>
      <c r="G9" s="37">
        <v>63432.602268376097</v>
      </c>
      <c r="H9" s="37">
        <v>5.0913829026671097E-2</v>
      </c>
    </row>
    <row r="10" spans="1:8">
      <c r="A10" s="37">
        <v>9</v>
      </c>
      <c r="B10" s="37">
        <v>21</v>
      </c>
      <c r="C10" s="37">
        <v>134928</v>
      </c>
      <c r="D10" s="37">
        <v>566349.58867094002</v>
      </c>
      <c r="E10" s="37">
        <v>531223.77633504302</v>
      </c>
      <c r="F10" s="37">
        <v>35125.812335897397</v>
      </c>
      <c r="G10" s="37">
        <v>531223.77633504302</v>
      </c>
      <c r="H10" s="37">
        <v>6.2021431706744297E-2</v>
      </c>
    </row>
    <row r="11" spans="1:8">
      <c r="A11" s="37">
        <v>10</v>
      </c>
      <c r="B11" s="37">
        <v>22</v>
      </c>
      <c r="C11" s="37">
        <v>46325</v>
      </c>
      <c r="D11" s="37">
        <v>502832.77574700897</v>
      </c>
      <c r="E11" s="37">
        <v>441693.35124871798</v>
      </c>
      <c r="F11" s="37">
        <v>61139.424498290602</v>
      </c>
      <c r="G11" s="37">
        <v>441693.35124871798</v>
      </c>
      <c r="H11" s="37">
        <v>0.121589974733572</v>
      </c>
    </row>
    <row r="12" spans="1:8">
      <c r="A12" s="37">
        <v>11</v>
      </c>
      <c r="B12" s="37">
        <v>23</v>
      </c>
      <c r="C12" s="37">
        <v>124690.932</v>
      </c>
      <c r="D12" s="37">
        <v>1188496.7068470099</v>
      </c>
      <c r="E12" s="37">
        <v>1036476.12566154</v>
      </c>
      <c r="F12" s="37">
        <v>152020.58118546999</v>
      </c>
      <c r="G12" s="37">
        <v>1036476.12566154</v>
      </c>
      <c r="H12" s="37">
        <v>0.127909972581051</v>
      </c>
    </row>
    <row r="13" spans="1:8">
      <c r="A13" s="37">
        <v>12</v>
      </c>
      <c r="B13" s="37">
        <v>24</v>
      </c>
      <c r="C13" s="37">
        <v>17619</v>
      </c>
      <c r="D13" s="37">
        <v>582226.97544871795</v>
      </c>
      <c r="E13" s="37">
        <v>540602.18850683805</v>
      </c>
      <c r="F13" s="37">
        <v>41624.786941880302</v>
      </c>
      <c r="G13" s="37">
        <v>540602.18850683805</v>
      </c>
      <c r="H13" s="37">
        <v>7.1492371011838501E-2</v>
      </c>
    </row>
    <row r="14" spans="1:8">
      <c r="A14" s="37">
        <v>13</v>
      </c>
      <c r="B14" s="37">
        <v>25</v>
      </c>
      <c r="C14" s="37">
        <v>65656</v>
      </c>
      <c r="D14" s="37">
        <v>758217.86369999999</v>
      </c>
      <c r="E14" s="37">
        <v>674663.39789999998</v>
      </c>
      <c r="F14" s="37">
        <v>83554.465800000005</v>
      </c>
      <c r="G14" s="37">
        <v>674663.39789999998</v>
      </c>
      <c r="H14" s="37">
        <v>0.11019849280820899</v>
      </c>
    </row>
    <row r="15" spans="1:8">
      <c r="A15" s="37">
        <v>14</v>
      </c>
      <c r="B15" s="37">
        <v>26</v>
      </c>
      <c r="C15" s="37">
        <v>44186</v>
      </c>
      <c r="D15" s="37">
        <v>275984.29926725698</v>
      </c>
      <c r="E15" s="37">
        <v>231879.81535044199</v>
      </c>
      <c r="F15" s="37">
        <v>44104.483916814199</v>
      </c>
      <c r="G15" s="37">
        <v>231879.81535044199</v>
      </c>
      <c r="H15" s="37">
        <v>0.15980794571978299</v>
      </c>
    </row>
    <row r="16" spans="1:8">
      <c r="A16" s="37">
        <v>15</v>
      </c>
      <c r="B16" s="37">
        <v>27</v>
      </c>
      <c r="C16" s="37">
        <v>121149.00199999999</v>
      </c>
      <c r="D16" s="37">
        <v>928526.31869999995</v>
      </c>
      <c r="E16" s="37">
        <v>857381.59459999995</v>
      </c>
      <c r="F16" s="37">
        <v>71144.724100000007</v>
      </c>
      <c r="G16" s="37">
        <v>857381.59459999995</v>
      </c>
      <c r="H16" s="37">
        <v>7.6621117427891003E-2</v>
      </c>
    </row>
    <row r="17" spans="1:8">
      <c r="A17" s="37">
        <v>16</v>
      </c>
      <c r="B17" s="37">
        <v>29</v>
      </c>
      <c r="C17" s="37">
        <v>135851.20000000001</v>
      </c>
      <c r="D17" s="37">
        <v>2008678.1652982901</v>
      </c>
      <c r="E17" s="37">
        <v>1779557.7290085501</v>
      </c>
      <c r="F17" s="37">
        <v>229120.436289743</v>
      </c>
      <c r="G17" s="37">
        <v>1779557.7290085501</v>
      </c>
      <c r="H17" s="37">
        <v>0.11406527946985399</v>
      </c>
    </row>
    <row r="18" spans="1:8">
      <c r="A18" s="37">
        <v>17</v>
      </c>
      <c r="B18" s="37">
        <v>31</v>
      </c>
      <c r="C18" s="37">
        <v>23813.024000000001</v>
      </c>
      <c r="D18" s="37">
        <v>195420.975345224</v>
      </c>
      <c r="E18" s="37">
        <v>166966.619414952</v>
      </c>
      <c r="F18" s="37">
        <v>28454.3559302711</v>
      </c>
      <c r="G18" s="37">
        <v>166966.619414952</v>
      </c>
      <c r="H18" s="37">
        <v>0.14560543401241699</v>
      </c>
    </row>
    <row r="19" spans="1:8">
      <c r="A19" s="37">
        <v>18</v>
      </c>
      <c r="B19" s="37">
        <v>32</v>
      </c>
      <c r="C19" s="37">
        <v>12780.285</v>
      </c>
      <c r="D19" s="37">
        <v>208634.46763331801</v>
      </c>
      <c r="E19" s="37">
        <v>191757.728729692</v>
      </c>
      <c r="F19" s="37">
        <v>16876.738903625999</v>
      </c>
      <c r="G19" s="37">
        <v>191757.728729692</v>
      </c>
      <c r="H19" s="37">
        <v>8.0891422664099003E-2</v>
      </c>
    </row>
    <row r="20" spans="1:8">
      <c r="A20" s="37">
        <v>19</v>
      </c>
      <c r="B20" s="37">
        <v>33</v>
      </c>
      <c r="C20" s="37">
        <v>35852.781000000003</v>
      </c>
      <c r="D20" s="37">
        <v>517647.461664284</v>
      </c>
      <c r="E20" s="37">
        <v>399668.27895296499</v>
      </c>
      <c r="F20" s="37">
        <v>117979.18271131899</v>
      </c>
      <c r="G20" s="37">
        <v>399668.27895296499</v>
      </c>
      <c r="H20" s="37">
        <v>0.22791415287154099</v>
      </c>
    </row>
    <row r="21" spans="1:8">
      <c r="A21" s="37">
        <v>20</v>
      </c>
      <c r="B21" s="37">
        <v>34</v>
      </c>
      <c r="C21" s="37">
        <v>33593.711000000003</v>
      </c>
      <c r="D21" s="37">
        <v>206895.40848039501</v>
      </c>
      <c r="E21" s="37">
        <v>150992.62555771699</v>
      </c>
      <c r="F21" s="37">
        <v>55902.782922678001</v>
      </c>
      <c r="G21" s="37">
        <v>150992.62555771699</v>
      </c>
      <c r="H21" s="37">
        <v>0.27019827715497702</v>
      </c>
    </row>
    <row r="22" spans="1:8">
      <c r="A22" s="37">
        <v>21</v>
      </c>
      <c r="B22" s="37">
        <v>35</v>
      </c>
      <c r="C22" s="37">
        <v>25164.291000000001</v>
      </c>
      <c r="D22" s="37">
        <v>719583.95243893797</v>
      </c>
      <c r="E22" s="37">
        <v>687488.47403716797</v>
      </c>
      <c r="F22" s="37">
        <v>32095.478401769898</v>
      </c>
      <c r="G22" s="37">
        <v>687488.47403716797</v>
      </c>
      <c r="H22" s="37">
        <v>4.4602826804275401E-2</v>
      </c>
    </row>
    <row r="23" spans="1:8">
      <c r="A23" s="37">
        <v>22</v>
      </c>
      <c r="B23" s="37">
        <v>36</v>
      </c>
      <c r="C23" s="37">
        <v>90933.478000000003</v>
      </c>
      <c r="D23" s="37">
        <v>642437.94582477899</v>
      </c>
      <c r="E23" s="37">
        <v>553407.11522695306</v>
      </c>
      <c r="F23" s="37">
        <v>89030.830597825596</v>
      </c>
      <c r="G23" s="37">
        <v>553407.11522695306</v>
      </c>
      <c r="H23" s="37">
        <v>0.13858277079745901</v>
      </c>
    </row>
    <row r="24" spans="1:8">
      <c r="A24" s="37">
        <v>23</v>
      </c>
      <c r="B24" s="37">
        <v>37</v>
      </c>
      <c r="C24" s="37">
        <v>98714.073000000004</v>
      </c>
      <c r="D24" s="37">
        <v>760603.15576371702</v>
      </c>
      <c r="E24" s="37">
        <v>663841.61131472699</v>
      </c>
      <c r="F24" s="37">
        <v>96761.544448989502</v>
      </c>
      <c r="G24" s="37">
        <v>663841.61131472699</v>
      </c>
      <c r="H24" s="37">
        <v>0.127216859035816</v>
      </c>
    </row>
    <row r="25" spans="1:8">
      <c r="A25" s="37">
        <v>24</v>
      </c>
      <c r="B25" s="37">
        <v>38</v>
      </c>
      <c r="C25" s="37">
        <v>116243.758</v>
      </c>
      <c r="D25" s="37">
        <v>552684.02367964596</v>
      </c>
      <c r="E25" s="37">
        <v>514645.744638053</v>
      </c>
      <c r="F25" s="37">
        <v>38038.279041592898</v>
      </c>
      <c r="G25" s="37">
        <v>514645.744638053</v>
      </c>
      <c r="H25" s="37">
        <v>6.8824640141291998E-2</v>
      </c>
    </row>
    <row r="26" spans="1:8">
      <c r="A26" s="37">
        <v>25</v>
      </c>
      <c r="B26" s="37">
        <v>39</v>
      </c>
      <c r="C26" s="37">
        <v>60673.292999999998</v>
      </c>
      <c r="D26" s="37">
        <v>100720.55166806599</v>
      </c>
      <c r="E26" s="37">
        <v>71011.2179601143</v>
      </c>
      <c r="F26" s="37">
        <v>29709.333707951599</v>
      </c>
      <c r="G26" s="37">
        <v>71011.2179601143</v>
      </c>
      <c r="H26" s="37">
        <v>0.29496794066281101</v>
      </c>
    </row>
    <row r="27" spans="1:8">
      <c r="A27" s="37">
        <v>26</v>
      </c>
      <c r="B27" s="37">
        <v>40</v>
      </c>
      <c r="C27" s="37">
        <v>0.70599999999999996</v>
      </c>
      <c r="D27" s="37">
        <v>15.6637</v>
      </c>
      <c r="E27" s="37">
        <v>61.423299999999998</v>
      </c>
      <c r="F27" s="37">
        <v>-45.759599999999999</v>
      </c>
      <c r="G27" s="37">
        <v>61.423299999999998</v>
      </c>
      <c r="H27" s="37">
        <v>-2.9213787291636102</v>
      </c>
    </row>
    <row r="28" spans="1:8">
      <c r="A28" s="37">
        <v>27</v>
      </c>
      <c r="B28" s="37">
        <v>42</v>
      </c>
      <c r="C28" s="37">
        <v>5925.7579999999998</v>
      </c>
      <c r="D28" s="37">
        <v>87851.180500000002</v>
      </c>
      <c r="E28" s="37">
        <v>71397.193100000004</v>
      </c>
      <c r="F28" s="37">
        <v>16453.987400000002</v>
      </c>
      <c r="G28" s="37">
        <v>71397.193100000004</v>
      </c>
      <c r="H28" s="37">
        <v>0.18729386795206501</v>
      </c>
    </row>
    <row r="29" spans="1:8">
      <c r="A29" s="37">
        <v>28</v>
      </c>
      <c r="B29" s="37">
        <v>75</v>
      </c>
      <c r="C29" s="37">
        <v>701</v>
      </c>
      <c r="D29" s="37">
        <v>60494.017094017101</v>
      </c>
      <c r="E29" s="37">
        <v>57240.329059829099</v>
      </c>
      <c r="F29" s="37">
        <v>3253.6880341880301</v>
      </c>
      <c r="G29" s="37">
        <v>57240.329059829099</v>
      </c>
      <c r="H29" s="37">
        <v>5.37852863884258E-2</v>
      </c>
    </row>
    <row r="30" spans="1:8">
      <c r="A30" s="37">
        <v>29</v>
      </c>
      <c r="B30" s="37">
        <v>76</v>
      </c>
      <c r="C30" s="37">
        <v>1616</v>
      </c>
      <c r="D30" s="37">
        <v>299972.41675812</v>
      </c>
      <c r="E30" s="37">
        <v>283213.382403419</v>
      </c>
      <c r="F30" s="37">
        <v>16759.0343547009</v>
      </c>
      <c r="G30" s="37">
        <v>283213.382403419</v>
      </c>
      <c r="H30" s="37">
        <v>5.5868584637948103E-2</v>
      </c>
    </row>
    <row r="31" spans="1:8">
      <c r="A31" s="30">
        <v>30</v>
      </c>
      <c r="B31" s="39">
        <v>99</v>
      </c>
      <c r="C31" s="40">
        <v>21</v>
      </c>
      <c r="D31" s="40">
        <v>17011.209439528</v>
      </c>
      <c r="E31" s="40">
        <v>15064.9849028061</v>
      </c>
      <c r="F31" s="30">
        <v>1946.22453672188</v>
      </c>
      <c r="G31" s="30">
        <v>15064.9849028061</v>
      </c>
      <c r="H31" s="30">
        <v>0.11440835783254499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48</v>
      </c>
      <c r="D33" s="34">
        <v>65117.1</v>
      </c>
      <c r="E33" s="34">
        <v>64550.01</v>
      </c>
      <c r="F33" s="30"/>
      <c r="G33" s="30"/>
      <c r="H33" s="30"/>
    </row>
    <row r="34" spans="1:8">
      <c r="A34" s="30"/>
      <c r="B34" s="33">
        <v>71</v>
      </c>
      <c r="C34" s="34">
        <v>29</v>
      </c>
      <c r="D34" s="34">
        <v>65570.09</v>
      </c>
      <c r="E34" s="34">
        <v>75134.259999999995</v>
      </c>
      <c r="F34" s="30"/>
      <c r="G34" s="30"/>
      <c r="H34" s="30"/>
    </row>
    <row r="35" spans="1:8">
      <c r="A35" s="30"/>
      <c r="B35" s="33">
        <v>72</v>
      </c>
      <c r="C35" s="34">
        <v>5</v>
      </c>
      <c r="D35" s="34">
        <v>18640.16</v>
      </c>
      <c r="E35" s="34">
        <v>18027.34</v>
      </c>
      <c r="F35" s="30"/>
      <c r="G35" s="30"/>
      <c r="H35" s="30"/>
    </row>
    <row r="36" spans="1:8">
      <c r="A36" s="30"/>
      <c r="B36" s="33">
        <v>73</v>
      </c>
      <c r="C36" s="34">
        <v>40</v>
      </c>
      <c r="D36" s="34">
        <v>85956.45</v>
      </c>
      <c r="E36" s="34">
        <v>102643.59</v>
      </c>
      <c r="F36" s="30"/>
      <c r="G36" s="30"/>
      <c r="H36" s="30"/>
    </row>
    <row r="37" spans="1:8">
      <c r="A37" s="30"/>
      <c r="B37" s="33">
        <v>77</v>
      </c>
      <c r="C37" s="34">
        <v>28</v>
      </c>
      <c r="D37" s="34">
        <v>41390.61</v>
      </c>
      <c r="E37" s="34">
        <v>47498.33</v>
      </c>
      <c r="F37" s="30"/>
      <c r="G37" s="30"/>
      <c r="H37" s="30"/>
    </row>
    <row r="38" spans="1:8">
      <c r="A38" s="30"/>
      <c r="B38" s="33">
        <v>78</v>
      </c>
      <c r="C38" s="34">
        <v>38</v>
      </c>
      <c r="D38" s="34">
        <v>38882.089999999997</v>
      </c>
      <c r="E38" s="34">
        <v>34192.730000000003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2016-03-18T04:41:39Z</dcterms:modified>
</cp:coreProperties>
</file>