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40" i="2" l="1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<sst xmlns="http://schemas.openxmlformats.org/spreadsheetml/2006/main" count="118" uniqueCount="77">
  <si>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</si>
  <si>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</si>
  <si>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</si>
  <si>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</si>
  <si>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</si>
  <si>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</si>
  <si>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</si>
  <si>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</si>
  <si>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</si>
  <si>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</si>
  <si>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</si>
  <si>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</si>
  <si>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</si>
  <si>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</si>
  <si>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</si>
  <si>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</si>
  <si>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</si>
  <si>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</si>
  <si>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</si>
  <si>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</si>
  <si>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</si>
  <si>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</si>
  <si>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</si>
  <si>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</si>
  <si>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</si>
  <si>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</si>
  <si>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</si>
  <si>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</si>
  <si>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</si>
  <si>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</si>
  <si>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</si>
  <si>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</si>
  <si>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</si>
  <si>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</si>
  <si>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</si>
  <si>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</si>
  <si>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</si>
  <si>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</si>
  <si>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</si>
  <si>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</si>
  <si>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5" type="noConversion"/>
  </si>
  <si>
    <t>COST</t>
    <phoneticPr fontId="25" type="noConversion"/>
  </si>
  <si>
    <t>成本</t>
    <phoneticPr fontId="25" type="noConversion"/>
  </si>
  <si>
    <t>销售金额差异</t>
    <phoneticPr fontId="25" type="noConversion"/>
  </si>
  <si>
    <t>销售成本差异</t>
    <phoneticPr fontId="2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</si>
  <si>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</si>
  <si>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</si>
  <si>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</si>
  <si>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</si>
  <si>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</si>
  <si>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</si>
  <si>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</si>
  <si>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</si>
  <si>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</si>
  <si>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</si>
  <si>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</si>
  <si>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</si>
  <si>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</si>
  <si>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</si>
  <si>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</si>
  <si>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</si>
  <si>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</si>
  <si>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</si>
  <si>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</si>
  <si>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</si>
  <si>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</si>
  <si>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</si>
  <si>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</si>
  <si>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</si>
  <si>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</si>
  <si>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</si>
  <si>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5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</si>
  <si>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</si>
  <si>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5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</si>
  <si>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</si>
  <si>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5" type="noConversion"/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</si>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</sst>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0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9">
    <xf numFmtId="0" fontId="0" fillId="0" borderId="0"/>
    <xf numFmtId="0" fontId="40" fillId="0" borderId="0" applyNumberFormat="0" applyFill="0" applyBorder="0" applyAlignment="0" applyProtection="0"/>
    <xf numFmtId="0" fontId="41" fillId="0" borderId="1" applyNumberFormat="0" applyFill="0" applyAlignment="0" applyProtection="0"/>
    <xf numFmtId="0" fontId="42" fillId="0" borderId="2" applyNumberFormat="0" applyFill="0" applyAlignment="0" applyProtection="0"/>
    <xf numFmtId="0" fontId="43" fillId="0" borderId="3" applyNumberFormat="0" applyFill="0" applyAlignment="0" applyProtection="0"/>
    <xf numFmtId="0" fontId="43" fillId="0" borderId="0" applyNumberFormat="0" applyFill="0" applyBorder="0" applyAlignment="0" applyProtection="0"/>
    <xf numFmtId="0" fontId="46" fillId="2" borderId="0" applyNumberFormat="0" applyBorder="0" applyAlignment="0" applyProtection="0"/>
    <xf numFmtId="0" fontId="44" fillId="3" borderId="0" applyNumberFormat="0" applyBorder="0" applyAlignment="0" applyProtection="0"/>
    <xf numFmtId="0" fontId="53" fillId="4" borderId="0" applyNumberFormat="0" applyBorder="0" applyAlignment="0" applyProtection="0"/>
    <xf numFmtId="0" fontId="55" fillId="5" borderId="4" applyNumberFormat="0" applyAlignment="0" applyProtection="0"/>
    <xf numFmtId="0" fontId="54" fillId="6" borderId="5" applyNumberFormat="0" applyAlignment="0" applyProtection="0"/>
    <xf numFmtId="0" fontId="48" fillId="6" borderId="4" applyNumberFormat="0" applyAlignment="0" applyProtection="0"/>
    <xf numFmtId="0" fontId="52" fillId="0" borderId="6" applyNumberFormat="0" applyFill="0" applyAlignment="0" applyProtection="0"/>
    <xf numFmtId="0" fontId="49" fillId="7" borderId="7" applyNumberFormat="0" applyAlignment="0" applyProtection="0"/>
    <xf numFmtId="0" fontId="51" fillId="0" borderId="0" applyNumberFormat="0" applyFill="0" applyBorder="0" applyAlignment="0" applyProtection="0"/>
    <xf numFmtId="0" fontId="21" fillId="8" borderId="8" applyNumberFormat="0" applyFont="0" applyAlignment="0" applyProtection="0">
      <alignment vertical="center"/>
    </xf>
    <xf numFmtId="0" fontId="50" fillId="0" borderId="0" applyNumberFormat="0" applyFill="0" applyBorder="0" applyAlignment="0" applyProtection="0"/>
    <xf numFmtId="0" fontId="47" fillId="0" borderId="9" applyNumberFormat="0" applyFill="0" applyAlignment="0" applyProtection="0"/>
    <xf numFmtId="0" fontId="38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8" fillId="32" borderId="0" applyNumberFormat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5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6" fillId="0" borderId="0"/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78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1" applyNumberFormat="0" applyFill="0" applyAlignment="0" applyProtection="0"/>
    <xf numFmtId="0" fontId="42" fillId="0" borderId="2" applyNumberFormat="0" applyFill="0" applyAlignment="0" applyProtection="0"/>
    <xf numFmtId="0" fontId="43" fillId="0" borderId="3" applyNumberFormat="0" applyFill="0" applyAlignment="0" applyProtection="0"/>
    <xf numFmtId="0" fontId="43" fillId="0" borderId="0" applyNumberFormat="0" applyFill="0" applyBorder="0" applyAlignment="0" applyProtection="0"/>
    <xf numFmtId="0" fontId="46" fillId="2" borderId="0" applyNumberFormat="0" applyBorder="0" applyAlignment="0" applyProtection="0"/>
    <xf numFmtId="0" fontId="44" fillId="3" borderId="0" applyNumberFormat="0" applyBorder="0" applyAlignment="0" applyProtection="0"/>
    <xf numFmtId="0" fontId="53" fillId="4" borderId="0" applyNumberFormat="0" applyBorder="0" applyAlignment="0" applyProtection="0"/>
    <xf numFmtId="0" fontId="55" fillId="5" borderId="4" applyNumberFormat="0" applyAlignment="0" applyProtection="0"/>
    <xf numFmtId="0" fontId="54" fillId="6" borderId="5" applyNumberFormat="0" applyAlignment="0" applyProtection="0"/>
    <xf numFmtId="0" fontId="48" fillId="6" borderId="4" applyNumberFormat="0" applyAlignment="0" applyProtection="0"/>
    <xf numFmtId="0" fontId="52" fillId="0" borderId="6" applyNumberFormat="0" applyFill="0" applyAlignment="0" applyProtection="0"/>
    <xf numFmtId="0" fontId="49" fillId="7" borderId="7" applyNumberFormat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7" fillId="0" borderId="9" applyNumberFormat="0" applyFill="0" applyAlignment="0" applyProtection="0"/>
    <xf numFmtId="0" fontId="38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8" fillId="32" borderId="0" applyNumberFormat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39" fillId="38" borderId="21">
      <alignment vertical="center"/>
    </xf>
    <xf numFmtId="0" fontId="58" fillId="0" borderId="0"/>
    <xf numFmtId="180" fontId="60" fillId="0" borderId="0" applyFont="0" applyFill="0" applyBorder="0" applyAlignment="0" applyProtection="0"/>
    <xf numFmtId="181" fontId="60" fillId="0" borderId="0" applyFont="0" applyFill="0" applyBorder="0" applyAlignment="0" applyProtection="0"/>
    <xf numFmtId="178" fontId="60" fillId="0" borderId="0" applyFont="0" applyFill="0" applyBorder="0" applyAlignment="0" applyProtection="0"/>
    <xf numFmtId="179" fontId="60" fillId="0" borderId="0" applyFont="0" applyFill="0" applyBorder="0" applyAlignment="0" applyProtection="0"/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2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9" fillId="5" borderId="4" applyNumberFormat="0" applyAlignment="0" applyProtection="0">
      <alignment vertical="center"/>
    </xf>
    <xf numFmtId="0" fontId="70" fillId="6" borderId="5" applyNumberFormat="0" applyAlignment="0" applyProtection="0">
      <alignment vertical="center"/>
    </xf>
    <xf numFmtId="0" fontId="71" fillId="6" borderId="4" applyNumberFormat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3" fillId="7" borderId="7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9" applyNumberFormat="0" applyFill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7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7" fillId="28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77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7" fillId="28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22" fillId="0" borderId="0" xfId="0" applyFont="1"/>
    <xf numFmtId="177" fontId="22" fillId="0" borderId="0" xfId="0" applyNumberFormat="1" applyFont="1"/>
    <xf numFmtId="0" fontId="0" fillId="0" borderId="0" xfId="0" applyAlignment="1"/>
    <xf numFmtId="0" fontId="22" fillId="0" borderId="0" xfId="0" applyNumberFormat="1" applyFont="1"/>
    <xf numFmtId="0" fontId="23" fillId="0" borderId="18" xfId="0" applyFont="1" applyBorder="1" applyAlignment="1">
      <alignment wrapText="1"/>
    </xf>
    <xf numFmtId="0" fontId="23" fillId="0" borderId="18" xfId="0" applyNumberFormat="1" applyFont="1" applyBorder="1" applyAlignment="1">
      <alignment wrapText="1"/>
    </xf>
    <xf numFmtId="0" fontId="22" fillId="0" borderId="18" xfId="0" applyFont="1" applyBorder="1" applyAlignment="1">
      <alignment wrapText="1"/>
    </xf>
    <xf numFmtId="0" fontId="22" fillId="0" borderId="18" xfId="0" applyFont="1" applyBorder="1" applyAlignment="1">
      <alignment horizontal="right" vertical="center" wrapText="1"/>
    </xf>
    <xf numFmtId="49" fontId="23" fillId="36" borderId="18" xfId="0" applyNumberFormat="1" applyFont="1" applyFill="1" applyBorder="1" applyAlignment="1">
      <alignment vertical="center" wrapText="1"/>
    </xf>
    <xf numFmtId="49" fontId="26" fillId="37" borderId="18" xfId="0" applyNumberFormat="1" applyFont="1" applyFill="1" applyBorder="1" applyAlignment="1">
      <alignment horizontal="center" vertical="center" wrapText="1"/>
    </xf>
    <xf numFmtId="0" fontId="23" fillId="33" borderId="18" xfId="0" applyFont="1" applyFill="1" applyBorder="1" applyAlignment="1">
      <alignment vertical="center" wrapText="1"/>
    </xf>
    <xf numFmtId="0" fontId="23" fillId="33" borderId="18" xfId="0" applyNumberFormat="1" applyFont="1" applyFill="1" applyBorder="1" applyAlignment="1">
      <alignment vertical="center" wrapText="1"/>
    </xf>
    <xf numFmtId="0" fontId="23" fillId="36" borderId="18" xfId="0" applyFont="1" applyFill="1" applyBorder="1" applyAlignment="1">
      <alignment vertical="center" wrapText="1"/>
    </xf>
    <xf numFmtId="0" fontId="23" fillId="37" borderId="18" xfId="0" applyFont="1" applyFill="1" applyBorder="1" applyAlignment="1">
      <alignment vertical="center" wrapText="1"/>
    </xf>
    <xf numFmtId="4" fontId="23" fillId="36" borderId="18" xfId="0" applyNumberFormat="1" applyFont="1" applyFill="1" applyBorder="1" applyAlignment="1">
      <alignment horizontal="right" vertical="top" wrapText="1"/>
    </xf>
    <xf numFmtId="4" fontId="23" fillId="37" borderId="18" xfId="0" applyNumberFormat="1" applyFont="1" applyFill="1" applyBorder="1" applyAlignment="1">
      <alignment horizontal="right" vertical="top" wrapText="1"/>
    </xf>
    <xf numFmtId="177" fontId="22" fillId="36" borderId="18" xfId="0" applyNumberFormat="1" applyFont="1" applyFill="1" applyBorder="1" applyAlignment="1">
      <alignment horizontal="center" vertical="center"/>
    </xf>
    <xf numFmtId="177" fontId="22" fillId="37" borderId="18" xfId="0" applyNumberFormat="1" applyFont="1" applyFill="1" applyBorder="1" applyAlignment="1">
      <alignment horizontal="center" vertical="center"/>
    </xf>
    <xf numFmtId="177" fontId="27" fillId="0" borderId="18" xfId="0" applyNumberFormat="1" applyFont="1" applyBorder="1"/>
    <xf numFmtId="177" fontId="22" fillId="36" borderId="18" xfId="0" applyNumberFormat="1" applyFont="1" applyFill="1" applyBorder="1"/>
    <xf numFmtId="177" fontId="22" fillId="37" borderId="18" xfId="0" applyNumberFormat="1" applyFont="1" applyFill="1" applyBorder="1"/>
    <xf numFmtId="177" fontId="22" fillId="0" borderId="18" xfId="0" applyNumberFormat="1" applyFont="1" applyBorder="1"/>
    <xf numFmtId="49" fontId="23" fillId="0" borderId="18" xfId="0" applyNumberFormat="1" applyFont="1" applyFill="1" applyBorder="1" applyAlignment="1">
      <alignment vertical="center" wrapText="1"/>
    </xf>
    <xf numFmtId="0" fontId="23" fillId="0" borderId="18" xfId="0" applyFont="1" applyFill="1" applyBorder="1" applyAlignment="1">
      <alignment vertical="center" wrapText="1"/>
    </xf>
    <xf numFmtId="4" fontId="23" fillId="0" borderId="18" xfId="0" applyNumberFormat="1" applyFont="1" applyFill="1" applyBorder="1" applyAlignment="1">
      <alignment horizontal="right" vertical="top" wrapText="1"/>
    </xf>
    <xf numFmtId="0" fontId="22" fillId="0" borderId="0" xfId="0" applyFont="1" applyFill="1"/>
    <xf numFmtId="176" fontId="2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2" fillId="0" borderId="0" xfId="0" applyFont="1"/>
    <xf numFmtId="1" fontId="57" fillId="0" borderId="0" xfId="0" applyNumberFormat="1" applyFont="1" applyAlignment="1"/>
    <xf numFmtId="0" fontId="57" fillId="0" borderId="0" xfId="0" applyNumberFormat="1" applyFont="1" applyAlignment="1"/>
    <xf numFmtId="0" fontId="22" fillId="0" borderId="0" xfId="0" applyFont="1"/>
    <xf numFmtId="0" fontId="22" fillId="0" borderId="0" xfId="0" applyFont="1"/>
    <xf numFmtId="0" fontId="58" fillId="0" borderId="0" xfId="110"/>
    <xf numFmtId="0" fontId="59" fillId="0" borderId="0" xfId="110" applyNumberFormat="1" applyFont="1"/>
    <xf numFmtId="1" fontId="61" fillId="0" borderId="0" xfId="0" applyNumberFormat="1" applyFont="1" applyAlignment="1"/>
    <xf numFmtId="0" fontId="61" fillId="0" borderId="0" xfId="0" applyNumberFormat="1" applyFont="1" applyAlignment="1"/>
    <xf numFmtId="0" fontId="22" fillId="0" borderId="0" xfId="0" applyFont="1" applyAlignment="1">
      <alignment vertical="center"/>
    </xf>
    <xf numFmtId="0" fontId="23" fillId="33" borderId="18" xfId="0" applyFont="1" applyFill="1" applyBorder="1" applyAlignment="1">
      <alignment vertical="center" wrapText="1"/>
    </xf>
    <xf numFmtId="49" fontId="23" fillId="33" borderId="18" xfId="0" applyNumberFormat="1" applyFont="1" applyFill="1" applyBorder="1" applyAlignment="1">
      <alignment horizontal="left" vertical="top" wrapText="1"/>
    </xf>
    <xf numFmtId="49" fontId="24" fillId="33" borderId="18" xfId="0" applyNumberFormat="1" applyFont="1" applyFill="1" applyBorder="1" applyAlignment="1">
      <alignment horizontal="left" vertical="top" wrapText="1"/>
    </xf>
    <xf numFmtId="14" fontId="23" fillId="33" borderId="18" xfId="0" applyNumberFormat="1" applyFont="1" applyFill="1" applyBorder="1" applyAlignment="1">
      <alignment vertical="center" wrapText="1"/>
    </xf>
    <xf numFmtId="49" fontId="23" fillId="33" borderId="13" xfId="0" applyNumberFormat="1" applyFont="1" applyFill="1" applyBorder="1" applyAlignment="1">
      <alignment horizontal="left" vertical="top" wrapText="1"/>
    </xf>
    <xf numFmtId="49" fontId="23" fillId="33" borderId="15" xfId="0" applyNumberFormat="1" applyFont="1" applyFill="1" applyBorder="1" applyAlignment="1">
      <alignment horizontal="left" vertical="top" wrapText="1"/>
    </xf>
    <xf numFmtId="49" fontId="23" fillId="33" borderId="22" xfId="0" applyNumberFormat="1" applyFont="1" applyFill="1" applyBorder="1" applyAlignment="1">
      <alignment horizontal="left" vertical="top" wrapText="1"/>
    </xf>
    <xf numFmtId="49" fontId="23" fillId="33" borderId="23" xfId="0" applyNumberFormat="1" applyFont="1" applyFill="1" applyBorder="1" applyAlignment="1">
      <alignment horizontal="left" vertical="top" wrapText="1"/>
    </xf>
    <xf numFmtId="0" fontId="22" fillId="0" borderId="19" xfId="215" applyFont="1" applyBorder="1" applyAlignment="1">
      <alignment wrapText="1"/>
    </xf>
    <xf numFmtId="49" fontId="23" fillId="33" borderId="15" xfId="215" applyNumberFormat="1" applyFont="1" applyFill="1" applyBorder="1" applyAlignment="1">
      <alignment horizontal="left" vertical="top" wrapText="1"/>
    </xf>
    <xf numFmtId="0" fontId="22" fillId="0" borderId="0" xfId="215" applyFont="1" applyAlignment="1">
      <alignment wrapText="1"/>
    </xf>
    <xf numFmtId="14" fontId="23" fillId="33" borderId="12" xfId="215" applyNumberFormat="1" applyFont="1" applyFill="1" applyBorder="1" applyAlignment="1">
      <alignment vertical="center" wrapText="1"/>
    </xf>
    <xf numFmtId="14" fontId="23" fillId="33" borderId="16" xfId="215" applyNumberFormat="1" applyFont="1" applyFill="1" applyBorder="1" applyAlignment="1">
      <alignment vertical="center" wrapText="1"/>
    </xf>
    <xf numFmtId="14" fontId="23" fillId="33" borderId="17" xfId="215" applyNumberFormat="1" applyFont="1" applyFill="1" applyBorder="1" applyAlignment="1">
      <alignment vertical="center" wrapText="1"/>
    </xf>
    <xf numFmtId="49" fontId="24" fillId="33" borderId="15" xfId="215" applyNumberFormat="1" applyFont="1" applyFill="1" applyBorder="1" applyAlignment="1">
      <alignment horizontal="left" vertical="top" wrapText="1"/>
    </xf>
    <xf numFmtId="49" fontId="24" fillId="33" borderId="14" xfId="215" applyNumberFormat="1" applyFont="1" applyFill="1" applyBorder="1" applyAlignment="1">
      <alignment horizontal="left" vertical="top" wrapText="1"/>
    </xf>
    <xf numFmtId="49" fontId="24" fillId="33" borderId="13" xfId="215" applyNumberFormat="1" applyFont="1" applyFill="1" applyBorder="1" applyAlignment="1">
      <alignment horizontal="left" vertical="top" wrapText="1"/>
    </xf>
    <xf numFmtId="0" fontId="23" fillId="33" borderId="15" xfId="215" applyFont="1" applyFill="1" applyBorder="1" applyAlignment="1">
      <alignment vertical="center" wrapText="1"/>
    </xf>
    <xf numFmtId="0" fontId="23" fillId="33" borderId="13" xfId="215" applyFont="1" applyFill="1" applyBorder="1" applyAlignment="1">
      <alignment vertical="center" wrapText="1"/>
    </xf>
    <xf numFmtId="0" fontId="22" fillId="0" borderId="0" xfId="215" applyFont="1" applyAlignment="1">
      <alignment horizontal="right" vertical="center" wrapText="1"/>
    </xf>
    <xf numFmtId="49" fontId="23" fillId="33" borderId="13" xfId="215" applyNumberFormat="1" applyFont="1" applyFill="1" applyBorder="1" applyAlignment="1">
      <alignment horizontal="left" vertical="top" wrapText="1"/>
    </xf>
    <xf numFmtId="0" fontId="1" fillId="0" borderId="0" xfId="215">
      <alignment vertical="center"/>
    </xf>
    <xf numFmtId="0" fontId="28" fillId="0" borderId="0" xfId="215" applyFont="1" applyAlignment="1">
      <alignment horizontal="left" wrapText="1"/>
    </xf>
    <xf numFmtId="0" fontId="34" fillId="0" borderId="19" xfId="215" applyFont="1" applyBorder="1" applyAlignment="1">
      <alignment horizontal="left" vertical="center" wrapText="1"/>
    </xf>
    <xf numFmtId="0" fontId="23" fillId="0" borderId="10" xfId="215" applyFont="1" applyBorder="1" applyAlignment="1">
      <alignment wrapText="1"/>
    </xf>
    <xf numFmtId="0" fontId="22" fillId="0" borderId="11" xfId="215" applyFont="1" applyBorder="1" applyAlignment="1">
      <alignment wrapText="1"/>
    </xf>
    <xf numFmtId="0" fontId="22" fillId="0" borderId="11" xfId="215" applyFont="1" applyBorder="1" applyAlignment="1">
      <alignment horizontal="right" vertical="center" wrapText="1"/>
    </xf>
    <xf numFmtId="49" fontId="23" fillId="33" borderId="10" xfId="215" applyNumberFormat="1" applyFont="1" applyFill="1" applyBorder="1" applyAlignment="1">
      <alignment vertical="center" wrapText="1"/>
    </xf>
    <xf numFmtId="49" fontId="23" fillId="33" borderId="12" xfId="215" applyNumberFormat="1" applyFont="1" applyFill="1" applyBorder="1" applyAlignment="1">
      <alignment vertical="center" wrapText="1"/>
    </xf>
    <xf numFmtId="0" fontId="23" fillId="33" borderId="10" xfId="215" applyFont="1" applyFill="1" applyBorder="1" applyAlignment="1">
      <alignment vertical="center" wrapText="1"/>
    </xf>
    <xf numFmtId="0" fontId="23" fillId="33" borderId="12" xfId="215" applyFont="1" applyFill="1" applyBorder="1" applyAlignment="1">
      <alignment vertical="center" wrapText="1"/>
    </xf>
    <xf numFmtId="4" fontId="24" fillId="34" borderId="10" xfId="215" applyNumberFormat="1" applyFont="1" applyFill="1" applyBorder="1" applyAlignment="1">
      <alignment horizontal="right" vertical="top" wrapText="1"/>
    </xf>
    <xf numFmtId="176" fontId="24" fillId="34" borderId="10" xfId="215" applyNumberFormat="1" applyFont="1" applyFill="1" applyBorder="1" applyAlignment="1">
      <alignment horizontal="right" vertical="top" wrapText="1"/>
    </xf>
    <xf numFmtId="176" fontId="24" fillId="34" borderId="12" xfId="215" applyNumberFormat="1" applyFont="1" applyFill="1" applyBorder="1" applyAlignment="1">
      <alignment horizontal="right" vertical="top" wrapText="1"/>
    </xf>
    <xf numFmtId="4" fontId="23" fillId="35" borderId="10" xfId="215" applyNumberFormat="1" applyFont="1" applyFill="1" applyBorder="1" applyAlignment="1">
      <alignment horizontal="right" vertical="top" wrapText="1"/>
    </xf>
    <xf numFmtId="176" fontId="23" fillId="35" borderId="10" xfId="215" applyNumberFormat="1" applyFont="1" applyFill="1" applyBorder="1" applyAlignment="1">
      <alignment horizontal="right" vertical="top" wrapText="1"/>
    </xf>
    <xf numFmtId="176" fontId="23" fillId="35" borderId="12" xfId="215" applyNumberFormat="1" applyFont="1" applyFill="1" applyBorder="1" applyAlignment="1">
      <alignment horizontal="right" vertical="top" wrapText="1"/>
    </xf>
    <xf numFmtId="0" fontId="23" fillId="35" borderId="10" xfId="215" applyFont="1" applyFill="1" applyBorder="1" applyAlignment="1">
      <alignment horizontal="right" vertical="top" wrapText="1"/>
    </xf>
    <xf numFmtId="0" fontId="23" fillId="35" borderId="12" xfId="215" applyFont="1" applyFill="1" applyBorder="1" applyAlignment="1">
      <alignment horizontal="right" vertical="top" wrapText="1"/>
    </xf>
    <xf numFmtId="4" fontId="23" fillId="35" borderId="13" xfId="215" applyNumberFormat="1" applyFont="1" applyFill="1" applyBorder="1" applyAlignment="1">
      <alignment horizontal="right" vertical="top" wrapText="1"/>
    </xf>
    <xf numFmtId="0" fontId="23" fillId="35" borderId="13" xfId="215" applyFont="1" applyFill="1" applyBorder="1" applyAlignment="1">
      <alignment horizontal="right" vertical="top" wrapText="1"/>
    </xf>
    <xf numFmtId="176" fontId="23" fillId="35" borderId="13" xfId="215" applyNumberFormat="1" applyFont="1" applyFill="1" applyBorder="1" applyAlignment="1">
      <alignment horizontal="right" vertical="top" wrapText="1"/>
    </xf>
    <xf numFmtId="176" fontId="23" fillId="35" borderId="20" xfId="215" applyNumberFormat="1" applyFont="1" applyFill="1" applyBorder="1" applyAlignment="1">
      <alignment horizontal="right" vertical="top" wrapText="1"/>
    </xf>
  </cellXfs>
  <cellStyles count="229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2" xfId="84"/>
    <cellStyle name="20% - 着色 1 3" xfId="150"/>
    <cellStyle name="20% - 着色 1 4" xfId="177"/>
    <cellStyle name="20% - 着色 1 5" xfId="217"/>
    <cellStyle name="20% - 着色 2" xfId="23" builtinId="34" customBuiltin="1"/>
    <cellStyle name="20% - 着色 2 2" xfId="88"/>
    <cellStyle name="20% - 着色 2 3" xfId="154"/>
    <cellStyle name="20% - 着色 2 4" xfId="179"/>
    <cellStyle name="20% - 着色 2 5" xfId="219"/>
    <cellStyle name="20% - 着色 3" xfId="27" builtinId="38" customBuiltin="1"/>
    <cellStyle name="20% - 着色 3 2" xfId="92"/>
    <cellStyle name="20% - 着色 3 3" xfId="158"/>
    <cellStyle name="20% - 着色 3 4" xfId="181"/>
    <cellStyle name="20% - 着色 3 5" xfId="221"/>
    <cellStyle name="20% - 着色 4" xfId="31" builtinId="42" customBuiltin="1"/>
    <cellStyle name="20% - 着色 4 2" xfId="96"/>
    <cellStyle name="20% - 着色 4 3" xfId="162"/>
    <cellStyle name="20% - 着色 4 4" xfId="183"/>
    <cellStyle name="20% - 着色 4 5" xfId="223"/>
    <cellStyle name="20% - 着色 5" xfId="35" builtinId="46" customBuiltin="1"/>
    <cellStyle name="20% - 着色 5 2" xfId="100"/>
    <cellStyle name="20% - 着色 5 3" xfId="166"/>
    <cellStyle name="20% - 着色 5 4" xfId="185"/>
    <cellStyle name="20% - 着色 5 5" xfId="225"/>
    <cellStyle name="20% - 着色 6" xfId="39" builtinId="50" customBuiltin="1"/>
    <cellStyle name="20% - 着色 6 2" xfId="104"/>
    <cellStyle name="20% - 着色 6 3" xfId="170"/>
    <cellStyle name="20% - 着色 6 4" xfId="187"/>
    <cellStyle name="20% - 着色 6 5" xfId="227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2" xfId="85"/>
    <cellStyle name="40% - 着色 1 3" xfId="151"/>
    <cellStyle name="40% - 着色 1 4" xfId="178"/>
    <cellStyle name="40% - 着色 1 5" xfId="218"/>
    <cellStyle name="40% - 着色 2" xfId="24" builtinId="35" customBuiltin="1"/>
    <cellStyle name="40% - 着色 2 2" xfId="89"/>
    <cellStyle name="40% - 着色 2 3" xfId="155"/>
    <cellStyle name="40% - 着色 2 4" xfId="180"/>
    <cellStyle name="40% - 着色 2 5" xfId="220"/>
    <cellStyle name="40% - 着色 3" xfId="28" builtinId="39" customBuiltin="1"/>
    <cellStyle name="40% - 着色 3 2" xfId="93"/>
    <cellStyle name="40% - 着色 3 3" xfId="159"/>
    <cellStyle name="40% - 着色 3 4" xfId="182"/>
    <cellStyle name="40% - 着色 3 5" xfId="222"/>
    <cellStyle name="40% - 着色 4" xfId="32" builtinId="43" customBuiltin="1"/>
    <cellStyle name="40% - 着色 4 2" xfId="97"/>
    <cellStyle name="40% - 着色 4 3" xfId="163"/>
    <cellStyle name="40% - 着色 4 4" xfId="184"/>
    <cellStyle name="40% - 着色 4 5" xfId="224"/>
    <cellStyle name="40% - 着色 5" xfId="36" builtinId="47" customBuiltin="1"/>
    <cellStyle name="40% - 着色 5 2" xfId="101"/>
    <cellStyle name="40% - 着色 5 3" xfId="167"/>
    <cellStyle name="40% - 着色 5 4" xfId="186"/>
    <cellStyle name="40% - 着色 5 5" xfId="226"/>
    <cellStyle name="40% - 着色 6" xfId="40" builtinId="51" customBuiltin="1"/>
    <cellStyle name="40% - 着色 6 2" xfId="105"/>
    <cellStyle name="40% - 着色 6 3" xfId="171"/>
    <cellStyle name="40% - 着色 6 4" xfId="188"/>
    <cellStyle name="40% - 着色 6 5" xfId="228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8" sqref="N8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4" t="s">
        <v>5</v>
      </c>
      <c r="B3" s="44"/>
      <c r="C3" s="44"/>
      <c r="D3" s="44"/>
      <c r="E3" s="15">
        <f>SUM(E4:E41)</f>
        <v>21423495.512799997</v>
      </c>
      <c r="F3" s="25">
        <f>RA!I7</f>
        <v>858468.38659999997</v>
      </c>
      <c r="G3" s="16">
        <f>SUM(G4:G41)</f>
        <v>20565027.126199991</v>
      </c>
      <c r="H3" s="27">
        <f>RA!J7</f>
        <v>4.00713499852107</v>
      </c>
      <c r="I3" s="20">
        <f>SUM(I4:I41)</f>
        <v>21423500.473346092</v>
      </c>
      <c r="J3" s="21">
        <f>SUM(J4:J41)</f>
        <v>20565026.855127227</v>
      </c>
      <c r="K3" s="22">
        <f>E3-I3</f>
        <v>-4.9605460949242115</v>
      </c>
      <c r="L3" s="22">
        <f>G3-J3</f>
        <v>0.27107276394963264</v>
      </c>
    </row>
    <row r="4" spans="1:13" x14ac:dyDescent="0.2">
      <c r="A4" s="45">
        <f>RA!A8</f>
        <v>42447</v>
      </c>
      <c r="B4" s="12">
        <v>12</v>
      </c>
      <c r="C4" s="43" t="s">
        <v>6</v>
      </c>
      <c r="D4" s="43"/>
      <c r="E4" s="15">
        <f>VLOOKUP(C4,RA!B8:D36,3,0)</f>
        <v>501482.77120000002</v>
      </c>
      <c r="F4" s="25">
        <f>VLOOKUP(C4,RA!B8:I39,8,0)</f>
        <v>126964.374</v>
      </c>
      <c r="G4" s="16">
        <f t="shared" ref="G4:G41" si="0">E4-F4</f>
        <v>374518.39720000001</v>
      </c>
      <c r="H4" s="27">
        <f>RA!J8</f>
        <v>25.317793808985002</v>
      </c>
      <c r="I4" s="20">
        <f>VLOOKUP(B4,RMS!B:D,3,FALSE)</f>
        <v>501483.42058888898</v>
      </c>
      <c r="J4" s="21">
        <f>VLOOKUP(B4,RMS!B:E,4,FALSE)</f>
        <v>374518.40882136702</v>
      </c>
      <c r="K4" s="22">
        <f t="shared" ref="K4:K41" si="1">E4-I4</f>
        <v>-0.64938888896722347</v>
      </c>
      <c r="L4" s="22">
        <f t="shared" ref="L4:L41" si="2">G4-J4</f>
        <v>-1.1621367011684924E-2</v>
      </c>
    </row>
    <row r="5" spans="1:13" x14ac:dyDescent="0.2">
      <c r="A5" s="45"/>
      <c r="B5" s="12">
        <v>13</v>
      </c>
      <c r="C5" s="43" t="s">
        <v>7</v>
      </c>
      <c r="D5" s="43"/>
      <c r="E5" s="15">
        <f>VLOOKUP(C5,RA!B8:D37,3,0)</f>
        <v>77388.634000000005</v>
      </c>
      <c r="F5" s="25">
        <f>VLOOKUP(C5,RA!B9:I40,8,0)</f>
        <v>16544.889500000001</v>
      </c>
      <c r="G5" s="16">
        <f t="shared" si="0"/>
        <v>60843.744500000001</v>
      </c>
      <c r="H5" s="27">
        <f>RA!J9</f>
        <v>21.378965676019</v>
      </c>
      <c r="I5" s="20">
        <f>VLOOKUP(B5,RMS!B:D,3,FALSE)</f>
        <v>77388.676915384596</v>
      </c>
      <c r="J5" s="21">
        <f>VLOOKUP(B5,RMS!B:E,4,FALSE)</f>
        <v>60843.760392307697</v>
      </c>
      <c r="K5" s="22">
        <f t="shared" si="1"/>
        <v>-4.2915384590742178E-2</v>
      </c>
      <c r="L5" s="22">
        <f t="shared" si="2"/>
        <v>-1.5892307696049102E-2</v>
      </c>
      <c r="M5" s="32"/>
    </row>
    <row r="6" spans="1:13" x14ac:dyDescent="0.2">
      <c r="A6" s="45"/>
      <c r="B6" s="12">
        <v>14</v>
      </c>
      <c r="C6" s="43" t="s">
        <v>8</v>
      </c>
      <c r="D6" s="43"/>
      <c r="E6" s="15">
        <f>VLOOKUP(C6,RA!B10:D38,3,0)</f>
        <v>129502.2392</v>
      </c>
      <c r="F6" s="25">
        <f>VLOOKUP(C6,RA!B10:I41,8,0)</f>
        <v>33383.887199999997</v>
      </c>
      <c r="G6" s="16">
        <f t="shared" si="0"/>
        <v>96118.351999999999</v>
      </c>
      <c r="H6" s="27">
        <f>RA!J10</f>
        <v>25.778617733738798</v>
      </c>
      <c r="I6" s="20">
        <f>VLOOKUP(B6,RMS!B:D,3,FALSE)</f>
        <v>129504.230845443</v>
      </c>
      <c r="J6" s="21">
        <f>VLOOKUP(B6,RMS!B:E,4,FALSE)</f>
        <v>96118.352218680404</v>
      </c>
      <c r="K6" s="22">
        <f>E6-I6</f>
        <v>-1.9916454430058366</v>
      </c>
      <c r="L6" s="22">
        <f t="shared" si="2"/>
        <v>-2.1868040494155139E-4</v>
      </c>
      <c r="M6" s="32"/>
    </row>
    <row r="7" spans="1:13" x14ac:dyDescent="0.2">
      <c r="A7" s="45"/>
      <c r="B7" s="12">
        <v>15</v>
      </c>
      <c r="C7" s="43" t="s">
        <v>9</v>
      </c>
      <c r="D7" s="43"/>
      <c r="E7" s="15">
        <f>VLOOKUP(C7,RA!B10:D39,3,0)</f>
        <v>42098.660799999998</v>
      </c>
      <c r="F7" s="25">
        <f>VLOOKUP(C7,RA!B11:I42,8,0)</f>
        <v>3941.223</v>
      </c>
      <c r="G7" s="16">
        <f t="shared" si="0"/>
        <v>38157.4378</v>
      </c>
      <c r="H7" s="27">
        <f>RA!J11</f>
        <v>9.3618726227984901</v>
      </c>
      <c r="I7" s="20">
        <f>VLOOKUP(B7,RMS!B:D,3,FALSE)</f>
        <v>42098.699357090998</v>
      </c>
      <c r="J7" s="21">
        <f>VLOOKUP(B7,RMS!B:E,4,FALSE)</f>
        <v>38157.437947553102</v>
      </c>
      <c r="K7" s="22">
        <f t="shared" si="1"/>
        <v>-3.855709100025706E-2</v>
      </c>
      <c r="L7" s="22">
        <f t="shared" si="2"/>
        <v>-1.4755310257896781E-4</v>
      </c>
      <c r="M7" s="32"/>
    </row>
    <row r="8" spans="1:13" x14ac:dyDescent="0.2">
      <c r="A8" s="45"/>
      <c r="B8" s="12">
        <v>16</v>
      </c>
      <c r="C8" s="43" t="s">
        <v>10</v>
      </c>
      <c r="D8" s="43"/>
      <c r="E8" s="15">
        <f>VLOOKUP(C8,RA!B12:D39,3,0)</f>
        <v>146190.4553</v>
      </c>
      <c r="F8" s="25">
        <f>VLOOKUP(C8,RA!B12:I43,8,0)</f>
        <v>16331.873600000001</v>
      </c>
      <c r="G8" s="16">
        <f t="shared" si="0"/>
        <v>129858.5817</v>
      </c>
      <c r="H8" s="27">
        <f>RA!J12</f>
        <v>11.171641518240801</v>
      </c>
      <c r="I8" s="20">
        <f>VLOOKUP(B8,RMS!B:D,3,FALSE)</f>
        <v>146190.45232307701</v>
      </c>
      <c r="J8" s="21">
        <f>VLOOKUP(B8,RMS!B:E,4,FALSE)</f>
        <v>129858.582164957</v>
      </c>
      <c r="K8" s="22">
        <f t="shared" si="1"/>
        <v>2.9769229877274483E-3</v>
      </c>
      <c r="L8" s="22">
        <f t="shared" si="2"/>
        <v>-4.6495700371451676E-4</v>
      </c>
      <c r="M8" s="32"/>
    </row>
    <row r="9" spans="1:13" x14ac:dyDescent="0.2">
      <c r="A9" s="45"/>
      <c r="B9" s="12">
        <v>17</v>
      </c>
      <c r="C9" s="43" t="s">
        <v>11</v>
      </c>
      <c r="D9" s="43"/>
      <c r="E9" s="15">
        <f>VLOOKUP(C9,RA!B12:D40,3,0)</f>
        <v>190482.28289999999</v>
      </c>
      <c r="F9" s="25">
        <f>VLOOKUP(C9,RA!B13:I44,8,0)</f>
        <v>50830.255499999999</v>
      </c>
      <c r="G9" s="16">
        <f t="shared" si="0"/>
        <v>139652.02739999999</v>
      </c>
      <c r="H9" s="27">
        <f>RA!J13</f>
        <v>26.685030610791799</v>
      </c>
      <c r="I9" s="20">
        <f>VLOOKUP(B9,RMS!B:D,3,FALSE)</f>
        <v>190482.407113675</v>
      </c>
      <c r="J9" s="21">
        <f>VLOOKUP(B9,RMS!B:E,4,FALSE)</f>
        <v>139652.02617435899</v>
      </c>
      <c r="K9" s="22">
        <f t="shared" si="1"/>
        <v>-0.12421367500792257</v>
      </c>
      <c r="L9" s="22">
        <f t="shared" si="2"/>
        <v>1.2256409972906113E-3</v>
      </c>
      <c r="M9" s="32"/>
    </row>
    <row r="10" spans="1:13" x14ac:dyDescent="0.2">
      <c r="A10" s="45"/>
      <c r="B10" s="12">
        <v>18</v>
      </c>
      <c r="C10" s="43" t="s">
        <v>12</v>
      </c>
      <c r="D10" s="43"/>
      <c r="E10" s="15">
        <f>VLOOKUP(C10,RA!B14:D41,3,0)</f>
        <v>148089.59239999999</v>
      </c>
      <c r="F10" s="25">
        <f>VLOOKUP(C10,RA!B14:I44,8,0)</f>
        <v>22860.934600000001</v>
      </c>
      <c r="G10" s="16">
        <f t="shared" si="0"/>
        <v>125228.65779999999</v>
      </c>
      <c r="H10" s="27">
        <f>RA!J14</f>
        <v>15.437232441190799</v>
      </c>
      <c r="I10" s="20">
        <f>VLOOKUP(B10,RMS!B:D,3,FALSE)</f>
        <v>148089.59640427399</v>
      </c>
      <c r="J10" s="21">
        <f>VLOOKUP(B10,RMS!B:E,4,FALSE)</f>
        <v>125228.663858974</v>
      </c>
      <c r="K10" s="22">
        <f t="shared" si="1"/>
        <v>-4.0042740001808852E-3</v>
      </c>
      <c r="L10" s="22">
        <f t="shared" si="2"/>
        <v>-6.0589740169234574E-3</v>
      </c>
      <c r="M10" s="32"/>
    </row>
    <row r="11" spans="1:13" x14ac:dyDescent="0.2">
      <c r="A11" s="45"/>
      <c r="B11" s="12">
        <v>19</v>
      </c>
      <c r="C11" s="43" t="s">
        <v>13</v>
      </c>
      <c r="D11" s="43"/>
      <c r="E11" s="15">
        <f>VLOOKUP(C11,RA!B14:D42,3,0)</f>
        <v>70760.66</v>
      </c>
      <c r="F11" s="25">
        <f>VLOOKUP(C11,RA!B15:I45,8,0)</f>
        <v>7273.4573</v>
      </c>
      <c r="G11" s="16">
        <f t="shared" si="0"/>
        <v>63487.202700000002</v>
      </c>
      <c r="H11" s="27">
        <f>RA!J15</f>
        <v>10.2789562731608</v>
      </c>
      <c r="I11" s="20">
        <f>VLOOKUP(B11,RMS!B:D,3,FALSE)</f>
        <v>70760.761969230807</v>
      </c>
      <c r="J11" s="21">
        <f>VLOOKUP(B11,RMS!B:E,4,FALSE)</f>
        <v>63487.204102564101</v>
      </c>
      <c r="K11" s="22">
        <f t="shared" si="1"/>
        <v>-0.10196923080366105</v>
      </c>
      <c r="L11" s="22">
        <f t="shared" si="2"/>
        <v>-1.4025640994077548E-3</v>
      </c>
      <c r="M11" s="32"/>
    </row>
    <row r="12" spans="1:13" x14ac:dyDescent="0.2">
      <c r="A12" s="45"/>
      <c r="B12" s="12">
        <v>21</v>
      </c>
      <c r="C12" s="43" t="s">
        <v>14</v>
      </c>
      <c r="D12" s="43"/>
      <c r="E12" s="15">
        <f>VLOOKUP(C12,RA!B16:D43,3,0)</f>
        <v>765005.30889999995</v>
      </c>
      <c r="F12" s="25">
        <f>VLOOKUP(C12,RA!B16:I46,8,0)</f>
        <v>19968.079900000001</v>
      </c>
      <c r="G12" s="16">
        <f t="shared" si="0"/>
        <v>745037.22899999993</v>
      </c>
      <c r="H12" s="27">
        <f>RA!J16</f>
        <v>2.6101884088506599</v>
      </c>
      <c r="I12" s="20">
        <f>VLOOKUP(B12,RMS!B:D,3,FALSE)</f>
        <v>765004.60093504295</v>
      </c>
      <c r="J12" s="21">
        <f>VLOOKUP(B12,RMS!B:E,4,FALSE)</f>
        <v>745037.22926068399</v>
      </c>
      <c r="K12" s="22">
        <f t="shared" si="1"/>
        <v>0.70796495699323714</v>
      </c>
      <c r="L12" s="22">
        <f t="shared" si="2"/>
        <v>-2.6068405713886023E-4</v>
      </c>
      <c r="M12" s="32"/>
    </row>
    <row r="13" spans="1:13" x14ac:dyDescent="0.2">
      <c r="A13" s="45"/>
      <c r="B13" s="12">
        <v>22</v>
      </c>
      <c r="C13" s="43" t="s">
        <v>15</v>
      </c>
      <c r="D13" s="43"/>
      <c r="E13" s="15">
        <f>VLOOKUP(C13,RA!B16:D44,3,0)</f>
        <v>441016.91470000002</v>
      </c>
      <c r="F13" s="25">
        <f>VLOOKUP(C13,RA!B17:I47,8,0)</f>
        <v>33442.703099999999</v>
      </c>
      <c r="G13" s="16">
        <f t="shared" si="0"/>
        <v>407574.21160000004</v>
      </c>
      <c r="H13" s="27">
        <f>RA!J17</f>
        <v>7.5830885359010001</v>
      </c>
      <c r="I13" s="20">
        <f>VLOOKUP(B13,RMS!B:D,3,FALSE)</f>
        <v>441016.92169487203</v>
      </c>
      <c r="J13" s="21">
        <f>VLOOKUP(B13,RMS!B:E,4,FALSE)</f>
        <v>407574.21136923099</v>
      </c>
      <c r="K13" s="22">
        <f t="shared" si="1"/>
        <v>-6.994872004725039E-3</v>
      </c>
      <c r="L13" s="22">
        <f t="shared" si="2"/>
        <v>2.3076904471963644E-4</v>
      </c>
      <c r="M13" s="32"/>
    </row>
    <row r="14" spans="1:13" x14ac:dyDescent="0.2">
      <c r="A14" s="45"/>
      <c r="B14" s="12">
        <v>23</v>
      </c>
      <c r="C14" s="43" t="s">
        <v>16</v>
      </c>
      <c r="D14" s="43"/>
      <c r="E14" s="15">
        <f>VLOOKUP(C14,RA!B18:D44,3,0)</f>
        <v>1897316.5987</v>
      </c>
      <c r="F14" s="25">
        <f>VLOOKUP(C14,RA!B18:I48,8,0)</f>
        <v>36237.8436</v>
      </c>
      <c r="G14" s="16">
        <f t="shared" si="0"/>
        <v>1861078.7551</v>
      </c>
      <c r="H14" s="27">
        <f>RA!J18</f>
        <v>1.9099523835309999</v>
      </c>
      <c r="I14" s="20">
        <f>VLOOKUP(B14,RMS!B:D,3,FALSE)</f>
        <v>1897316.9089564099</v>
      </c>
      <c r="J14" s="21">
        <f>VLOOKUP(B14,RMS!B:E,4,FALSE)</f>
        <v>1861078.7540051299</v>
      </c>
      <c r="K14" s="22">
        <f t="shared" si="1"/>
        <v>-0.31025640992447734</v>
      </c>
      <c r="L14" s="22">
        <f t="shared" si="2"/>
        <v>1.0948700364679098E-3</v>
      </c>
      <c r="M14" s="32"/>
    </row>
    <row r="15" spans="1:13" x14ac:dyDescent="0.2">
      <c r="A15" s="45"/>
      <c r="B15" s="12">
        <v>24</v>
      </c>
      <c r="C15" s="43" t="s">
        <v>17</v>
      </c>
      <c r="D15" s="43"/>
      <c r="E15" s="15">
        <f>VLOOKUP(C15,RA!B18:D45,3,0)</f>
        <v>577951.03659999999</v>
      </c>
      <c r="F15" s="25">
        <f>VLOOKUP(C15,RA!B19:I49,8,0)</f>
        <v>47976.835099999997</v>
      </c>
      <c r="G15" s="16">
        <f t="shared" si="0"/>
        <v>529974.20149999997</v>
      </c>
      <c r="H15" s="27">
        <f>RA!J19</f>
        <v>8.3011937104984899</v>
      </c>
      <c r="I15" s="20">
        <f>VLOOKUP(B15,RMS!B:D,3,FALSE)</f>
        <v>577951.00908376102</v>
      </c>
      <c r="J15" s="21">
        <f>VLOOKUP(B15,RMS!B:E,4,FALSE)</f>
        <v>529974.20339487202</v>
      </c>
      <c r="K15" s="22">
        <f t="shared" si="1"/>
        <v>2.7516238973475993E-2</v>
      </c>
      <c r="L15" s="22">
        <f t="shared" si="2"/>
        <v>-1.8948720535263419E-3</v>
      </c>
      <c r="M15" s="32"/>
    </row>
    <row r="16" spans="1:13" x14ac:dyDescent="0.2">
      <c r="A16" s="45"/>
      <c r="B16" s="12">
        <v>25</v>
      </c>
      <c r="C16" s="43" t="s">
        <v>18</v>
      </c>
      <c r="D16" s="43"/>
      <c r="E16" s="15">
        <f>VLOOKUP(C16,RA!B20:D46,3,0)</f>
        <v>908188.01450000005</v>
      </c>
      <c r="F16" s="25">
        <f>VLOOKUP(C16,RA!B20:I50,8,0)</f>
        <v>78069.553400000004</v>
      </c>
      <c r="G16" s="16">
        <f t="shared" si="0"/>
        <v>830118.46110000007</v>
      </c>
      <c r="H16" s="27">
        <f>RA!J20</f>
        <v>8.5961884712804704</v>
      </c>
      <c r="I16" s="20">
        <f>VLOOKUP(B16,RMS!B:D,3,FALSE)</f>
        <v>908188.12890000001</v>
      </c>
      <c r="J16" s="21">
        <f>VLOOKUP(B16,RMS!B:E,4,FALSE)</f>
        <v>830118.46109999996</v>
      </c>
      <c r="K16" s="22">
        <f t="shared" si="1"/>
        <v>-0.1143999999621883</v>
      </c>
      <c r="L16" s="22">
        <f t="shared" si="2"/>
        <v>0</v>
      </c>
      <c r="M16" s="32"/>
    </row>
    <row r="17" spans="1:13" x14ac:dyDescent="0.2">
      <c r="A17" s="45"/>
      <c r="B17" s="12">
        <v>26</v>
      </c>
      <c r="C17" s="43" t="s">
        <v>19</v>
      </c>
      <c r="D17" s="43"/>
      <c r="E17" s="15">
        <f>VLOOKUP(C17,RA!B20:D47,3,0)</f>
        <v>391435.397</v>
      </c>
      <c r="F17" s="25">
        <f>VLOOKUP(C17,RA!B21:I51,8,0)</f>
        <v>42081.486900000004</v>
      </c>
      <c r="G17" s="16">
        <f t="shared" si="0"/>
        <v>349353.91009999998</v>
      </c>
      <c r="H17" s="27">
        <f>RA!J21</f>
        <v>10.7505573646422</v>
      </c>
      <c r="I17" s="20">
        <f>VLOOKUP(B17,RMS!B:D,3,FALSE)</f>
        <v>391435.20273846103</v>
      </c>
      <c r="J17" s="21">
        <f>VLOOKUP(B17,RMS!B:E,4,FALSE)</f>
        <v>349353.90995384601</v>
      </c>
      <c r="K17" s="22">
        <f t="shared" si="1"/>
        <v>0.19426153897074983</v>
      </c>
      <c r="L17" s="22">
        <f t="shared" si="2"/>
        <v>1.4615396503359079E-4</v>
      </c>
      <c r="M17" s="32"/>
    </row>
    <row r="18" spans="1:13" x14ac:dyDescent="0.2">
      <c r="A18" s="45"/>
      <c r="B18" s="12">
        <v>27</v>
      </c>
      <c r="C18" s="43" t="s">
        <v>20</v>
      </c>
      <c r="D18" s="43"/>
      <c r="E18" s="15">
        <f>VLOOKUP(C18,RA!B22:D48,3,0)</f>
        <v>1461139.0671999999</v>
      </c>
      <c r="F18" s="25">
        <f>VLOOKUP(C18,RA!B22:I52,8,0)</f>
        <v>50943.4372</v>
      </c>
      <c r="G18" s="16">
        <f t="shared" si="0"/>
        <v>1410195.63</v>
      </c>
      <c r="H18" s="27">
        <f>RA!J22</f>
        <v>3.4865563684929399</v>
      </c>
      <c r="I18" s="20">
        <f>VLOOKUP(B18,RMS!B:D,3,FALSE)</f>
        <v>1461140.2866</v>
      </c>
      <c r="J18" s="21">
        <f>VLOOKUP(B18,RMS!B:E,4,FALSE)</f>
        <v>1410195.6277999999</v>
      </c>
      <c r="K18" s="22">
        <f t="shared" si="1"/>
        <v>-1.2194000000599772</v>
      </c>
      <c r="L18" s="22">
        <f t="shared" si="2"/>
        <v>2.199999988079071E-3</v>
      </c>
      <c r="M18" s="32"/>
    </row>
    <row r="19" spans="1:13" x14ac:dyDescent="0.2">
      <c r="A19" s="45"/>
      <c r="B19" s="12">
        <v>29</v>
      </c>
      <c r="C19" s="43" t="s">
        <v>21</v>
      </c>
      <c r="D19" s="43"/>
      <c r="E19" s="15">
        <f>VLOOKUP(C19,RA!B22:D49,3,0)</f>
        <v>2594678.5517000002</v>
      </c>
      <c r="F19" s="25">
        <f>VLOOKUP(C19,RA!B23:I53,8,0)</f>
        <v>145663.2819</v>
      </c>
      <c r="G19" s="16">
        <f t="shared" si="0"/>
        <v>2449015.2698000004</v>
      </c>
      <c r="H19" s="27">
        <f>RA!J23</f>
        <v>5.6139239985840801</v>
      </c>
      <c r="I19" s="20">
        <f>VLOOKUP(B19,RMS!B:D,3,FALSE)</f>
        <v>2594679.6872863201</v>
      </c>
      <c r="J19" s="21">
        <f>VLOOKUP(B19,RMS!B:E,4,FALSE)</f>
        <v>2449015.2967837602</v>
      </c>
      <c r="K19" s="22">
        <f t="shared" si="1"/>
        <v>-1.1355863199569285</v>
      </c>
      <c r="L19" s="22">
        <f t="shared" si="2"/>
        <v>-2.6983759831637144E-2</v>
      </c>
      <c r="M19" s="32"/>
    </row>
    <row r="20" spans="1:13" x14ac:dyDescent="0.2">
      <c r="A20" s="45"/>
      <c r="B20" s="12">
        <v>31</v>
      </c>
      <c r="C20" s="43" t="s">
        <v>22</v>
      </c>
      <c r="D20" s="43"/>
      <c r="E20" s="15">
        <f>VLOOKUP(C20,RA!B24:D50,3,0)</f>
        <v>217779.88149999999</v>
      </c>
      <c r="F20" s="25">
        <f>VLOOKUP(C20,RA!B24:I54,8,0)</f>
        <v>36105.346899999997</v>
      </c>
      <c r="G20" s="16">
        <f t="shared" si="0"/>
        <v>181674.53459999998</v>
      </c>
      <c r="H20" s="27">
        <f>RA!J24</f>
        <v>16.5788256708185</v>
      </c>
      <c r="I20" s="20">
        <f>VLOOKUP(B20,RMS!B:D,3,FALSE)</f>
        <v>217779.88208422999</v>
      </c>
      <c r="J20" s="21">
        <f>VLOOKUP(B20,RMS!B:E,4,FALSE)</f>
        <v>181674.536228682</v>
      </c>
      <c r="K20" s="22">
        <f t="shared" si="1"/>
        <v>-5.842300015501678E-4</v>
      </c>
      <c r="L20" s="22">
        <f t="shared" si="2"/>
        <v>-1.628682017326355E-3</v>
      </c>
      <c r="M20" s="32"/>
    </row>
    <row r="21" spans="1:13" x14ac:dyDescent="0.2">
      <c r="A21" s="45"/>
      <c r="B21" s="12">
        <v>32</v>
      </c>
      <c r="C21" s="43" t="s">
        <v>23</v>
      </c>
      <c r="D21" s="43"/>
      <c r="E21" s="15">
        <f>VLOOKUP(C21,RA!B24:D51,3,0)</f>
        <v>292922.37060000002</v>
      </c>
      <c r="F21" s="25">
        <f>VLOOKUP(C21,RA!B25:I55,8,0)</f>
        <v>20614.855899999999</v>
      </c>
      <c r="G21" s="16">
        <f t="shared" si="0"/>
        <v>272307.5147</v>
      </c>
      <c r="H21" s="27">
        <f>RA!J25</f>
        <v>7.03765159956001</v>
      </c>
      <c r="I21" s="20">
        <f>VLOOKUP(B21,RMS!B:D,3,FALSE)</f>
        <v>292922.36608736101</v>
      </c>
      <c r="J21" s="21">
        <f>VLOOKUP(B21,RMS!B:E,4,FALSE)</f>
        <v>272307.520204017</v>
      </c>
      <c r="K21" s="22">
        <f t="shared" si="1"/>
        <v>4.5126390177756548E-3</v>
      </c>
      <c r="L21" s="22">
        <f t="shared" si="2"/>
        <v>-5.5040169972926378E-3</v>
      </c>
      <c r="M21" s="32"/>
    </row>
    <row r="22" spans="1:13" x14ac:dyDescent="0.2">
      <c r="A22" s="45"/>
      <c r="B22" s="12">
        <v>33</v>
      </c>
      <c r="C22" s="43" t="s">
        <v>24</v>
      </c>
      <c r="D22" s="43"/>
      <c r="E22" s="15">
        <f>VLOOKUP(C22,RA!B26:D52,3,0)</f>
        <v>580233.66370000003</v>
      </c>
      <c r="F22" s="25">
        <f>VLOOKUP(C22,RA!B26:I56,8,0)</f>
        <v>122982.93339999999</v>
      </c>
      <c r="G22" s="16">
        <f t="shared" si="0"/>
        <v>457250.73030000005</v>
      </c>
      <c r="H22" s="27">
        <f>RA!J26</f>
        <v>21.195415070502701</v>
      </c>
      <c r="I22" s="20">
        <f>VLOOKUP(B22,RMS!B:D,3,FALSE)</f>
        <v>580233.64194350701</v>
      </c>
      <c r="J22" s="21">
        <f>VLOOKUP(B22,RMS!B:E,4,FALSE)</f>
        <v>457250.71164651599</v>
      </c>
      <c r="K22" s="22">
        <f t="shared" si="1"/>
        <v>2.1756493020802736E-2</v>
      </c>
      <c r="L22" s="22">
        <f t="shared" si="2"/>
        <v>1.8653484061360359E-2</v>
      </c>
      <c r="M22" s="32"/>
    </row>
    <row r="23" spans="1:13" x14ac:dyDescent="0.2">
      <c r="A23" s="45"/>
      <c r="B23" s="12">
        <v>34</v>
      </c>
      <c r="C23" s="43" t="s">
        <v>25</v>
      </c>
      <c r="D23" s="43"/>
      <c r="E23" s="15">
        <f>VLOOKUP(C23,RA!B26:D53,3,0)</f>
        <v>227025.55429999999</v>
      </c>
      <c r="F23" s="25">
        <f>VLOOKUP(C23,RA!B27:I57,8,0)</f>
        <v>60783.909800000001</v>
      </c>
      <c r="G23" s="16">
        <f t="shared" si="0"/>
        <v>166241.64449999999</v>
      </c>
      <c r="H23" s="27">
        <f>RA!J27</f>
        <v>26.7740387144603</v>
      </c>
      <c r="I23" s="20">
        <f>VLOOKUP(B23,RMS!B:D,3,FALSE)</f>
        <v>227025.346363861</v>
      </c>
      <c r="J23" s="21">
        <f>VLOOKUP(B23,RMS!B:E,4,FALSE)</f>
        <v>166241.66903373</v>
      </c>
      <c r="K23" s="22">
        <f t="shared" si="1"/>
        <v>0.20793613899149932</v>
      </c>
      <c r="L23" s="22">
        <f t="shared" si="2"/>
        <v>-2.4533730000257492E-2</v>
      </c>
      <c r="M23" s="32"/>
    </row>
    <row r="24" spans="1:13" x14ac:dyDescent="0.2">
      <c r="A24" s="45"/>
      <c r="B24" s="12">
        <v>35</v>
      </c>
      <c r="C24" s="43" t="s">
        <v>26</v>
      </c>
      <c r="D24" s="43"/>
      <c r="E24" s="15">
        <f>VLOOKUP(C24,RA!B28:D54,3,0)</f>
        <v>856140.75840000005</v>
      </c>
      <c r="F24" s="25">
        <f>VLOOKUP(C24,RA!B28:I58,8,0)</f>
        <v>25585.854599999999</v>
      </c>
      <c r="G24" s="16">
        <f t="shared" si="0"/>
        <v>830554.90380000009</v>
      </c>
      <c r="H24" s="27">
        <f>RA!J28</f>
        <v>2.9885102827969701</v>
      </c>
      <c r="I24" s="20">
        <f>VLOOKUP(B24,RMS!B:D,3,FALSE)</f>
        <v>856140.75831592898</v>
      </c>
      <c r="J24" s="21">
        <f>VLOOKUP(B24,RMS!B:E,4,FALSE)</f>
        <v>830554.90889822994</v>
      </c>
      <c r="K24" s="22">
        <f t="shared" si="1"/>
        <v>8.407107088714838E-5</v>
      </c>
      <c r="L24" s="22">
        <f t="shared" si="2"/>
        <v>-5.0982298562303185E-3</v>
      </c>
      <c r="M24" s="32"/>
    </row>
    <row r="25" spans="1:13" x14ac:dyDescent="0.2">
      <c r="A25" s="45"/>
      <c r="B25" s="12">
        <v>36</v>
      </c>
      <c r="C25" s="43" t="s">
        <v>27</v>
      </c>
      <c r="D25" s="43"/>
      <c r="E25" s="15">
        <f>VLOOKUP(C25,RA!B28:D55,3,0)</f>
        <v>831858.58559999999</v>
      </c>
      <c r="F25" s="25">
        <f>VLOOKUP(C25,RA!B29:I59,8,0)</f>
        <v>100412.5811</v>
      </c>
      <c r="G25" s="16">
        <f t="shared" si="0"/>
        <v>731446.00450000004</v>
      </c>
      <c r="H25" s="27">
        <f>RA!J29</f>
        <v>12.0708715204971</v>
      </c>
      <c r="I25" s="20">
        <f>VLOOKUP(B25,RMS!B:D,3,FALSE)</f>
        <v>831858.69642743398</v>
      </c>
      <c r="J25" s="21">
        <f>VLOOKUP(B25,RMS!B:E,4,FALSE)</f>
        <v>731446.01924778102</v>
      </c>
      <c r="K25" s="22">
        <f t="shared" si="1"/>
        <v>-0.11082743399310857</v>
      </c>
      <c r="L25" s="22">
        <f t="shared" si="2"/>
        <v>-1.4747780980542302E-2</v>
      </c>
      <c r="M25" s="32"/>
    </row>
    <row r="26" spans="1:13" x14ac:dyDescent="0.2">
      <c r="A26" s="45"/>
      <c r="B26" s="12">
        <v>37</v>
      </c>
      <c r="C26" s="43" t="s">
        <v>71</v>
      </c>
      <c r="D26" s="43"/>
      <c r="E26" s="15">
        <f>VLOOKUP(C26,RA!B30:D56,3,0)</f>
        <v>1214823.9605</v>
      </c>
      <c r="F26" s="25">
        <f>VLOOKUP(C26,RA!B30:I60,8,0)</f>
        <v>104129.7754</v>
      </c>
      <c r="G26" s="16">
        <f t="shared" si="0"/>
        <v>1110694.1851000001</v>
      </c>
      <c r="H26" s="27">
        <f>RA!J30</f>
        <v>8.5715938099493894</v>
      </c>
      <c r="I26" s="20">
        <f>VLOOKUP(B26,RMS!B:D,3,FALSE)</f>
        <v>1214823.8403566401</v>
      </c>
      <c r="J26" s="21">
        <f>VLOOKUP(B26,RMS!B:E,4,FALSE)</f>
        <v>1110694.1811342</v>
      </c>
      <c r="K26" s="22">
        <f t="shared" si="1"/>
        <v>0.12014335999265313</v>
      </c>
      <c r="L26" s="22">
        <f t="shared" si="2"/>
        <v>3.9658001624047756E-3</v>
      </c>
      <c r="M26" s="32"/>
    </row>
    <row r="27" spans="1:13" x14ac:dyDescent="0.2">
      <c r="A27" s="45"/>
      <c r="B27" s="12">
        <v>38</v>
      </c>
      <c r="C27" s="43" t="s">
        <v>29</v>
      </c>
      <c r="D27" s="43"/>
      <c r="E27" s="15">
        <f>VLOOKUP(C27,RA!B30:D57,3,0)</f>
        <v>3782850.8454</v>
      </c>
      <c r="F27" s="25">
        <f>VLOOKUP(C27,RA!B31:I61,8,0)</f>
        <v>-146200.05710000001</v>
      </c>
      <c r="G27" s="16">
        <f t="shared" si="0"/>
        <v>3929050.9024999999</v>
      </c>
      <c r="H27" s="27">
        <f>RA!J31</f>
        <v>-3.8648115687083302</v>
      </c>
      <c r="I27" s="20">
        <f>VLOOKUP(B27,RMS!B:D,3,FALSE)</f>
        <v>3782851.3115159301</v>
      </c>
      <c r="J27" s="21">
        <f>VLOOKUP(B27,RMS!B:E,4,FALSE)</f>
        <v>3929050.5456646001</v>
      </c>
      <c r="K27" s="22">
        <f t="shared" si="1"/>
        <v>-0.46611593011766672</v>
      </c>
      <c r="L27" s="22">
        <f t="shared" si="2"/>
        <v>0.35683539975434542</v>
      </c>
      <c r="M27" s="32"/>
    </row>
    <row r="28" spans="1:13" x14ac:dyDescent="0.2">
      <c r="A28" s="45"/>
      <c r="B28" s="12">
        <v>39</v>
      </c>
      <c r="C28" s="43" t="s">
        <v>30</v>
      </c>
      <c r="D28" s="43"/>
      <c r="E28" s="15">
        <f>VLOOKUP(C28,RA!B32:D58,3,0)</f>
        <v>105644.7023</v>
      </c>
      <c r="F28" s="25">
        <f>VLOOKUP(C28,RA!B32:I62,8,0)</f>
        <v>29856.350900000001</v>
      </c>
      <c r="G28" s="16">
        <f t="shared" si="0"/>
        <v>75788.3514</v>
      </c>
      <c r="H28" s="27">
        <f>RA!J32</f>
        <v>28.261096155315698</v>
      </c>
      <c r="I28" s="20">
        <f>VLOOKUP(B28,RMS!B:D,3,FALSE)</f>
        <v>105644.64219081801</v>
      </c>
      <c r="J28" s="21">
        <f>VLOOKUP(B28,RMS!B:E,4,FALSE)</f>
        <v>75788.352392431494</v>
      </c>
      <c r="K28" s="22">
        <f t="shared" si="1"/>
        <v>6.0109181998996064E-2</v>
      </c>
      <c r="L28" s="22">
        <f t="shared" si="2"/>
        <v>-9.9243149452377111E-4</v>
      </c>
      <c r="M28" s="32"/>
    </row>
    <row r="29" spans="1:13" x14ac:dyDescent="0.2">
      <c r="A29" s="45"/>
      <c r="B29" s="12">
        <v>40</v>
      </c>
      <c r="C29" s="43" t="s">
        <v>73</v>
      </c>
      <c r="D29" s="43"/>
      <c r="E29" s="15">
        <f>VLOOKUP(C29,RA!B32:D59,3,0)</f>
        <v>8.2904999999999998</v>
      </c>
      <c r="F29" s="25">
        <f>VLOOKUP(C29,RA!B33:I63,8,0)</f>
        <v>-7.1044999999999998</v>
      </c>
      <c r="G29" s="16">
        <f t="shared" si="0"/>
        <v>15.395</v>
      </c>
      <c r="H29" s="27">
        <f>RA!J33</f>
        <v>-85.694469573608302</v>
      </c>
      <c r="I29" s="20">
        <f>VLOOKUP(B29,RMS!B:D,3,FALSE)</f>
        <v>8.2904999999999998</v>
      </c>
      <c r="J29" s="21">
        <f>VLOOKUP(B29,RMS!B:E,4,FALSE)</f>
        <v>15.395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5"/>
      <c r="B30" s="12">
        <v>42</v>
      </c>
      <c r="C30" s="43" t="s">
        <v>31</v>
      </c>
      <c r="D30" s="43"/>
      <c r="E30" s="15">
        <f>VLOOKUP(C30,RA!B34:D61,3,0)</f>
        <v>190469.97339999999</v>
      </c>
      <c r="F30" s="25">
        <f>VLOOKUP(C30,RA!B34:I65,8,0)</f>
        <v>21169.847099999999</v>
      </c>
      <c r="G30" s="16">
        <f t="shared" si="0"/>
        <v>169300.1263</v>
      </c>
      <c r="H30" s="27">
        <f>RA!J34</f>
        <v>11.1145325019508</v>
      </c>
      <c r="I30" s="20">
        <f>VLOOKUP(B30,RMS!B:D,3,FALSE)</f>
        <v>190469.973</v>
      </c>
      <c r="J30" s="21">
        <f>VLOOKUP(B30,RMS!B:E,4,FALSE)</f>
        <v>169300.12340000001</v>
      </c>
      <c r="K30" s="22">
        <f t="shared" si="1"/>
        <v>3.9999998989515007E-4</v>
      </c>
      <c r="L30" s="22">
        <f t="shared" si="2"/>
        <v>2.8999999922234565E-3</v>
      </c>
      <c r="M30" s="32"/>
    </row>
    <row r="31" spans="1:13" s="35" customFormat="1" ht="12" thickBot="1" x14ac:dyDescent="0.25">
      <c r="A31" s="45"/>
      <c r="B31" s="12">
        <v>70</v>
      </c>
      <c r="C31" s="46" t="s">
        <v>68</v>
      </c>
      <c r="D31" s="47"/>
      <c r="E31" s="15">
        <f>VLOOKUP(C31,RA!B35:D62,3,0)</f>
        <v>128700</v>
      </c>
      <c r="F31" s="25">
        <f>VLOOKUP(C31,RA!B35:I66,8,0)</f>
        <v>-3064.81</v>
      </c>
      <c r="G31" s="16">
        <f t="shared" si="0"/>
        <v>131764.81</v>
      </c>
      <c r="H31" s="27">
        <f>RA!J35</f>
        <v>-2.3813597513597502</v>
      </c>
      <c r="I31" s="20">
        <f>VLOOKUP(B31,RMS!B:D,3,FALSE)</f>
        <v>128700</v>
      </c>
      <c r="J31" s="21">
        <f>VLOOKUP(B31,RMS!B:E,4,FALSE)</f>
        <v>131764.81</v>
      </c>
      <c r="K31" s="22">
        <f t="shared" si="1"/>
        <v>0</v>
      </c>
      <c r="L31" s="22">
        <f t="shared" si="2"/>
        <v>0</v>
      </c>
    </row>
    <row r="32" spans="1:13" x14ac:dyDescent="0.2">
      <c r="A32" s="45"/>
      <c r="B32" s="12">
        <v>71</v>
      </c>
      <c r="C32" s="43" t="s">
        <v>35</v>
      </c>
      <c r="D32" s="43"/>
      <c r="E32" s="15">
        <f>VLOOKUP(C32,RA!B34:D62,3,0)</f>
        <v>234920.68</v>
      </c>
      <c r="F32" s="25">
        <f>VLOOKUP(C32,RA!B34:I66,8,0)</f>
        <v>-23864.13</v>
      </c>
      <c r="G32" s="16">
        <f t="shared" si="0"/>
        <v>258784.81</v>
      </c>
      <c r="H32" s="27">
        <f>RA!J35</f>
        <v>-2.3813597513597502</v>
      </c>
      <c r="I32" s="20">
        <f>VLOOKUP(B32,RMS!B:D,3,FALSE)</f>
        <v>234920.68</v>
      </c>
      <c r="J32" s="21">
        <f>VLOOKUP(B32,RMS!B:E,4,FALSE)</f>
        <v>258784.81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5"/>
      <c r="B33" s="12">
        <v>72</v>
      </c>
      <c r="C33" s="43" t="s">
        <v>36</v>
      </c>
      <c r="D33" s="43"/>
      <c r="E33" s="15">
        <f>VLOOKUP(C33,RA!B34:D63,3,0)</f>
        <v>1742680.36</v>
      </c>
      <c r="F33" s="25">
        <f>VLOOKUP(C33,RA!B34:I67,8,0)</f>
        <v>-218618.84</v>
      </c>
      <c r="G33" s="16">
        <f t="shared" si="0"/>
        <v>1961299.2000000002</v>
      </c>
      <c r="H33" s="27">
        <f>RA!J34</f>
        <v>11.1145325019508</v>
      </c>
      <c r="I33" s="20">
        <f>VLOOKUP(B33,RMS!B:D,3,FALSE)</f>
        <v>1742680.36</v>
      </c>
      <c r="J33" s="21">
        <f>VLOOKUP(B33,RMS!B:E,4,FALSE)</f>
        <v>1961299.2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5"/>
      <c r="B34" s="12">
        <v>73</v>
      </c>
      <c r="C34" s="43" t="s">
        <v>37</v>
      </c>
      <c r="D34" s="43"/>
      <c r="E34" s="15">
        <f>VLOOKUP(C34,RA!B35:D64,3,0)</f>
        <v>126735.95</v>
      </c>
      <c r="F34" s="25">
        <f>VLOOKUP(C34,RA!B35:I68,8,0)</f>
        <v>-19771.84</v>
      </c>
      <c r="G34" s="16">
        <f t="shared" si="0"/>
        <v>146507.79</v>
      </c>
      <c r="H34" s="27">
        <f>RA!J35</f>
        <v>-2.3813597513597502</v>
      </c>
      <c r="I34" s="20">
        <f>VLOOKUP(B34,RMS!B:D,3,FALSE)</f>
        <v>126735.95</v>
      </c>
      <c r="J34" s="21">
        <f>VLOOKUP(B34,RMS!B:E,4,FALSE)</f>
        <v>146507.79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5"/>
      <c r="B35" s="12">
        <v>74</v>
      </c>
      <c r="C35" s="43" t="s">
        <v>69</v>
      </c>
      <c r="D35" s="43"/>
      <c r="E35" s="15">
        <f>VLOOKUP(C35,RA!B36:D65,3,0)</f>
        <v>5.98</v>
      </c>
      <c r="F35" s="25">
        <f>VLOOKUP(C35,RA!B36:I69,8,0)</f>
        <v>-328.2</v>
      </c>
      <c r="G35" s="16">
        <f t="shared" si="0"/>
        <v>334.18</v>
      </c>
      <c r="H35" s="27">
        <f>RA!J36</f>
        <v>-10.1583777128518</v>
      </c>
      <c r="I35" s="20">
        <f>VLOOKUP(B35,RMS!B:D,3,FALSE)</f>
        <v>5.98</v>
      </c>
      <c r="J35" s="21">
        <f>VLOOKUP(B35,RMS!B:E,4,FALSE)</f>
        <v>334.18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5"/>
      <c r="B36" s="12">
        <v>75</v>
      </c>
      <c r="C36" s="43" t="s">
        <v>32</v>
      </c>
      <c r="D36" s="43"/>
      <c r="E36" s="15">
        <f>VLOOKUP(C36,RA!B8:D65,3,0)</f>
        <v>71794.016900000002</v>
      </c>
      <c r="F36" s="25">
        <f>VLOOKUP(C36,RA!B8:I69,8,0)</f>
        <v>4604.0320000000002</v>
      </c>
      <c r="G36" s="16">
        <f t="shared" si="0"/>
        <v>67189.984899999996</v>
      </c>
      <c r="H36" s="27">
        <f>RA!J36</f>
        <v>-10.1583777128518</v>
      </c>
      <c r="I36" s="20">
        <f>VLOOKUP(B36,RMS!B:D,3,FALSE)</f>
        <v>71794.017094017094</v>
      </c>
      <c r="J36" s="21">
        <f>VLOOKUP(B36,RMS!B:E,4,FALSE)</f>
        <v>67189.982905982906</v>
      </c>
      <c r="K36" s="22">
        <f t="shared" si="1"/>
        <v>-1.9401709141675383E-4</v>
      </c>
      <c r="L36" s="22">
        <f t="shared" si="2"/>
        <v>1.9940170896006748E-3</v>
      </c>
      <c r="M36" s="32"/>
    </row>
    <row r="37" spans="1:13" x14ac:dyDescent="0.2">
      <c r="A37" s="45"/>
      <c r="B37" s="12">
        <v>76</v>
      </c>
      <c r="C37" s="43" t="s">
        <v>33</v>
      </c>
      <c r="D37" s="43"/>
      <c r="E37" s="15">
        <f>VLOOKUP(C37,RA!B8:D66,3,0)</f>
        <v>301652.11349999998</v>
      </c>
      <c r="F37" s="25">
        <f>VLOOKUP(C37,RA!B8:I70,8,0)</f>
        <v>13819.05</v>
      </c>
      <c r="G37" s="16">
        <f t="shared" si="0"/>
        <v>287833.06349999999</v>
      </c>
      <c r="H37" s="27">
        <f>RA!J37</f>
        <v>-12.5449764063445</v>
      </c>
      <c r="I37" s="20">
        <f>VLOOKUP(B37,RMS!B:D,3,FALSE)</f>
        <v>301652.10464786302</v>
      </c>
      <c r="J37" s="21">
        <f>VLOOKUP(B37,RMS!B:E,4,FALSE)</f>
        <v>287833.064484615</v>
      </c>
      <c r="K37" s="22">
        <f t="shared" si="1"/>
        <v>8.8521369616501033E-3</v>
      </c>
      <c r="L37" s="22">
        <f t="shared" si="2"/>
        <v>-9.8461500601842999E-4</v>
      </c>
      <c r="M37" s="32"/>
    </row>
    <row r="38" spans="1:13" x14ac:dyDescent="0.2">
      <c r="A38" s="45"/>
      <c r="B38" s="12">
        <v>77</v>
      </c>
      <c r="C38" s="43" t="s">
        <v>38</v>
      </c>
      <c r="D38" s="43"/>
      <c r="E38" s="15">
        <f>VLOOKUP(C38,RA!B9:D67,3,0)</f>
        <v>105647.13</v>
      </c>
      <c r="F38" s="25">
        <f>VLOOKUP(C38,RA!B9:I71,8,0)</f>
        <v>-11672.64</v>
      </c>
      <c r="G38" s="16">
        <f t="shared" si="0"/>
        <v>117319.77</v>
      </c>
      <c r="H38" s="27">
        <f>RA!J38</f>
        <v>-15.6008141336377</v>
      </c>
      <c r="I38" s="20">
        <f>VLOOKUP(B38,RMS!B:D,3,FALSE)</f>
        <v>105647.13</v>
      </c>
      <c r="J38" s="21">
        <f>VLOOKUP(B38,RMS!B:E,4,FALSE)</f>
        <v>117319.77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5"/>
      <c r="B39" s="12">
        <v>78</v>
      </c>
      <c r="C39" s="43" t="s">
        <v>39</v>
      </c>
      <c r="D39" s="43"/>
      <c r="E39" s="15">
        <f>VLOOKUP(C39,RA!B10:D68,3,0)</f>
        <v>61332.54</v>
      </c>
      <c r="F39" s="25">
        <f>VLOOKUP(C39,RA!B10:I72,8,0)</f>
        <v>8860.17</v>
      </c>
      <c r="G39" s="16">
        <f t="shared" si="0"/>
        <v>52472.37</v>
      </c>
      <c r="H39" s="27">
        <f>RA!J39</f>
        <v>-5488.2943143812699</v>
      </c>
      <c r="I39" s="20">
        <f>VLOOKUP(B39,RMS!B:D,3,FALSE)</f>
        <v>61332.54</v>
      </c>
      <c r="J39" s="21">
        <f>VLOOKUP(B39,RMS!B:E,4,FALSE)</f>
        <v>52472.37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5"/>
      <c r="B40" s="12">
        <v>9101</v>
      </c>
      <c r="C40" s="48" t="s">
        <v>75</v>
      </c>
      <c r="D40" s="49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6.4128352177491799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5"/>
      <c r="B41" s="12">
        <v>99</v>
      </c>
      <c r="C41" s="43" t="s">
        <v>34</v>
      </c>
      <c r="D41" s="43"/>
      <c r="E41" s="15">
        <f>VLOOKUP(C41,RA!B8:D69,3,0)</f>
        <v>7541.9710999999998</v>
      </c>
      <c r="F41" s="25">
        <f>VLOOKUP(C41,RA!B8:I73,8,0)</f>
        <v>557.18529999999998</v>
      </c>
      <c r="G41" s="16">
        <f t="shared" si="0"/>
        <v>6984.7857999999997</v>
      </c>
      <c r="H41" s="27">
        <f>RA!J40</f>
        <v>6.4128352177491799</v>
      </c>
      <c r="I41" s="20">
        <f>VLOOKUP(B41,RMS!B:D,3,FALSE)</f>
        <v>7541.9711065728798</v>
      </c>
      <c r="J41" s="21">
        <f>VLOOKUP(B41,RMS!B:E,4,FALSE)</f>
        <v>6984.7855381589898</v>
      </c>
      <c r="K41" s="22">
        <f t="shared" si="1"/>
        <v>-6.5728800109354779E-6</v>
      </c>
      <c r="L41" s="22">
        <f t="shared" si="2"/>
        <v>2.6184100988757564E-4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58</v>
      </c>
      <c r="F5" s="69" t="s">
        <v>59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60</v>
      </c>
      <c r="Q5" s="69" t="s">
        <v>61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21423495.512800001</v>
      </c>
      <c r="E7" s="73">
        <v>18219280.278299998</v>
      </c>
      <c r="F7" s="74">
        <v>117.586947374186</v>
      </c>
      <c r="G7" s="73">
        <v>13813472.910700001</v>
      </c>
      <c r="H7" s="74">
        <v>55.091305794687102</v>
      </c>
      <c r="I7" s="73">
        <v>858468.38659999997</v>
      </c>
      <c r="J7" s="74">
        <v>4.00713499852107</v>
      </c>
      <c r="K7" s="73">
        <v>1619967.9258000001</v>
      </c>
      <c r="L7" s="74">
        <v>11.727448529943301</v>
      </c>
      <c r="M7" s="74">
        <v>-0.47007075082918298</v>
      </c>
      <c r="N7" s="73">
        <v>362947425.01639998</v>
      </c>
      <c r="O7" s="73">
        <v>2102038523.4270999</v>
      </c>
      <c r="P7" s="73">
        <v>891986</v>
      </c>
      <c r="Q7" s="73">
        <v>826859</v>
      </c>
      <c r="R7" s="74">
        <v>7.8764335878305696</v>
      </c>
      <c r="S7" s="73">
        <v>24.017748611301101</v>
      </c>
      <c r="T7" s="73">
        <v>23.327515970921301</v>
      </c>
      <c r="U7" s="75">
        <v>2.8738440540385102</v>
      </c>
      <c r="V7" s="63"/>
      <c r="W7" s="63"/>
    </row>
    <row r="8" spans="1:23" ht="12" customHeight="1" thickBot="1" x14ac:dyDescent="0.25">
      <c r="A8" s="53">
        <v>42447</v>
      </c>
      <c r="B8" s="62" t="s">
        <v>6</v>
      </c>
      <c r="C8" s="51"/>
      <c r="D8" s="76">
        <v>501482.77120000002</v>
      </c>
      <c r="E8" s="76">
        <v>777932.64280000003</v>
      </c>
      <c r="F8" s="77">
        <v>64.463520825533394</v>
      </c>
      <c r="G8" s="76">
        <v>593431.2254</v>
      </c>
      <c r="H8" s="77">
        <v>-15.4943741185885</v>
      </c>
      <c r="I8" s="76">
        <v>126964.374</v>
      </c>
      <c r="J8" s="77">
        <v>25.317793808985002</v>
      </c>
      <c r="K8" s="76">
        <v>153054.57949999999</v>
      </c>
      <c r="L8" s="77">
        <v>25.7914603999535</v>
      </c>
      <c r="M8" s="77">
        <v>-0.170463409753774</v>
      </c>
      <c r="N8" s="76">
        <v>12580014.626</v>
      </c>
      <c r="O8" s="76">
        <v>81867213.267900005</v>
      </c>
      <c r="P8" s="76">
        <v>20960</v>
      </c>
      <c r="Q8" s="76">
        <v>19885</v>
      </c>
      <c r="R8" s="77">
        <v>5.4060849886849303</v>
      </c>
      <c r="S8" s="76">
        <v>23.9257047328244</v>
      </c>
      <c r="T8" s="76">
        <v>23.650735006286101</v>
      </c>
      <c r="U8" s="78">
        <v>1.14926489985911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77388.634000000005</v>
      </c>
      <c r="E9" s="76">
        <v>132562.60949999999</v>
      </c>
      <c r="F9" s="77">
        <v>58.378930749699798</v>
      </c>
      <c r="G9" s="76">
        <v>79499.649799999999</v>
      </c>
      <c r="H9" s="77">
        <v>-2.65537748318485</v>
      </c>
      <c r="I9" s="76">
        <v>16544.889500000001</v>
      </c>
      <c r="J9" s="77">
        <v>21.378965676019</v>
      </c>
      <c r="K9" s="76">
        <v>18877.836899999998</v>
      </c>
      <c r="L9" s="77">
        <v>23.745811393498698</v>
      </c>
      <c r="M9" s="77">
        <v>-0.123581288065901</v>
      </c>
      <c r="N9" s="76">
        <v>1702028.2128999999</v>
      </c>
      <c r="O9" s="76">
        <v>10954216.868899999</v>
      </c>
      <c r="P9" s="76">
        <v>4276</v>
      </c>
      <c r="Q9" s="76">
        <v>3366</v>
      </c>
      <c r="R9" s="77">
        <v>27.035056446821201</v>
      </c>
      <c r="S9" s="76">
        <v>18.098370907390098</v>
      </c>
      <c r="T9" s="76">
        <v>17.315428193701699</v>
      </c>
      <c r="U9" s="78">
        <v>4.32603971757844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129502.2392</v>
      </c>
      <c r="E10" s="76">
        <v>199207.524</v>
      </c>
      <c r="F10" s="77">
        <v>65.008708807605103</v>
      </c>
      <c r="G10" s="76">
        <v>97242.4571</v>
      </c>
      <c r="H10" s="77">
        <v>33.174585527826999</v>
      </c>
      <c r="I10" s="76">
        <v>33383.887199999997</v>
      </c>
      <c r="J10" s="77">
        <v>25.778617733738798</v>
      </c>
      <c r="K10" s="76">
        <v>26970.3711</v>
      </c>
      <c r="L10" s="77">
        <v>27.735180603534999</v>
      </c>
      <c r="M10" s="77">
        <v>0.23779858557452299</v>
      </c>
      <c r="N10" s="76">
        <v>2485418.4533000002</v>
      </c>
      <c r="O10" s="76">
        <v>19506443.127300002</v>
      </c>
      <c r="P10" s="76">
        <v>91294</v>
      </c>
      <c r="Q10" s="76">
        <v>79614</v>
      </c>
      <c r="R10" s="77">
        <v>14.67078654508</v>
      </c>
      <c r="S10" s="76">
        <v>1.4185186233487399</v>
      </c>
      <c r="T10" s="76">
        <v>1.2393717223101499</v>
      </c>
      <c r="U10" s="78">
        <v>12.6291539701944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42098.660799999998</v>
      </c>
      <c r="E11" s="76">
        <v>62022.997300000003</v>
      </c>
      <c r="F11" s="77">
        <v>67.875888997063996</v>
      </c>
      <c r="G11" s="76">
        <v>49112.196199999998</v>
      </c>
      <c r="H11" s="77">
        <v>-14.2806389098112</v>
      </c>
      <c r="I11" s="76">
        <v>3941.223</v>
      </c>
      <c r="J11" s="77">
        <v>9.3618726227984901</v>
      </c>
      <c r="K11" s="76">
        <v>12000.751</v>
      </c>
      <c r="L11" s="77">
        <v>24.435378436609199</v>
      </c>
      <c r="M11" s="77">
        <v>-0.67158530328643595</v>
      </c>
      <c r="N11" s="76">
        <v>840197.26260000002</v>
      </c>
      <c r="O11" s="76">
        <v>6468785.7235000003</v>
      </c>
      <c r="P11" s="76">
        <v>2046</v>
      </c>
      <c r="Q11" s="76">
        <v>1858</v>
      </c>
      <c r="R11" s="77">
        <v>10.118406889128099</v>
      </c>
      <c r="S11" s="76">
        <v>20.5760805474096</v>
      </c>
      <c r="T11" s="76">
        <v>21.400456781485499</v>
      </c>
      <c r="U11" s="78">
        <v>-4.0064784552939203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146190.4553</v>
      </c>
      <c r="E12" s="76">
        <v>143053.8039</v>
      </c>
      <c r="F12" s="77">
        <v>102.19263753531</v>
      </c>
      <c r="G12" s="76">
        <v>125744.107</v>
      </c>
      <c r="H12" s="77">
        <v>16.2602835137236</v>
      </c>
      <c r="I12" s="76">
        <v>16331.873600000001</v>
      </c>
      <c r="J12" s="77">
        <v>11.171641518240801</v>
      </c>
      <c r="K12" s="76">
        <v>17072.3377</v>
      </c>
      <c r="L12" s="77">
        <v>13.577047948656601</v>
      </c>
      <c r="M12" s="77">
        <v>-4.3372156350914001E-2</v>
      </c>
      <c r="N12" s="76">
        <v>3897793.0608999999</v>
      </c>
      <c r="O12" s="76">
        <v>22214529.3717</v>
      </c>
      <c r="P12" s="76">
        <v>1410</v>
      </c>
      <c r="Q12" s="76">
        <v>1179</v>
      </c>
      <c r="R12" s="77">
        <v>19.592875318066199</v>
      </c>
      <c r="S12" s="76">
        <v>103.681173971631</v>
      </c>
      <c r="T12" s="76">
        <v>104.029135114504</v>
      </c>
      <c r="U12" s="78">
        <v>-0.33560687012263102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190482.28289999999</v>
      </c>
      <c r="E13" s="76">
        <v>276463.57449999999</v>
      </c>
      <c r="F13" s="77">
        <v>68.899594908478605</v>
      </c>
      <c r="G13" s="76">
        <v>236238.09890000001</v>
      </c>
      <c r="H13" s="77">
        <v>-19.3685168535701</v>
      </c>
      <c r="I13" s="76">
        <v>50830.255499999999</v>
      </c>
      <c r="J13" s="77">
        <v>26.685030610791799</v>
      </c>
      <c r="K13" s="76">
        <v>61865.103199999998</v>
      </c>
      <c r="L13" s="77">
        <v>26.1876062701417</v>
      </c>
      <c r="M13" s="77">
        <v>-0.17836950282497899</v>
      </c>
      <c r="N13" s="76">
        <v>11578837.261299999</v>
      </c>
      <c r="O13" s="76">
        <v>37180768.487899996</v>
      </c>
      <c r="P13" s="76">
        <v>7318</v>
      </c>
      <c r="Q13" s="76">
        <v>6425</v>
      </c>
      <c r="R13" s="77">
        <v>13.8988326848249</v>
      </c>
      <c r="S13" s="76">
        <v>26.029281620661401</v>
      </c>
      <c r="T13" s="76">
        <v>25.861361151751002</v>
      </c>
      <c r="U13" s="78">
        <v>0.64512141117684596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148089.59239999999</v>
      </c>
      <c r="E14" s="76">
        <v>135786.274</v>
      </c>
      <c r="F14" s="77">
        <v>109.060796822512</v>
      </c>
      <c r="G14" s="76">
        <v>135587.58809999999</v>
      </c>
      <c r="H14" s="77">
        <v>9.2206111748070807</v>
      </c>
      <c r="I14" s="76">
        <v>22860.934600000001</v>
      </c>
      <c r="J14" s="77">
        <v>15.437232441190799</v>
      </c>
      <c r="K14" s="76">
        <v>14447.408299999999</v>
      </c>
      <c r="L14" s="77">
        <v>10.655406222983</v>
      </c>
      <c r="M14" s="77">
        <v>0.582355404186923</v>
      </c>
      <c r="N14" s="76">
        <v>2563907.8361999998</v>
      </c>
      <c r="O14" s="76">
        <v>14739126.1987</v>
      </c>
      <c r="P14" s="76">
        <v>2026</v>
      </c>
      <c r="Q14" s="76">
        <v>1718</v>
      </c>
      <c r="R14" s="77">
        <v>17.927823050058201</v>
      </c>
      <c r="S14" s="76">
        <v>73.094566831194498</v>
      </c>
      <c r="T14" s="76">
        <v>67.080090919674006</v>
      </c>
      <c r="U14" s="78">
        <v>8.2283487983591801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70760.66</v>
      </c>
      <c r="E15" s="76">
        <v>97872.070300000007</v>
      </c>
      <c r="F15" s="77">
        <v>72.299134761431503</v>
      </c>
      <c r="G15" s="76">
        <v>87239.094700000001</v>
      </c>
      <c r="H15" s="77">
        <v>-18.888819005592001</v>
      </c>
      <c r="I15" s="76">
        <v>7273.4573</v>
      </c>
      <c r="J15" s="77">
        <v>10.2789562731608</v>
      </c>
      <c r="K15" s="76">
        <v>17657.658800000001</v>
      </c>
      <c r="L15" s="77">
        <v>20.240534201692</v>
      </c>
      <c r="M15" s="77">
        <v>-0.58808484282185802</v>
      </c>
      <c r="N15" s="76">
        <v>3025920.3703999999</v>
      </c>
      <c r="O15" s="76">
        <v>12441915.1033</v>
      </c>
      <c r="P15" s="76">
        <v>2939</v>
      </c>
      <c r="Q15" s="76">
        <v>2667</v>
      </c>
      <c r="R15" s="77">
        <v>10.198725159355099</v>
      </c>
      <c r="S15" s="76">
        <v>24.076440966315101</v>
      </c>
      <c r="T15" s="76">
        <v>22.124246981627302</v>
      </c>
      <c r="U15" s="78">
        <v>8.1083162890190295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765005.30889999995</v>
      </c>
      <c r="E16" s="76">
        <v>764861.8</v>
      </c>
      <c r="F16" s="77">
        <v>100.018762722887</v>
      </c>
      <c r="G16" s="76">
        <v>561228.54229999997</v>
      </c>
      <c r="H16" s="77">
        <v>36.309052594668799</v>
      </c>
      <c r="I16" s="76">
        <v>19968.079900000001</v>
      </c>
      <c r="J16" s="77">
        <v>2.6101884088506599</v>
      </c>
      <c r="K16" s="76">
        <v>45972.798699999999</v>
      </c>
      <c r="L16" s="77">
        <v>8.1914577101863806</v>
      </c>
      <c r="M16" s="77">
        <v>-0.56565446384276796</v>
      </c>
      <c r="N16" s="76">
        <v>13644491.4968</v>
      </c>
      <c r="O16" s="76">
        <v>100822541.32250001</v>
      </c>
      <c r="P16" s="76">
        <v>36887</v>
      </c>
      <c r="Q16" s="76">
        <v>27634</v>
      </c>
      <c r="R16" s="77">
        <v>33.484113772888499</v>
      </c>
      <c r="S16" s="76">
        <v>20.7391576680131</v>
      </c>
      <c r="T16" s="76">
        <v>20.350869779981199</v>
      </c>
      <c r="U16" s="78">
        <v>1.8722452196349899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441016.91470000002</v>
      </c>
      <c r="E17" s="76">
        <v>675068.89930000005</v>
      </c>
      <c r="F17" s="77">
        <v>65.329170867937194</v>
      </c>
      <c r="G17" s="76">
        <v>503010.51819999999</v>
      </c>
      <c r="H17" s="77">
        <v>-12.324514350483399</v>
      </c>
      <c r="I17" s="76">
        <v>33442.703099999999</v>
      </c>
      <c r="J17" s="77">
        <v>7.5830885359010001</v>
      </c>
      <c r="K17" s="76">
        <v>55323.764600000002</v>
      </c>
      <c r="L17" s="77">
        <v>10.9985303683059</v>
      </c>
      <c r="M17" s="77">
        <v>-0.39550926547033999</v>
      </c>
      <c r="N17" s="76">
        <v>8652908.1765000001</v>
      </c>
      <c r="O17" s="76">
        <v>135286867.84959999</v>
      </c>
      <c r="P17" s="76">
        <v>9152</v>
      </c>
      <c r="Q17" s="76">
        <v>8106</v>
      </c>
      <c r="R17" s="77">
        <v>12.9040217123119</v>
      </c>
      <c r="S17" s="76">
        <v>48.1880370083042</v>
      </c>
      <c r="T17" s="76">
        <v>47.015426992351301</v>
      </c>
      <c r="U17" s="78">
        <v>2.4334048215136499</v>
      </c>
    </row>
    <row r="18" spans="1:21" ht="12" customHeight="1" thickBot="1" x14ac:dyDescent="0.25">
      <c r="A18" s="54"/>
      <c r="B18" s="62" t="s">
        <v>16</v>
      </c>
      <c r="C18" s="51"/>
      <c r="D18" s="76">
        <v>1897316.5987</v>
      </c>
      <c r="E18" s="76">
        <v>2170469.0356000001</v>
      </c>
      <c r="F18" s="77">
        <v>87.4150502762418</v>
      </c>
      <c r="G18" s="76">
        <v>1249500.1680000001</v>
      </c>
      <c r="H18" s="77">
        <v>51.846045906253998</v>
      </c>
      <c r="I18" s="76">
        <v>36237.8436</v>
      </c>
      <c r="J18" s="77">
        <v>1.9099523835309999</v>
      </c>
      <c r="K18" s="76">
        <v>172937.71789999999</v>
      </c>
      <c r="L18" s="77">
        <v>13.840551792546901</v>
      </c>
      <c r="M18" s="77">
        <v>-0.79045725802306299</v>
      </c>
      <c r="N18" s="76">
        <v>27082655.657200001</v>
      </c>
      <c r="O18" s="76">
        <v>258700573.63159999</v>
      </c>
      <c r="P18" s="76">
        <v>73342</v>
      </c>
      <c r="Q18" s="76">
        <v>56887</v>
      </c>
      <c r="R18" s="77">
        <v>28.925765113294801</v>
      </c>
      <c r="S18" s="76">
        <v>25.869441775517402</v>
      </c>
      <c r="T18" s="76">
        <v>23.827355759663899</v>
      </c>
      <c r="U18" s="78">
        <v>7.8938155433494996</v>
      </c>
    </row>
    <row r="19" spans="1:21" ht="12" customHeight="1" thickBot="1" x14ac:dyDescent="0.25">
      <c r="A19" s="54"/>
      <c r="B19" s="62" t="s">
        <v>17</v>
      </c>
      <c r="C19" s="51"/>
      <c r="D19" s="76">
        <v>577951.03659999999</v>
      </c>
      <c r="E19" s="76">
        <v>603184.2193</v>
      </c>
      <c r="F19" s="77">
        <v>95.816670613617305</v>
      </c>
      <c r="G19" s="76">
        <v>644227.08940000006</v>
      </c>
      <c r="H19" s="77">
        <v>-10.287684869278999</v>
      </c>
      <c r="I19" s="76">
        <v>47976.835099999997</v>
      </c>
      <c r="J19" s="77">
        <v>8.3011937104984899</v>
      </c>
      <c r="K19" s="76">
        <v>46512.881099999999</v>
      </c>
      <c r="L19" s="77">
        <v>7.2199511422780596</v>
      </c>
      <c r="M19" s="77">
        <v>3.1474162971168999E-2</v>
      </c>
      <c r="N19" s="76">
        <v>10623537.4882</v>
      </c>
      <c r="O19" s="76">
        <v>69914445.416700006</v>
      </c>
      <c r="P19" s="76">
        <v>11538</v>
      </c>
      <c r="Q19" s="76">
        <v>10667</v>
      </c>
      <c r="R19" s="77">
        <v>8.1653698321927397</v>
      </c>
      <c r="S19" s="76">
        <v>50.091093482406002</v>
      </c>
      <c r="T19" s="76">
        <v>56.244331536514501</v>
      </c>
      <c r="U19" s="78">
        <v>-12.2840960864027</v>
      </c>
    </row>
    <row r="20" spans="1:21" ht="12" thickBot="1" x14ac:dyDescent="0.25">
      <c r="A20" s="54"/>
      <c r="B20" s="62" t="s">
        <v>18</v>
      </c>
      <c r="C20" s="51"/>
      <c r="D20" s="76">
        <v>908188.01450000005</v>
      </c>
      <c r="E20" s="76">
        <v>931910.62620000006</v>
      </c>
      <c r="F20" s="77">
        <v>97.454411288694899</v>
      </c>
      <c r="G20" s="76">
        <v>695517.38659999997</v>
      </c>
      <c r="H20" s="77">
        <v>30.5773273245733</v>
      </c>
      <c r="I20" s="76">
        <v>78069.553400000004</v>
      </c>
      <c r="J20" s="77">
        <v>8.5961884712804704</v>
      </c>
      <c r="K20" s="76">
        <v>59405.917300000001</v>
      </c>
      <c r="L20" s="77">
        <v>8.5412555378957098</v>
      </c>
      <c r="M20" s="77">
        <v>0.31417133087514798</v>
      </c>
      <c r="N20" s="76">
        <v>20880302.978</v>
      </c>
      <c r="O20" s="76">
        <v>115085425.06990001</v>
      </c>
      <c r="P20" s="76">
        <v>37076</v>
      </c>
      <c r="Q20" s="76">
        <v>34619</v>
      </c>
      <c r="R20" s="77">
        <v>7.0972587307547998</v>
      </c>
      <c r="S20" s="76">
        <v>24.495307328190702</v>
      </c>
      <c r="T20" s="76">
        <v>27.063816464946999</v>
      </c>
      <c r="U20" s="78">
        <v>-10.4857191720156</v>
      </c>
    </row>
    <row r="21" spans="1:21" ht="12" customHeight="1" thickBot="1" x14ac:dyDescent="0.25">
      <c r="A21" s="54"/>
      <c r="B21" s="62" t="s">
        <v>19</v>
      </c>
      <c r="C21" s="51"/>
      <c r="D21" s="76">
        <v>391435.397</v>
      </c>
      <c r="E21" s="76">
        <v>505422.45329999999</v>
      </c>
      <c r="F21" s="77">
        <v>77.447172052654807</v>
      </c>
      <c r="G21" s="76">
        <v>318951.45789999998</v>
      </c>
      <c r="H21" s="77">
        <v>22.7256961223001</v>
      </c>
      <c r="I21" s="76">
        <v>42081.486900000004</v>
      </c>
      <c r="J21" s="77">
        <v>10.7505573646422</v>
      </c>
      <c r="K21" s="76">
        <v>34903.1878</v>
      </c>
      <c r="L21" s="77">
        <v>10.943103389401401</v>
      </c>
      <c r="M21" s="77">
        <v>0.20566313716479501</v>
      </c>
      <c r="N21" s="76">
        <v>6176898.8168000001</v>
      </c>
      <c r="O21" s="76">
        <v>42876973.692400001</v>
      </c>
      <c r="P21" s="76">
        <v>31489</v>
      </c>
      <c r="Q21" s="76">
        <v>31070</v>
      </c>
      <c r="R21" s="77">
        <v>1.34856775024139</v>
      </c>
      <c r="S21" s="76">
        <v>12.430861475435901</v>
      </c>
      <c r="T21" s="76">
        <v>12.311835941422601</v>
      </c>
      <c r="U21" s="78">
        <v>0.95750028466227499</v>
      </c>
    </row>
    <row r="22" spans="1:21" ht="12" customHeight="1" thickBot="1" x14ac:dyDescent="0.25">
      <c r="A22" s="54"/>
      <c r="B22" s="62" t="s">
        <v>20</v>
      </c>
      <c r="C22" s="51"/>
      <c r="D22" s="76">
        <v>1461139.0671999999</v>
      </c>
      <c r="E22" s="76">
        <v>1472755.696</v>
      </c>
      <c r="F22" s="77">
        <v>99.211231785994698</v>
      </c>
      <c r="G22" s="76">
        <v>935362.13419999997</v>
      </c>
      <c r="H22" s="77">
        <v>56.211055993803797</v>
      </c>
      <c r="I22" s="76">
        <v>50943.4372</v>
      </c>
      <c r="J22" s="77">
        <v>3.4865563684929399</v>
      </c>
      <c r="K22" s="76">
        <v>114865.32709999999</v>
      </c>
      <c r="L22" s="77">
        <v>12.280305445360201</v>
      </c>
      <c r="M22" s="77">
        <v>-0.55649421382268505</v>
      </c>
      <c r="N22" s="76">
        <v>19923725.215500001</v>
      </c>
      <c r="O22" s="76">
        <v>128641961.81290001</v>
      </c>
      <c r="P22" s="76">
        <v>68995</v>
      </c>
      <c r="Q22" s="76">
        <v>57043</v>
      </c>
      <c r="R22" s="77">
        <v>20.952614694178099</v>
      </c>
      <c r="S22" s="76">
        <v>21.1774631089209</v>
      </c>
      <c r="T22" s="76">
        <v>16.244273663727402</v>
      </c>
      <c r="U22" s="78">
        <v>23.2945250326772</v>
      </c>
    </row>
    <row r="23" spans="1:21" ht="12" thickBot="1" x14ac:dyDescent="0.25">
      <c r="A23" s="54"/>
      <c r="B23" s="62" t="s">
        <v>21</v>
      </c>
      <c r="C23" s="51"/>
      <c r="D23" s="76">
        <v>2594678.5517000002</v>
      </c>
      <c r="E23" s="76">
        <v>2876318.6316</v>
      </c>
      <c r="F23" s="77">
        <v>90.208314308233199</v>
      </c>
      <c r="G23" s="76">
        <v>2464414.3895999999</v>
      </c>
      <c r="H23" s="77">
        <v>5.2858059362793401</v>
      </c>
      <c r="I23" s="76">
        <v>145663.2819</v>
      </c>
      <c r="J23" s="77">
        <v>5.6139239985840801</v>
      </c>
      <c r="K23" s="76">
        <v>226385.23850000001</v>
      </c>
      <c r="L23" s="77">
        <v>9.1861676938489492</v>
      </c>
      <c r="M23" s="77">
        <v>-0.35656899334450198</v>
      </c>
      <c r="N23" s="76">
        <v>88794403.897599995</v>
      </c>
      <c r="O23" s="76">
        <v>289539607.55549997</v>
      </c>
      <c r="P23" s="76">
        <v>75339</v>
      </c>
      <c r="Q23" s="76">
        <v>67162</v>
      </c>
      <c r="R23" s="77">
        <v>12.1750394568357</v>
      </c>
      <c r="S23" s="76">
        <v>34.440045019179998</v>
      </c>
      <c r="T23" s="76">
        <v>33.508944158899403</v>
      </c>
      <c r="U23" s="78">
        <v>2.70354135647049</v>
      </c>
    </row>
    <row r="24" spans="1:21" ht="12" thickBot="1" x14ac:dyDescent="0.25">
      <c r="A24" s="54"/>
      <c r="B24" s="62" t="s">
        <v>22</v>
      </c>
      <c r="C24" s="51"/>
      <c r="D24" s="76">
        <v>217779.88149999999</v>
      </c>
      <c r="E24" s="76">
        <v>238458.68350000001</v>
      </c>
      <c r="F24" s="77">
        <v>91.3281404994421</v>
      </c>
      <c r="G24" s="76">
        <v>168207.9374</v>
      </c>
      <c r="H24" s="77">
        <v>29.470633114130301</v>
      </c>
      <c r="I24" s="76">
        <v>36105.346899999997</v>
      </c>
      <c r="J24" s="77">
        <v>16.5788256708185</v>
      </c>
      <c r="K24" s="76">
        <v>29320.239000000001</v>
      </c>
      <c r="L24" s="77">
        <v>17.430948535012501</v>
      </c>
      <c r="M24" s="77">
        <v>0.231413799184925</v>
      </c>
      <c r="N24" s="76">
        <v>3873539.6466000001</v>
      </c>
      <c r="O24" s="76">
        <v>29957631.094999999</v>
      </c>
      <c r="P24" s="76">
        <v>22003</v>
      </c>
      <c r="Q24" s="76">
        <v>20476</v>
      </c>
      <c r="R24" s="77">
        <v>7.4575112326626298</v>
      </c>
      <c r="S24" s="76">
        <v>9.8977358314775294</v>
      </c>
      <c r="T24" s="76">
        <v>9.7314918343426502</v>
      </c>
      <c r="U24" s="78">
        <v>1.67961642910472</v>
      </c>
    </row>
    <row r="25" spans="1:21" ht="12" thickBot="1" x14ac:dyDescent="0.25">
      <c r="A25" s="54"/>
      <c r="B25" s="62" t="s">
        <v>23</v>
      </c>
      <c r="C25" s="51"/>
      <c r="D25" s="76">
        <v>292922.37060000002</v>
      </c>
      <c r="E25" s="76">
        <v>243040.98480000001</v>
      </c>
      <c r="F25" s="77">
        <v>120.523857669951</v>
      </c>
      <c r="G25" s="76">
        <v>175042.52789999999</v>
      </c>
      <c r="H25" s="77">
        <v>67.343544516989297</v>
      </c>
      <c r="I25" s="76">
        <v>20614.855899999999</v>
      </c>
      <c r="J25" s="77">
        <v>7.03765159956001</v>
      </c>
      <c r="K25" s="76">
        <v>16377.995500000001</v>
      </c>
      <c r="L25" s="77">
        <v>9.3565807672502199</v>
      </c>
      <c r="M25" s="77">
        <v>0.25869224350440201</v>
      </c>
      <c r="N25" s="76">
        <v>4589515.3419000003</v>
      </c>
      <c r="O25" s="76">
        <v>41424280.162</v>
      </c>
      <c r="P25" s="76">
        <v>18632</v>
      </c>
      <c r="Q25" s="76">
        <v>16647</v>
      </c>
      <c r="R25" s="77">
        <v>11.9240704030756</v>
      </c>
      <c r="S25" s="76">
        <v>15.7214668634607</v>
      </c>
      <c r="T25" s="76">
        <v>15.4213334534751</v>
      </c>
      <c r="U25" s="78">
        <v>1.90906747183477</v>
      </c>
    </row>
    <row r="26" spans="1:21" ht="12" thickBot="1" x14ac:dyDescent="0.25">
      <c r="A26" s="54"/>
      <c r="B26" s="62" t="s">
        <v>24</v>
      </c>
      <c r="C26" s="51"/>
      <c r="D26" s="76">
        <v>580233.66370000003</v>
      </c>
      <c r="E26" s="76">
        <v>585115.83660000004</v>
      </c>
      <c r="F26" s="77">
        <v>99.165605749389798</v>
      </c>
      <c r="G26" s="76">
        <v>438736.58880000003</v>
      </c>
      <c r="H26" s="77">
        <v>32.2510313732922</v>
      </c>
      <c r="I26" s="76">
        <v>122982.93339999999</v>
      </c>
      <c r="J26" s="77">
        <v>21.195415070502701</v>
      </c>
      <c r="K26" s="76">
        <v>100548.25019999999</v>
      </c>
      <c r="L26" s="77">
        <v>22.917680623586101</v>
      </c>
      <c r="M26" s="77">
        <v>0.22312355665439501</v>
      </c>
      <c r="N26" s="76">
        <v>9623350.4921000004</v>
      </c>
      <c r="O26" s="76">
        <v>68740078.182699993</v>
      </c>
      <c r="P26" s="76">
        <v>40689</v>
      </c>
      <c r="Q26" s="76">
        <v>38824</v>
      </c>
      <c r="R26" s="77">
        <v>4.80372965176179</v>
      </c>
      <c r="S26" s="76">
        <v>14.2602094841358</v>
      </c>
      <c r="T26" s="76">
        <v>14.0007366680404</v>
      </c>
      <c r="U26" s="78">
        <v>1.8195582356909299</v>
      </c>
    </row>
    <row r="27" spans="1:21" ht="12" thickBot="1" x14ac:dyDescent="0.25">
      <c r="A27" s="54"/>
      <c r="B27" s="62" t="s">
        <v>25</v>
      </c>
      <c r="C27" s="51"/>
      <c r="D27" s="76">
        <v>227025.55429999999</v>
      </c>
      <c r="E27" s="76">
        <v>252441.89240000001</v>
      </c>
      <c r="F27" s="77">
        <v>89.931806540363297</v>
      </c>
      <c r="G27" s="76">
        <v>211982.24679999999</v>
      </c>
      <c r="H27" s="77">
        <v>7.0964940352731496</v>
      </c>
      <c r="I27" s="76">
        <v>60783.909800000001</v>
      </c>
      <c r="J27" s="77">
        <v>26.7740387144603</v>
      </c>
      <c r="K27" s="76">
        <v>56916.090600000003</v>
      </c>
      <c r="L27" s="77">
        <v>26.849460961558201</v>
      </c>
      <c r="M27" s="77">
        <v>6.7956515621964003E-2</v>
      </c>
      <c r="N27" s="76">
        <v>4026619.4767</v>
      </c>
      <c r="O27" s="76">
        <v>21969352.6851</v>
      </c>
      <c r="P27" s="76">
        <v>29325</v>
      </c>
      <c r="Q27" s="76">
        <v>26766</v>
      </c>
      <c r="R27" s="77">
        <v>9.5606366285586208</v>
      </c>
      <c r="S27" s="76">
        <v>7.7417068815004297</v>
      </c>
      <c r="T27" s="76">
        <v>7.7199735560038896</v>
      </c>
      <c r="U27" s="78">
        <v>0.28073041035015001</v>
      </c>
    </row>
    <row r="28" spans="1:21" ht="12" thickBot="1" x14ac:dyDescent="0.25">
      <c r="A28" s="54"/>
      <c r="B28" s="62" t="s">
        <v>26</v>
      </c>
      <c r="C28" s="51"/>
      <c r="D28" s="76">
        <v>856140.75840000005</v>
      </c>
      <c r="E28" s="76">
        <v>705444.08490000002</v>
      </c>
      <c r="F28" s="77">
        <v>121.361958619493</v>
      </c>
      <c r="G28" s="76">
        <v>559446.14599999995</v>
      </c>
      <c r="H28" s="77">
        <v>53.033632373972999</v>
      </c>
      <c r="I28" s="76">
        <v>25585.854599999999</v>
      </c>
      <c r="J28" s="77">
        <v>2.9885102827969701</v>
      </c>
      <c r="K28" s="76">
        <v>45382.157099999997</v>
      </c>
      <c r="L28" s="77">
        <v>8.1119795755997597</v>
      </c>
      <c r="M28" s="77">
        <v>-0.436213343856236</v>
      </c>
      <c r="N28" s="76">
        <v>13543904.247</v>
      </c>
      <c r="O28" s="76">
        <v>97965563.584000006</v>
      </c>
      <c r="P28" s="76">
        <v>35965</v>
      </c>
      <c r="Q28" s="76">
        <v>34749</v>
      </c>
      <c r="R28" s="77">
        <v>3.49938127715905</v>
      </c>
      <c r="S28" s="76">
        <v>23.804831319338302</v>
      </c>
      <c r="T28" s="76">
        <v>22.068106567095501</v>
      </c>
      <c r="U28" s="78">
        <v>7.2956818258650404</v>
      </c>
    </row>
    <row r="29" spans="1:21" ht="12" thickBot="1" x14ac:dyDescent="0.25">
      <c r="A29" s="54"/>
      <c r="B29" s="62" t="s">
        <v>27</v>
      </c>
      <c r="C29" s="51"/>
      <c r="D29" s="76">
        <v>831858.58559999999</v>
      </c>
      <c r="E29" s="76">
        <v>720131.62800000003</v>
      </c>
      <c r="F29" s="77">
        <v>115.51479663659499</v>
      </c>
      <c r="G29" s="76">
        <v>592790.74809999997</v>
      </c>
      <c r="H29" s="77">
        <v>40.329211997025098</v>
      </c>
      <c r="I29" s="76">
        <v>100412.5811</v>
      </c>
      <c r="J29" s="77">
        <v>12.0708715204971</v>
      </c>
      <c r="K29" s="76">
        <v>95953.1155</v>
      </c>
      <c r="L29" s="77">
        <v>16.1866756199463</v>
      </c>
      <c r="M29" s="77">
        <v>4.6475464363634998E-2</v>
      </c>
      <c r="N29" s="76">
        <v>12316739.4757</v>
      </c>
      <c r="O29" s="76">
        <v>63408449.981600001</v>
      </c>
      <c r="P29" s="76">
        <v>95341</v>
      </c>
      <c r="Q29" s="76">
        <v>97785</v>
      </c>
      <c r="R29" s="77">
        <v>-2.49936084266503</v>
      </c>
      <c r="S29" s="76">
        <v>8.7250876915492803</v>
      </c>
      <c r="T29" s="76">
        <v>8.7600438011965007</v>
      </c>
      <c r="U29" s="78">
        <v>-0.40063906384666897</v>
      </c>
    </row>
    <row r="30" spans="1:21" ht="12" thickBot="1" x14ac:dyDescent="0.25">
      <c r="A30" s="54"/>
      <c r="B30" s="62" t="s">
        <v>28</v>
      </c>
      <c r="C30" s="51"/>
      <c r="D30" s="76">
        <v>1214823.9605</v>
      </c>
      <c r="E30" s="76">
        <v>1206663.0955999999</v>
      </c>
      <c r="F30" s="77">
        <v>100.676316772242</v>
      </c>
      <c r="G30" s="76">
        <v>1201459.9841</v>
      </c>
      <c r="H30" s="77">
        <v>1.11231140253172</v>
      </c>
      <c r="I30" s="76">
        <v>104129.7754</v>
      </c>
      <c r="J30" s="77">
        <v>8.5715938099493894</v>
      </c>
      <c r="K30" s="76">
        <v>122880.9031</v>
      </c>
      <c r="L30" s="77">
        <v>10.2276317751896</v>
      </c>
      <c r="M30" s="77">
        <v>-0.152595946375332</v>
      </c>
      <c r="N30" s="76">
        <v>16936848.394200001</v>
      </c>
      <c r="O30" s="76">
        <v>88044985.228499994</v>
      </c>
      <c r="P30" s="76">
        <v>89957</v>
      </c>
      <c r="Q30" s="76">
        <v>81082</v>
      </c>
      <c r="R30" s="77">
        <v>10.9457092819615</v>
      </c>
      <c r="S30" s="76">
        <v>13.5044961537179</v>
      </c>
      <c r="T30" s="76">
        <v>12.941995293653299</v>
      </c>
      <c r="U30" s="78">
        <v>4.1652857956473204</v>
      </c>
    </row>
    <row r="31" spans="1:21" ht="12" thickBot="1" x14ac:dyDescent="0.25">
      <c r="A31" s="54"/>
      <c r="B31" s="62" t="s">
        <v>29</v>
      </c>
      <c r="C31" s="51"/>
      <c r="D31" s="76">
        <v>3782850.8454</v>
      </c>
      <c r="E31" s="76">
        <v>1026833.366</v>
      </c>
      <c r="F31" s="77">
        <v>368.39968106373402</v>
      </c>
      <c r="G31" s="76">
        <v>496393.20260000002</v>
      </c>
      <c r="H31" s="77">
        <v>662.06741461934803</v>
      </c>
      <c r="I31" s="76">
        <v>-146200.05710000001</v>
      </c>
      <c r="J31" s="77">
        <v>-3.8648115687083302</v>
      </c>
      <c r="K31" s="76">
        <v>31411.057100000002</v>
      </c>
      <c r="L31" s="77">
        <v>6.3278580237351498</v>
      </c>
      <c r="M31" s="77">
        <v>-5.6544137828459098</v>
      </c>
      <c r="N31" s="76">
        <v>21199195.431600001</v>
      </c>
      <c r="O31" s="76">
        <v>117583101.861</v>
      </c>
      <c r="P31" s="76">
        <v>52065</v>
      </c>
      <c r="Q31" s="76">
        <v>70274</v>
      </c>
      <c r="R31" s="77">
        <v>-25.9114323932037</v>
      </c>
      <c r="S31" s="76">
        <v>72.6563112532411</v>
      </c>
      <c r="T31" s="76">
        <v>85.593634147764504</v>
      </c>
      <c r="U31" s="78">
        <v>-17.8061928432214</v>
      </c>
    </row>
    <row r="32" spans="1:21" ht="12" thickBot="1" x14ac:dyDescent="0.25">
      <c r="A32" s="54"/>
      <c r="B32" s="62" t="s">
        <v>30</v>
      </c>
      <c r="C32" s="51"/>
      <c r="D32" s="76">
        <v>105644.7023</v>
      </c>
      <c r="E32" s="76">
        <v>157125.71679999999</v>
      </c>
      <c r="F32" s="77">
        <v>67.235780654844405</v>
      </c>
      <c r="G32" s="76">
        <v>103123.43369999999</v>
      </c>
      <c r="H32" s="77">
        <v>2.4449036552979</v>
      </c>
      <c r="I32" s="76">
        <v>29856.350900000001</v>
      </c>
      <c r="J32" s="77">
        <v>28.261096155315698</v>
      </c>
      <c r="K32" s="76">
        <v>31260.594700000001</v>
      </c>
      <c r="L32" s="77">
        <v>30.313764367991599</v>
      </c>
      <c r="M32" s="77">
        <v>-4.4920572160451998E-2</v>
      </c>
      <c r="N32" s="76">
        <v>1926783.9587999999</v>
      </c>
      <c r="O32" s="76">
        <v>10875219.8497</v>
      </c>
      <c r="P32" s="76">
        <v>20967</v>
      </c>
      <c r="Q32" s="76">
        <v>21146</v>
      </c>
      <c r="R32" s="77">
        <v>-0.84649579116618001</v>
      </c>
      <c r="S32" s="76">
        <v>5.0386179377116402</v>
      </c>
      <c r="T32" s="76">
        <v>4.9261294902109096</v>
      </c>
      <c r="U32" s="78">
        <v>2.2325258412392399</v>
      </c>
    </row>
    <row r="33" spans="1:21" ht="12" thickBot="1" x14ac:dyDescent="0.25">
      <c r="A33" s="54"/>
      <c r="B33" s="62" t="s">
        <v>74</v>
      </c>
      <c r="C33" s="51"/>
      <c r="D33" s="76">
        <v>8.2904999999999998</v>
      </c>
      <c r="E33" s="79"/>
      <c r="F33" s="79"/>
      <c r="G33" s="79"/>
      <c r="H33" s="79"/>
      <c r="I33" s="76">
        <v>-7.1044999999999998</v>
      </c>
      <c r="J33" s="77">
        <v>-85.694469573608302</v>
      </c>
      <c r="K33" s="79"/>
      <c r="L33" s="79"/>
      <c r="M33" s="79"/>
      <c r="N33" s="76">
        <v>39.586100000000002</v>
      </c>
      <c r="O33" s="76">
        <v>265.553</v>
      </c>
      <c r="P33" s="76">
        <v>1</v>
      </c>
      <c r="Q33" s="79"/>
      <c r="R33" s="79"/>
      <c r="S33" s="76">
        <v>8.2904999999999998</v>
      </c>
      <c r="T33" s="79"/>
      <c r="U33" s="80"/>
    </row>
    <row r="34" spans="1:21" ht="12" thickBot="1" x14ac:dyDescent="0.25">
      <c r="A34" s="54"/>
      <c r="B34" s="62" t="s">
        <v>31</v>
      </c>
      <c r="C34" s="51"/>
      <c r="D34" s="76">
        <v>190469.97339999999</v>
      </c>
      <c r="E34" s="76">
        <v>125230.6887</v>
      </c>
      <c r="F34" s="77">
        <v>152.09528541066001</v>
      </c>
      <c r="G34" s="76">
        <v>83930.609700000001</v>
      </c>
      <c r="H34" s="77">
        <v>126.93743567550899</v>
      </c>
      <c r="I34" s="76">
        <v>21169.847099999999</v>
      </c>
      <c r="J34" s="77">
        <v>11.1145325019508</v>
      </c>
      <c r="K34" s="76">
        <v>11287.2066</v>
      </c>
      <c r="L34" s="77">
        <v>13.448259985653401</v>
      </c>
      <c r="M34" s="77">
        <v>0.87556123053510904</v>
      </c>
      <c r="N34" s="76">
        <v>2092468.0629</v>
      </c>
      <c r="O34" s="76">
        <v>20721167.065499999</v>
      </c>
      <c r="P34" s="76">
        <v>8126</v>
      </c>
      <c r="Q34" s="76">
        <v>7341</v>
      </c>
      <c r="R34" s="77">
        <v>10.693366026426901</v>
      </c>
      <c r="S34" s="76">
        <v>23.439573394043801</v>
      </c>
      <c r="T34" s="76">
        <v>15.032007819098199</v>
      </c>
      <c r="U34" s="78">
        <v>35.869106632640403</v>
      </c>
    </row>
    <row r="35" spans="1:21" ht="12" customHeight="1" thickBot="1" x14ac:dyDescent="0.25">
      <c r="A35" s="54"/>
      <c r="B35" s="62" t="s">
        <v>68</v>
      </c>
      <c r="C35" s="51"/>
      <c r="D35" s="76">
        <v>128700</v>
      </c>
      <c r="E35" s="79"/>
      <c r="F35" s="79"/>
      <c r="G35" s="76">
        <v>4743.59</v>
      </c>
      <c r="H35" s="77">
        <v>2613.1349884791898</v>
      </c>
      <c r="I35" s="76">
        <v>-3064.81</v>
      </c>
      <c r="J35" s="77">
        <v>-2.3813597513597502</v>
      </c>
      <c r="K35" s="76">
        <v>-76.92</v>
      </c>
      <c r="L35" s="77">
        <v>-1.62155666910505</v>
      </c>
      <c r="M35" s="77">
        <v>38.844123764950602</v>
      </c>
      <c r="N35" s="76">
        <v>1565779.24</v>
      </c>
      <c r="O35" s="76">
        <v>13717309.51</v>
      </c>
      <c r="P35" s="76">
        <v>71</v>
      </c>
      <c r="Q35" s="76">
        <v>53</v>
      </c>
      <c r="R35" s="77">
        <v>33.962264150943398</v>
      </c>
      <c r="S35" s="76">
        <v>1812.6760563380301</v>
      </c>
      <c r="T35" s="76">
        <v>903.37188679245298</v>
      </c>
      <c r="U35" s="78">
        <v>50.163633284954003</v>
      </c>
    </row>
    <row r="36" spans="1:21" ht="12" thickBot="1" x14ac:dyDescent="0.25">
      <c r="A36" s="54"/>
      <c r="B36" s="62" t="s">
        <v>35</v>
      </c>
      <c r="C36" s="51"/>
      <c r="D36" s="76">
        <v>234920.68</v>
      </c>
      <c r="E36" s="79"/>
      <c r="F36" s="79"/>
      <c r="G36" s="76">
        <v>140518</v>
      </c>
      <c r="H36" s="77">
        <v>67.181912637526906</v>
      </c>
      <c r="I36" s="76">
        <v>-23864.13</v>
      </c>
      <c r="J36" s="77">
        <v>-10.1583777128518</v>
      </c>
      <c r="K36" s="76">
        <v>-11900.44</v>
      </c>
      <c r="L36" s="77">
        <v>-8.4689790631805195</v>
      </c>
      <c r="M36" s="77">
        <v>1.0053149295320201</v>
      </c>
      <c r="N36" s="76">
        <v>7673024.7199999997</v>
      </c>
      <c r="O36" s="76">
        <v>46653997.539999999</v>
      </c>
      <c r="P36" s="76">
        <v>111</v>
      </c>
      <c r="Q36" s="76">
        <v>39</v>
      </c>
      <c r="R36" s="77">
        <v>184.61538461538501</v>
      </c>
      <c r="S36" s="76">
        <v>2116.40252252252</v>
      </c>
      <c r="T36" s="76">
        <v>2223.58282051282</v>
      </c>
      <c r="U36" s="78">
        <v>-5.0642681082495997</v>
      </c>
    </row>
    <row r="37" spans="1:21" ht="12" thickBot="1" x14ac:dyDescent="0.25">
      <c r="A37" s="54"/>
      <c r="B37" s="62" t="s">
        <v>36</v>
      </c>
      <c r="C37" s="51"/>
      <c r="D37" s="76">
        <v>1742680.36</v>
      </c>
      <c r="E37" s="79"/>
      <c r="F37" s="79"/>
      <c r="G37" s="76">
        <v>31088.080000000002</v>
      </c>
      <c r="H37" s="77">
        <v>5505.6223478580896</v>
      </c>
      <c r="I37" s="76">
        <v>-218618.84</v>
      </c>
      <c r="J37" s="77">
        <v>-12.5449764063445</v>
      </c>
      <c r="K37" s="76">
        <v>-2776.89</v>
      </c>
      <c r="L37" s="77">
        <v>-8.9323303336841597</v>
      </c>
      <c r="M37" s="77">
        <v>77.7279438508547</v>
      </c>
      <c r="N37" s="76">
        <v>9213662.9600000009</v>
      </c>
      <c r="O37" s="76">
        <v>20184734.579999998</v>
      </c>
      <c r="P37" s="76">
        <v>636</v>
      </c>
      <c r="Q37" s="76">
        <v>11</v>
      </c>
      <c r="R37" s="77">
        <v>5681.8181818181802</v>
      </c>
      <c r="S37" s="76">
        <v>2740.0634591194998</v>
      </c>
      <c r="T37" s="76">
        <v>890.28727272727303</v>
      </c>
      <c r="U37" s="78">
        <v>67.508516280372504</v>
      </c>
    </row>
    <row r="38" spans="1:21" ht="12" thickBot="1" x14ac:dyDescent="0.25">
      <c r="A38" s="54"/>
      <c r="B38" s="62" t="s">
        <v>37</v>
      </c>
      <c r="C38" s="51"/>
      <c r="D38" s="76">
        <v>126735.95</v>
      </c>
      <c r="E38" s="79"/>
      <c r="F38" s="79"/>
      <c r="G38" s="76">
        <v>105647.11</v>
      </c>
      <c r="H38" s="77">
        <v>19.961587212371398</v>
      </c>
      <c r="I38" s="76">
        <v>-19771.84</v>
      </c>
      <c r="J38" s="77">
        <v>-15.6008141336377</v>
      </c>
      <c r="K38" s="76">
        <v>-19915.54</v>
      </c>
      <c r="L38" s="77">
        <v>-18.851003117832601</v>
      </c>
      <c r="M38" s="77">
        <v>-7.2154709337530001E-3</v>
      </c>
      <c r="N38" s="76">
        <v>5389365.7000000002</v>
      </c>
      <c r="O38" s="76">
        <v>26025099.710000001</v>
      </c>
      <c r="P38" s="76">
        <v>67</v>
      </c>
      <c r="Q38" s="76">
        <v>42</v>
      </c>
      <c r="R38" s="77">
        <v>59.523809523809497</v>
      </c>
      <c r="S38" s="76">
        <v>1891.5813432835801</v>
      </c>
      <c r="T38" s="76">
        <v>1654.4785714285699</v>
      </c>
      <c r="U38" s="78">
        <v>12.5346326076269</v>
      </c>
    </row>
    <row r="39" spans="1:21" ht="12" thickBot="1" x14ac:dyDescent="0.25">
      <c r="A39" s="54"/>
      <c r="B39" s="62" t="s">
        <v>70</v>
      </c>
      <c r="C39" s="51"/>
      <c r="D39" s="76">
        <v>5.98</v>
      </c>
      <c r="E39" s="79"/>
      <c r="F39" s="79"/>
      <c r="G39" s="76">
        <v>3.66</v>
      </c>
      <c r="H39" s="77">
        <v>63.387978142076499</v>
      </c>
      <c r="I39" s="76">
        <v>-328.2</v>
      </c>
      <c r="J39" s="77">
        <v>-5488.2943143812699</v>
      </c>
      <c r="K39" s="76">
        <v>3.32</v>
      </c>
      <c r="L39" s="77">
        <v>90.710382513661202</v>
      </c>
      <c r="M39" s="77">
        <v>-99.855421686746993</v>
      </c>
      <c r="N39" s="76">
        <v>132.13999999999999</v>
      </c>
      <c r="O39" s="76">
        <v>1007.45</v>
      </c>
      <c r="P39" s="76">
        <v>3</v>
      </c>
      <c r="Q39" s="79"/>
      <c r="R39" s="79"/>
      <c r="S39" s="76">
        <v>1.9933333333333301</v>
      </c>
      <c r="T39" s="79"/>
      <c r="U39" s="80"/>
    </row>
    <row r="40" spans="1:21" ht="12" customHeight="1" thickBot="1" x14ac:dyDescent="0.25">
      <c r="A40" s="54"/>
      <c r="B40" s="62" t="s">
        <v>32</v>
      </c>
      <c r="C40" s="51"/>
      <c r="D40" s="76">
        <v>71794.016900000002</v>
      </c>
      <c r="E40" s="79"/>
      <c r="F40" s="79"/>
      <c r="G40" s="76">
        <v>124871.7947</v>
      </c>
      <c r="H40" s="77">
        <v>-42.505818009196901</v>
      </c>
      <c r="I40" s="76">
        <v>4604.0320000000002</v>
      </c>
      <c r="J40" s="77">
        <v>6.4128352177491799</v>
      </c>
      <c r="K40" s="76">
        <v>6746.9529000000002</v>
      </c>
      <c r="L40" s="77">
        <v>5.4031039725258303</v>
      </c>
      <c r="M40" s="77">
        <v>-0.31761314059269602</v>
      </c>
      <c r="N40" s="76">
        <v>1727697.4310000001</v>
      </c>
      <c r="O40" s="76">
        <v>9036440.4077000003</v>
      </c>
      <c r="P40" s="76">
        <v>137</v>
      </c>
      <c r="Q40" s="76">
        <v>96</v>
      </c>
      <c r="R40" s="77">
        <v>42.7083333333333</v>
      </c>
      <c r="S40" s="76">
        <v>524.04391897810206</v>
      </c>
      <c r="T40" s="76">
        <v>413.87108229166699</v>
      </c>
      <c r="U40" s="78">
        <v>21.023588423900598</v>
      </c>
    </row>
    <row r="41" spans="1:21" ht="12" thickBot="1" x14ac:dyDescent="0.25">
      <c r="A41" s="54"/>
      <c r="B41" s="62" t="s">
        <v>33</v>
      </c>
      <c r="C41" s="51"/>
      <c r="D41" s="76">
        <v>301652.11349999998</v>
      </c>
      <c r="E41" s="76">
        <v>1133901.4434</v>
      </c>
      <c r="F41" s="77">
        <v>26.603027560798999</v>
      </c>
      <c r="G41" s="76">
        <v>405446.93780000001</v>
      </c>
      <c r="H41" s="77">
        <v>-25.6001006847412</v>
      </c>
      <c r="I41" s="76">
        <v>13819.05</v>
      </c>
      <c r="J41" s="77">
        <v>4.5811215574327502</v>
      </c>
      <c r="K41" s="76">
        <v>29331.482100000001</v>
      </c>
      <c r="L41" s="77">
        <v>7.2343577828348797</v>
      </c>
      <c r="M41" s="77">
        <v>-0.52886628937171898</v>
      </c>
      <c r="N41" s="76">
        <v>6310330.8800999997</v>
      </c>
      <c r="O41" s="76">
        <v>47465969.517399997</v>
      </c>
      <c r="P41" s="76">
        <v>1640</v>
      </c>
      <c r="Q41" s="76">
        <v>1509</v>
      </c>
      <c r="R41" s="77">
        <v>8.6812458581842407</v>
      </c>
      <c r="S41" s="76">
        <v>183.934215548781</v>
      </c>
      <c r="T41" s="76">
        <v>200.04153439363799</v>
      </c>
      <c r="U41" s="78">
        <v>-8.7571085112143905</v>
      </c>
    </row>
    <row r="42" spans="1:21" ht="12" thickBot="1" x14ac:dyDescent="0.25">
      <c r="A42" s="54"/>
      <c r="B42" s="62" t="s">
        <v>38</v>
      </c>
      <c r="C42" s="51"/>
      <c r="D42" s="76">
        <v>105647.13</v>
      </c>
      <c r="E42" s="79"/>
      <c r="F42" s="79"/>
      <c r="G42" s="76">
        <v>91048.77</v>
      </c>
      <c r="H42" s="77">
        <v>16.0335609146615</v>
      </c>
      <c r="I42" s="76">
        <v>-11672.64</v>
      </c>
      <c r="J42" s="77">
        <v>-11.0487052511507</v>
      </c>
      <c r="K42" s="76">
        <v>-12509.89</v>
      </c>
      <c r="L42" s="77">
        <v>-13.739768258264199</v>
      </c>
      <c r="M42" s="77">
        <v>-6.6927047320159999E-2</v>
      </c>
      <c r="N42" s="76">
        <v>4509066</v>
      </c>
      <c r="O42" s="76">
        <v>21471686.199999999</v>
      </c>
      <c r="P42" s="76">
        <v>84</v>
      </c>
      <c r="Q42" s="76">
        <v>40</v>
      </c>
      <c r="R42" s="77">
        <v>110</v>
      </c>
      <c r="S42" s="76">
        <v>1257.70392857143</v>
      </c>
      <c r="T42" s="76">
        <v>1239.8085000000001</v>
      </c>
      <c r="U42" s="78">
        <v>1.4228649656644901</v>
      </c>
    </row>
    <row r="43" spans="1:21" ht="12" thickBot="1" x14ac:dyDescent="0.25">
      <c r="A43" s="54"/>
      <c r="B43" s="62" t="s">
        <v>39</v>
      </c>
      <c r="C43" s="51"/>
      <c r="D43" s="76">
        <v>61332.54</v>
      </c>
      <c r="E43" s="79"/>
      <c r="F43" s="79"/>
      <c r="G43" s="76">
        <v>51042.78</v>
      </c>
      <c r="H43" s="77">
        <v>20.159090080908602</v>
      </c>
      <c r="I43" s="76">
        <v>8860.17</v>
      </c>
      <c r="J43" s="77">
        <v>14.446116205198701</v>
      </c>
      <c r="K43" s="76">
        <v>6894.7</v>
      </c>
      <c r="L43" s="77">
        <v>13.507689040448</v>
      </c>
      <c r="M43" s="77">
        <v>0.28506969121209003</v>
      </c>
      <c r="N43" s="76">
        <v>1654173.15</v>
      </c>
      <c r="O43" s="76">
        <v>7772540.0599999996</v>
      </c>
      <c r="P43" s="76">
        <v>59</v>
      </c>
      <c r="Q43" s="76">
        <v>55</v>
      </c>
      <c r="R43" s="77">
        <v>7.2727272727272796</v>
      </c>
      <c r="S43" s="76">
        <v>1039.53457627119</v>
      </c>
      <c r="T43" s="76">
        <v>793.75309090909104</v>
      </c>
      <c r="U43" s="78">
        <v>23.643416099127201</v>
      </c>
    </row>
    <row r="44" spans="1:21" ht="12" thickBot="1" x14ac:dyDescent="0.25">
      <c r="A44" s="54"/>
      <c r="B44" s="62" t="s">
        <v>76</v>
      </c>
      <c r="C44" s="51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6">
        <v>-1523.9315999999999</v>
      </c>
      <c r="P44" s="79"/>
      <c r="Q44" s="79"/>
      <c r="R44" s="79"/>
      <c r="S44" s="79"/>
      <c r="T44" s="79"/>
      <c r="U44" s="80"/>
    </row>
    <row r="45" spans="1:21" ht="12" thickBot="1" x14ac:dyDescent="0.25">
      <c r="A45" s="55"/>
      <c r="B45" s="62" t="s">
        <v>34</v>
      </c>
      <c r="C45" s="51"/>
      <c r="D45" s="81">
        <v>7541.9710999999998</v>
      </c>
      <c r="E45" s="82"/>
      <c r="F45" s="82"/>
      <c r="G45" s="81">
        <v>51642.659699999997</v>
      </c>
      <c r="H45" s="83">
        <v>-85.395850748562395</v>
      </c>
      <c r="I45" s="81">
        <v>557.18529999999998</v>
      </c>
      <c r="J45" s="83">
        <v>7.3877941537060501</v>
      </c>
      <c r="K45" s="81">
        <v>4580.6619000000001</v>
      </c>
      <c r="L45" s="83">
        <v>8.8699186420872902</v>
      </c>
      <c r="M45" s="83">
        <v>-0.87836140012865804</v>
      </c>
      <c r="N45" s="81">
        <v>322147.87150000001</v>
      </c>
      <c r="O45" s="81">
        <v>2779772.6351999999</v>
      </c>
      <c r="P45" s="81">
        <v>20</v>
      </c>
      <c r="Q45" s="81">
        <v>24</v>
      </c>
      <c r="R45" s="83">
        <v>-16.6666666666667</v>
      </c>
      <c r="S45" s="81">
        <v>377.09855499999998</v>
      </c>
      <c r="T45" s="81">
        <v>239.69347083333301</v>
      </c>
      <c r="U45" s="84">
        <v>36.4374464830995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2:C32"/>
    <mergeCell ref="B33:C33"/>
    <mergeCell ref="B34:C34"/>
    <mergeCell ref="B35:C35"/>
    <mergeCell ref="B36:C36"/>
    <mergeCell ref="B38:C38"/>
    <mergeCell ref="B39:C39"/>
    <mergeCell ref="B40:C40"/>
    <mergeCell ref="B41:C41"/>
    <mergeCell ref="B42:C42"/>
    <mergeCell ref="B43:C43"/>
    <mergeCell ref="B44:C44"/>
    <mergeCell ref="B45:C45"/>
    <mergeCell ref="B37:C37"/>
    <mergeCell ref="B31:C31"/>
  </mergeCells>
  <phoneticPr fontId="2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5" workbookViewId="0">
      <selection activeCell="B33" sqref="B33:E39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51361</v>
      </c>
      <c r="D2" s="37">
        <v>501483.42058888898</v>
      </c>
      <c r="E2" s="37">
        <v>374518.40882136702</v>
      </c>
      <c r="F2" s="37">
        <v>126965.01176752101</v>
      </c>
      <c r="G2" s="37">
        <v>374518.40882136702</v>
      </c>
      <c r="H2" s="37">
        <v>0.25317888200257399</v>
      </c>
    </row>
    <row r="3" spans="1:8" x14ac:dyDescent="0.2">
      <c r="A3" s="37">
        <v>2</v>
      </c>
      <c r="B3" s="37">
        <v>13</v>
      </c>
      <c r="C3" s="37">
        <v>7869</v>
      </c>
      <c r="D3" s="37">
        <v>77388.676915384596</v>
      </c>
      <c r="E3" s="37">
        <v>60843.760392307697</v>
      </c>
      <c r="F3" s="37">
        <v>16544.916523076899</v>
      </c>
      <c r="G3" s="37">
        <v>60843.760392307697</v>
      </c>
      <c r="H3" s="37">
        <v>0.21378988739097901</v>
      </c>
    </row>
    <row r="4" spans="1:8" x14ac:dyDescent="0.2">
      <c r="A4" s="37">
        <v>3</v>
      </c>
      <c r="B4" s="37">
        <v>14</v>
      </c>
      <c r="C4" s="37">
        <v>105152</v>
      </c>
      <c r="D4" s="37">
        <v>129504.230845443</v>
      </c>
      <c r="E4" s="37">
        <v>96118.352218680404</v>
      </c>
      <c r="F4" s="37">
        <v>33385.878626762402</v>
      </c>
      <c r="G4" s="37">
        <v>96118.352218680404</v>
      </c>
      <c r="H4" s="37">
        <v>0.25779759015446302</v>
      </c>
    </row>
    <row r="5" spans="1:8" x14ac:dyDescent="0.2">
      <c r="A5" s="37">
        <v>4</v>
      </c>
      <c r="B5" s="37">
        <v>15</v>
      </c>
      <c r="C5" s="37">
        <v>2720</v>
      </c>
      <c r="D5" s="37">
        <v>42098.699357090998</v>
      </c>
      <c r="E5" s="37">
        <v>38157.437947553102</v>
      </c>
      <c r="F5" s="37">
        <v>3941.2614095378599</v>
      </c>
      <c r="G5" s="37">
        <v>38157.437947553102</v>
      </c>
      <c r="H5" s="37">
        <v>9.3619552853810503E-2</v>
      </c>
    </row>
    <row r="6" spans="1:8" x14ac:dyDescent="0.2">
      <c r="A6" s="37">
        <v>5</v>
      </c>
      <c r="B6" s="37">
        <v>16</v>
      </c>
      <c r="C6" s="37">
        <v>2634</v>
      </c>
      <c r="D6" s="37">
        <v>146190.45232307701</v>
      </c>
      <c r="E6" s="37">
        <v>129858.582164957</v>
      </c>
      <c r="F6" s="37">
        <v>16331.8701581197</v>
      </c>
      <c r="G6" s="37">
        <v>129858.582164957</v>
      </c>
      <c r="H6" s="37">
        <v>0.111716393913514</v>
      </c>
    </row>
    <row r="7" spans="1:8" x14ac:dyDescent="0.2">
      <c r="A7" s="37">
        <v>6</v>
      </c>
      <c r="B7" s="37">
        <v>17</v>
      </c>
      <c r="C7" s="37">
        <v>13382</v>
      </c>
      <c r="D7" s="37">
        <v>190482.407113675</v>
      </c>
      <c r="E7" s="37">
        <v>139652.02617435899</v>
      </c>
      <c r="F7" s="37">
        <v>50830.380939316201</v>
      </c>
      <c r="G7" s="37">
        <v>139652.02617435899</v>
      </c>
      <c r="H7" s="37">
        <v>0.26685079062961398</v>
      </c>
    </row>
    <row r="8" spans="1:8" x14ac:dyDescent="0.2">
      <c r="A8" s="37">
        <v>7</v>
      </c>
      <c r="B8" s="37">
        <v>18</v>
      </c>
      <c r="C8" s="37">
        <v>122551</v>
      </c>
      <c r="D8" s="37">
        <v>148089.59640427399</v>
      </c>
      <c r="E8" s="37">
        <v>125228.663858974</v>
      </c>
      <c r="F8" s="37">
        <v>22860.9325452991</v>
      </c>
      <c r="G8" s="37">
        <v>125228.663858974</v>
      </c>
      <c r="H8" s="37">
        <v>0.154372306363038</v>
      </c>
    </row>
    <row r="9" spans="1:8" x14ac:dyDescent="0.2">
      <c r="A9" s="37">
        <v>8</v>
      </c>
      <c r="B9" s="37">
        <v>19</v>
      </c>
      <c r="C9" s="37">
        <v>18505</v>
      </c>
      <c r="D9" s="37">
        <v>70760.761969230807</v>
      </c>
      <c r="E9" s="37">
        <v>63487.204102564101</v>
      </c>
      <c r="F9" s="37">
        <v>7273.5578666666697</v>
      </c>
      <c r="G9" s="37">
        <v>63487.204102564101</v>
      </c>
      <c r="H9" s="37">
        <v>0.102790835828329</v>
      </c>
    </row>
    <row r="10" spans="1:8" x14ac:dyDescent="0.2">
      <c r="A10" s="37">
        <v>9</v>
      </c>
      <c r="B10" s="37">
        <v>21</v>
      </c>
      <c r="C10" s="37">
        <v>176756</v>
      </c>
      <c r="D10" s="37">
        <v>765004.60093504295</v>
      </c>
      <c r="E10" s="37">
        <v>745037.22926068399</v>
      </c>
      <c r="F10" s="37">
        <v>19967.371674359001</v>
      </c>
      <c r="G10" s="37">
        <v>745037.22926068399</v>
      </c>
      <c r="H10" s="37">
        <v>2.6100982464619699E-2</v>
      </c>
    </row>
    <row r="11" spans="1:8" x14ac:dyDescent="0.2">
      <c r="A11" s="37">
        <v>10</v>
      </c>
      <c r="B11" s="37">
        <v>22</v>
      </c>
      <c r="C11" s="37">
        <v>36727</v>
      </c>
      <c r="D11" s="37">
        <v>441016.92169487203</v>
      </c>
      <c r="E11" s="37">
        <v>407574.21136923099</v>
      </c>
      <c r="F11" s="37">
        <v>33442.710325640997</v>
      </c>
      <c r="G11" s="37">
        <v>407574.21136923099</v>
      </c>
      <c r="H11" s="37">
        <v>7.5830900540318005E-2</v>
      </c>
    </row>
    <row r="12" spans="1:8" x14ac:dyDescent="0.2">
      <c r="A12" s="37">
        <v>11</v>
      </c>
      <c r="B12" s="37">
        <v>23</v>
      </c>
      <c r="C12" s="37">
        <v>193554.93900000001</v>
      </c>
      <c r="D12" s="37">
        <v>1897316.9089564099</v>
      </c>
      <c r="E12" s="37">
        <v>1861078.7540051299</v>
      </c>
      <c r="F12" s="37">
        <v>36238.1549512821</v>
      </c>
      <c r="G12" s="37">
        <v>1861078.7540051299</v>
      </c>
      <c r="H12" s="37">
        <v>1.9099684812915199E-2</v>
      </c>
    </row>
    <row r="13" spans="1:8" x14ac:dyDescent="0.2">
      <c r="A13" s="37">
        <v>12</v>
      </c>
      <c r="B13" s="37">
        <v>24</v>
      </c>
      <c r="C13" s="37">
        <v>22122</v>
      </c>
      <c r="D13" s="37">
        <v>577951.00908376102</v>
      </c>
      <c r="E13" s="37">
        <v>529974.20339487202</v>
      </c>
      <c r="F13" s="37">
        <v>47976.805688888897</v>
      </c>
      <c r="G13" s="37">
        <v>529974.20339487202</v>
      </c>
      <c r="H13" s="37">
        <v>8.3011890168593394E-2</v>
      </c>
    </row>
    <row r="14" spans="1:8" x14ac:dyDescent="0.2">
      <c r="A14" s="37">
        <v>13</v>
      </c>
      <c r="B14" s="37">
        <v>25</v>
      </c>
      <c r="C14" s="37">
        <v>76531</v>
      </c>
      <c r="D14" s="37">
        <v>908188.12890000001</v>
      </c>
      <c r="E14" s="37">
        <v>830118.46109999996</v>
      </c>
      <c r="F14" s="37">
        <v>78069.667799999996</v>
      </c>
      <c r="G14" s="37">
        <v>830118.46109999996</v>
      </c>
      <c r="H14" s="37">
        <v>8.5961999849698795E-2</v>
      </c>
    </row>
    <row r="15" spans="1:8" x14ac:dyDescent="0.2">
      <c r="A15" s="37">
        <v>14</v>
      </c>
      <c r="B15" s="37">
        <v>26</v>
      </c>
      <c r="C15" s="37">
        <v>76511</v>
      </c>
      <c r="D15" s="37">
        <v>391435.20273846103</v>
      </c>
      <c r="E15" s="37">
        <v>349353.90995384601</v>
      </c>
      <c r="F15" s="37">
        <v>42081.292784615398</v>
      </c>
      <c r="G15" s="37">
        <v>349353.90995384601</v>
      </c>
      <c r="H15" s="37">
        <v>0.107505131092494</v>
      </c>
    </row>
    <row r="16" spans="1:8" x14ac:dyDescent="0.2">
      <c r="A16" s="37">
        <v>15</v>
      </c>
      <c r="B16" s="37">
        <v>27</v>
      </c>
      <c r="C16" s="37">
        <v>168368.95300000001</v>
      </c>
      <c r="D16" s="37">
        <v>1461140.2866</v>
      </c>
      <c r="E16" s="37">
        <v>1410195.6277999999</v>
      </c>
      <c r="F16" s="37">
        <v>50944.658799999997</v>
      </c>
      <c r="G16" s="37">
        <v>1410195.6277999999</v>
      </c>
      <c r="H16" s="37">
        <v>3.4866370647096197E-2</v>
      </c>
    </row>
    <row r="17" spans="1:8" x14ac:dyDescent="0.2">
      <c r="A17" s="37">
        <v>16</v>
      </c>
      <c r="B17" s="37">
        <v>29</v>
      </c>
      <c r="C17" s="37">
        <v>193042</v>
      </c>
      <c r="D17" s="37">
        <v>2594679.6872863201</v>
      </c>
      <c r="E17" s="37">
        <v>2449015.2967837602</v>
      </c>
      <c r="F17" s="37">
        <v>145664.390502564</v>
      </c>
      <c r="G17" s="37">
        <v>2449015.2967837602</v>
      </c>
      <c r="H17" s="37">
        <v>5.6139642675859101E-2</v>
      </c>
    </row>
    <row r="18" spans="1:8" x14ac:dyDescent="0.2">
      <c r="A18" s="37">
        <v>17</v>
      </c>
      <c r="B18" s="37">
        <v>31</v>
      </c>
      <c r="C18" s="37">
        <v>24847.88</v>
      </c>
      <c r="D18" s="37">
        <v>217779.88208422999</v>
      </c>
      <c r="E18" s="37">
        <v>181674.536228682</v>
      </c>
      <c r="F18" s="37">
        <v>36105.345855547203</v>
      </c>
      <c r="G18" s="37">
        <v>181674.536228682</v>
      </c>
      <c r="H18" s="37">
        <v>0.16578825146751999</v>
      </c>
    </row>
    <row r="19" spans="1:8" x14ac:dyDescent="0.2">
      <c r="A19" s="37">
        <v>18</v>
      </c>
      <c r="B19" s="37">
        <v>32</v>
      </c>
      <c r="C19" s="37">
        <v>19332.867999999999</v>
      </c>
      <c r="D19" s="37">
        <v>292922.36608736101</v>
      </c>
      <c r="E19" s="37">
        <v>272307.520204017</v>
      </c>
      <c r="F19" s="37">
        <v>20614.845883344002</v>
      </c>
      <c r="G19" s="37">
        <v>272307.520204017</v>
      </c>
      <c r="H19" s="37">
        <v>7.0376482884191294E-2</v>
      </c>
    </row>
    <row r="20" spans="1:8" x14ac:dyDescent="0.2">
      <c r="A20" s="37">
        <v>19</v>
      </c>
      <c r="B20" s="37">
        <v>33</v>
      </c>
      <c r="C20" s="37">
        <v>39866.108999999997</v>
      </c>
      <c r="D20" s="37">
        <v>580233.64194350701</v>
      </c>
      <c r="E20" s="37">
        <v>457250.71164651599</v>
      </c>
      <c r="F20" s="37">
        <v>122982.93029699</v>
      </c>
      <c r="G20" s="37">
        <v>457250.71164651599</v>
      </c>
      <c r="H20" s="37">
        <v>0.211954153304617</v>
      </c>
    </row>
    <row r="21" spans="1:8" x14ac:dyDescent="0.2">
      <c r="A21" s="37">
        <v>20</v>
      </c>
      <c r="B21" s="37">
        <v>34</v>
      </c>
      <c r="C21" s="37">
        <v>38277.826999999997</v>
      </c>
      <c r="D21" s="37">
        <v>227025.346363861</v>
      </c>
      <c r="E21" s="37">
        <v>166241.66903373</v>
      </c>
      <c r="F21" s="37">
        <v>60783.6773301301</v>
      </c>
      <c r="G21" s="37">
        <v>166241.66903373</v>
      </c>
      <c r="H21" s="37">
        <v>0.26773960839028998</v>
      </c>
    </row>
    <row r="22" spans="1:8" x14ac:dyDescent="0.2">
      <c r="A22" s="37">
        <v>21</v>
      </c>
      <c r="B22" s="37">
        <v>35</v>
      </c>
      <c r="C22" s="37">
        <v>30775.688999999998</v>
      </c>
      <c r="D22" s="37">
        <v>856140.75831592898</v>
      </c>
      <c r="E22" s="37">
        <v>830554.90889822994</v>
      </c>
      <c r="F22" s="37">
        <v>25585.849417699101</v>
      </c>
      <c r="G22" s="37">
        <v>830554.90889822994</v>
      </c>
      <c r="H22" s="37">
        <v>2.98850967778099E-2</v>
      </c>
    </row>
    <row r="23" spans="1:8" x14ac:dyDescent="0.2">
      <c r="A23" s="37">
        <v>22</v>
      </c>
      <c r="B23" s="37">
        <v>36</v>
      </c>
      <c r="C23" s="37">
        <v>114543.74</v>
      </c>
      <c r="D23" s="37">
        <v>831858.69642743398</v>
      </c>
      <c r="E23" s="37">
        <v>731446.01924778102</v>
      </c>
      <c r="F23" s="37">
        <v>100412.677179652</v>
      </c>
      <c r="G23" s="37">
        <v>731446.01924778102</v>
      </c>
      <c r="H23" s="37">
        <v>0.12070881462307501</v>
      </c>
    </row>
    <row r="24" spans="1:8" x14ac:dyDescent="0.2">
      <c r="A24" s="37">
        <v>23</v>
      </c>
      <c r="B24" s="37">
        <v>37</v>
      </c>
      <c r="C24" s="37">
        <v>178358.65100000001</v>
      </c>
      <c r="D24" s="37">
        <v>1214823.8403566401</v>
      </c>
      <c r="E24" s="37">
        <v>1110694.1811342</v>
      </c>
      <c r="F24" s="37">
        <v>104129.659222439</v>
      </c>
      <c r="G24" s="37">
        <v>1110694.1811342</v>
      </c>
      <c r="H24" s="37">
        <v>8.5715850943351393E-2</v>
      </c>
    </row>
    <row r="25" spans="1:8" x14ac:dyDescent="0.2">
      <c r="A25" s="37">
        <v>24</v>
      </c>
      <c r="B25" s="37">
        <v>38</v>
      </c>
      <c r="C25" s="37">
        <v>820402.87600000005</v>
      </c>
      <c r="D25" s="37">
        <v>3782851.3115159301</v>
      </c>
      <c r="E25" s="37">
        <v>3929050.5456646001</v>
      </c>
      <c r="F25" s="37">
        <v>-146199.234148672</v>
      </c>
      <c r="G25" s="37">
        <v>3929050.5456646001</v>
      </c>
      <c r="H25" s="37">
        <v>-3.86478933770424E-2</v>
      </c>
    </row>
    <row r="26" spans="1:8" x14ac:dyDescent="0.2">
      <c r="A26" s="37">
        <v>25</v>
      </c>
      <c r="B26" s="37">
        <v>39</v>
      </c>
      <c r="C26" s="37">
        <v>63106.131000000001</v>
      </c>
      <c r="D26" s="37">
        <v>105644.64219081801</v>
      </c>
      <c r="E26" s="37">
        <v>75788.352392431494</v>
      </c>
      <c r="F26" s="37">
        <v>29856.289798386199</v>
      </c>
      <c r="G26" s="37">
        <v>75788.352392431494</v>
      </c>
      <c r="H26" s="37">
        <v>0.282610543982525</v>
      </c>
    </row>
    <row r="27" spans="1:8" x14ac:dyDescent="0.2">
      <c r="A27" s="37">
        <v>26</v>
      </c>
      <c r="B27" s="37">
        <v>40</v>
      </c>
      <c r="C27" s="37">
        <v>1.8959999999999999</v>
      </c>
      <c r="D27" s="37">
        <v>8.2904999999999998</v>
      </c>
      <c r="E27" s="37">
        <v>15.395</v>
      </c>
      <c r="F27" s="37">
        <v>-7.1044999999999998</v>
      </c>
      <c r="G27" s="37">
        <v>15.395</v>
      </c>
      <c r="H27" s="37">
        <v>-0.85694469573608301</v>
      </c>
    </row>
    <row r="28" spans="1:8" x14ac:dyDescent="0.2">
      <c r="A28" s="37">
        <v>27</v>
      </c>
      <c r="B28" s="37">
        <v>42</v>
      </c>
      <c r="C28" s="37">
        <v>13490.543</v>
      </c>
      <c r="D28" s="37">
        <v>190469.973</v>
      </c>
      <c r="E28" s="37">
        <v>169300.12340000001</v>
      </c>
      <c r="F28" s="37">
        <v>21169.849600000001</v>
      </c>
      <c r="G28" s="37">
        <v>169300.12340000001</v>
      </c>
      <c r="H28" s="37">
        <v>0.111145338378349</v>
      </c>
    </row>
    <row r="29" spans="1:8" x14ac:dyDescent="0.2">
      <c r="A29" s="37">
        <v>28</v>
      </c>
      <c r="B29" s="37">
        <v>75</v>
      </c>
      <c r="C29" s="37">
        <v>140</v>
      </c>
      <c r="D29" s="37">
        <v>71794.017094017094</v>
      </c>
      <c r="E29" s="37">
        <v>67189.982905982906</v>
      </c>
      <c r="F29" s="37">
        <v>4604.0341880341903</v>
      </c>
      <c r="G29" s="37">
        <v>67189.982905982906</v>
      </c>
      <c r="H29" s="37">
        <v>6.4128382480743804E-2</v>
      </c>
    </row>
    <row r="30" spans="1:8" x14ac:dyDescent="0.2">
      <c r="A30" s="37">
        <v>29</v>
      </c>
      <c r="B30" s="37">
        <v>76</v>
      </c>
      <c r="C30" s="37">
        <v>1705</v>
      </c>
      <c r="D30" s="37">
        <v>301652.10464786302</v>
      </c>
      <c r="E30" s="37">
        <v>287833.064484615</v>
      </c>
      <c r="F30" s="37">
        <v>13819.040163247901</v>
      </c>
      <c r="G30" s="37">
        <v>287833.064484615</v>
      </c>
      <c r="H30" s="37">
        <v>4.5811184309089002E-2</v>
      </c>
    </row>
    <row r="31" spans="1:8" x14ac:dyDescent="0.2">
      <c r="A31" s="30">
        <v>30</v>
      </c>
      <c r="B31" s="39">
        <v>99</v>
      </c>
      <c r="C31" s="40">
        <v>21</v>
      </c>
      <c r="D31" s="40">
        <v>7541.9711065728798</v>
      </c>
      <c r="E31" s="40">
        <v>6984.7855381589898</v>
      </c>
      <c r="F31" s="30">
        <v>557.18556841388704</v>
      </c>
      <c r="G31" s="30">
        <v>6984.7855381589898</v>
      </c>
      <c r="H31" s="30">
        <v>7.3877977062030406E-2</v>
      </c>
    </row>
    <row r="32" spans="1:8" x14ac:dyDescent="0.2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 x14ac:dyDescent="0.2">
      <c r="A33" s="30"/>
      <c r="B33" s="33">
        <v>70</v>
      </c>
      <c r="C33" s="34">
        <v>263</v>
      </c>
      <c r="D33" s="34">
        <v>128700</v>
      </c>
      <c r="E33" s="34">
        <v>131764.81</v>
      </c>
      <c r="F33" s="30"/>
      <c r="G33" s="30"/>
      <c r="H33" s="30"/>
    </row>
    <row r="34" spans="1:8" x14ac:dyDescent="0.2">
      <c r="A34" s="30"/>
      <c r="B34" s="33">
        <v>71</v>
      </c>
      <c r="C34" s="34">
        <v>107</v>
      </c>
      <c r="D34" s="34">
        <v>234920.68</v>
      </c>
      <c r="E34" s="34">
        <v>258784.81</v>
      </c>
      <c r="F34" s="30"/>
      <c r="G34" s="30"/>
      <c r="H34" s="30"/>
    </row>
    <row r="35" spans="1:8" x14ac:dyDescent="0.2">
      <c r="A35" s="30"/>
      <c r="B35" s="33">
        <v>72</v>
      </c>
      <c r="C35" s="34">
        <v>582</v>
      </c>
      <c r="D35" s="34">
        <v>1742680.36</v>
      </c>
      <c r="E35" s="34">
        <v>1961299.2</v>
      </c>
      <c r="F35" s="30"/>
      <c r="G35" s="30"/>
      <c r="H35" s="30"/>
    </row>
    <row r="36" spans="1:8" x14ac:dyDescent="0.2">
      <c r="A36" s="30"/>
      <c r="B36" s="33">
        <v>73</v>
      </c>
      <c r="C36" s="34">
        <v>61</v>
      </c>
      <c r="D36" s="34">
        <v>126735.95</v>
      </c>
      <c r="E36" s="34">
        <v>146507.79</v>
      </c>
      <c r="F36" s="30"/>
      <c r="G36" s="30"/>
      <c r="H36" s="30"/>
    </row>
    <row r="37" spans="1:8" x14ac:dyDescent="0.2">
      <c r="A37" s="30"/>
      <c r="B37" s="33">
        <v>74</v>
      </c>
      <c r="C37" s="34">
        <v>7</v>
      </c>
      <c r="D37" s="34">
        <v>5.98</v>
      </c>
      <c r="E37" s="34">
        <v>334.18</v>
      </c>
      <c r="F37" s="30"/>
      <c r="G37" s="30"/>
      <c r="H37" s="30"/>
    </row>
    <row r="38" spans="1:8" x14ac:dyDescent="0.2">
      <c r="A38" s="30"/>
      <c r="B38" s="33">
        <v>77</v>
      </c>
      <c r="C38" s="34">
        <v>74</v>
      </c>
      <c r="D38" s="34">
        <v>105647.13</v>
      </c>
      <c r="E38" s="34">
        <v>117319.77</v>
      </c>
      <c r="F38" s="34"/>
      <c r="G38" s="30"/>
      <c r="H38" s="30"/>
    </row>
    <row r="39" spans="1:8" x14ac:dyDescent="0.2">
      <c r="A39" s="30"/>
      <c r="B39" s="33">
        <v>78</v>
      </c>
      <c r="C39" s="34">
        <v>47</v>
      </c>
      <c r="D39" s="34">
        <v>61332.54</v>
      </c>
      <c r="E39" s="34">
        <v>52472.37</v>
      </c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2016-03-19T01:23:15Z</dcterms:modified>
</cp:coreProperties>
</file>