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8505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40" i="2" l="1"/>
  <c r="I40" i="2"/>
  <c r="H40" i="2"/>
  <c r="F40" i="2"/>
  <c r="E40" i="2"/>
  <c r="G40" i="2" l="1"/>
  <c r="L40" i="2" s="1"/>
  <c r="K40" i="2"/>
  <c r="E4" i="2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1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1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1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1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1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1" i="2"/>
  <c r="L41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1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<sst xmlns="http://schemas.openxmlformats.org/spreadsheetml/2006/main" count="118" uniqueCount="77">
  <si>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</si>
  <si>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</si>
  <si>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</si>
  <si>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</si>
  <si>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</si>
  <si>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</si>
  <si>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</si>
  <si>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</si>
  <si>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</si>
  <si>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</si>
  <si>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</si>
  <si>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</si>
  <si>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</si>
  <si>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</si>
  <si>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</si>
  <si>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</si>
  <si>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</si>
  <si>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</si>
  <si>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</si>
  <si>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</si>
  <si>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</si>
  <si>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</si>
  <si>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</si>
  <si>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</si>
  <si>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</si>
  <si>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</si>
  <si>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</si>
  <si>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</si>
  <si>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</si>
  <si>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</si>
  <si>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</si>
  <si>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</si>
  <si>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</si>
  <si>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</si>
  <si>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</si>
  <si>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</si>
  <si>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</si>
  <si>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</si>
  <si>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</si>
  <si>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</si>
  <si>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6" type="noConversion"/>
  </si>
  <si>
    <t>COST</t>
    <phoneticPr fontId="26" type="noConversion"/>
  </si>
  <si>
    <t>成本</t>
    <phoneticPr fontId="26" type="noConversion"/>
  </si>
  <si>
    <t>销售金额差异</t>
    <phoneticPr fontId="26" type="noConversion"/>
  </si>
  <si>
    <t>销售成本差异</t>
    <phoneticPr fontId="2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</si>
  <si>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</si>
  <si>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</si>
  <si>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</si>
  <si>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</si>
  <si>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</si>
  <si>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</si>
  <si>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</si>
  <si>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</si>
  <si>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</si>
  <si>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</si>
  <si>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</si>
  <si>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</si>
  <si>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</si>
  <si>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</si>
  <si>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</si>
  <si>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</si>
  <si>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</si>
  <si>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</si>
  <si>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</si>
  <si>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</si>
  <si>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</si>
  <si>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</si>
  <si>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</si>
  <si>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</si>
  <si>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6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</si>
  <si>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</si>
  <si>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6" type="noConversion"/>
  </si>
  <si>
    <t xml:space="preserve">   </t>
  </si>
  <si>
    <r>
      <t>40-</t>
    </r>
    <r>
      <rPr>
        <sz val="8"/>
        <color rgb="FF000000"/>
        <rFont val="宋体"/>
        <family val="3"/>
        <charset val="134"/>
      </rPr>
      <t>原材料</t>
    </r>
    <phoneticPr fontId="26" type="noConversion"/>
  </si>
  <si>
    <t>40-原材料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</si>
  <si>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6" type="noConversion"/>
  </si>
  <si>
    <t>910-市场部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</si>
</sst>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81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43">
    <xf numFmtId="0" fontId="0" fillId="0" borderId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22" fillId="8" borderId="8" applyNumberFormat="0" applyFont="0" applyAlignment="0" applyProtection="0">
      <alignment vertical="center"/>
    </xf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30" fillId="0" borderId="0"/>
    <xf numFmtId="0" fontId="31" fillId="0" borderId="0"/>
    <xf numFmtId="0" fontId="31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3" fillId="0" borderId="0"/>
    <xf numFmtId="0" fontId="36" fillId="0" borderId="0" applyNumberFormat="0" applyFill="0" applyBorder="0" applyAlignment="0" applyProtection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7" fillId="0" borderId="0"/>
    <xf numFmtId="43" fontId="37" fillId="0" borderId="0" applyFont="0" applyFill="0" applyBorder="0" applyAlignment="0" applyProtection="0"/>
    <xf numFmtId="41" fontId="37" fillId="0" borderId="0" applyFont="0" applyFill="0" applyBorder="0" applyAlignment="0" applyProtection="0"/>
    <xf numFmtId="178" fontId="37" fillId="0" borderId="0" applyFont="0" applyFill="0" applyBorder="0" applyAlignment="0" applyProtection="0"/>
    <xf numFmtId="179" fontId="3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1" applyNumberFormat="0" applyFill="0" applyAlignment="0" applyProtection="0"/>
    <xf numFmtId="0" fontId="43" fillId="0" borderId="2" applyNumberFormat="0" applyFill="0" applyAlignment="0" applyProtection="0"/>
    <xf numFmtId="0" fontId="44" fillId="0" borderId="3" applyNumberFormat="0" applyFill="0" applyAlignment="0" applyProtection="0"/>
    <xf numFmtId="0" fontId="44" fillId="0" borderId="0" applyNumberFormat="0" applyFill="0" applyBorder="0" applyAlignment="0" applyProtection="0"/>
    <xf numFmtId="0" fontId="47" fillId="2" borderId="0" applyNumberFormat="0" applyBorder="0" applyAlignment="0" applyProtection="0"/>
    <xf numFmtId="0" fontId="45" fillId="3" borderId="0" applyNumberFormat="0" applyBorder="0" applyAlignment="0" applyProtection="0"/>
    <xf numFmtId="0" fontId="54" fillId="4" borderId="0" applyNumberFormat="0" applyBorder="0" applyAlignment="0" applyProtection="0"/>
    <xf numFmtId="0" fontId="56" fillId="5" borderId="4" applyNumberFormat="0" applyAlignment="0" applyProtection="0"/>
    <xf numFmtId="0" fontId="55" fillId="6" borderId="5" applyNumberFormat="0" applyAlignment="0" applyProtection="0"/>
    <xf numFmtId="0" fontId="49" fillId="6" borderId="4" applyNumberFormat="0" applyAlignment="0" applyProtection="0"/>
    <xf numFmtId="0" fontId="53" fillId="0" borderId="6" applyNumberFormat="0" applyFill="0" applyAlignment="0" applyProtection="0"/>
    <xf numFmtId="0" fontId="50" fillId="7" borderId="7" applyNumberFormat="0" applyAlignment="0" applyProtection="0"/>
    <xf numFmtId="0" fontId="5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48" fillId="0" borderId="9" applyNumberFormat="0" applyFill="0" applyAlignment="0" applyProtection="0"/>
    <xf numFmtId="0" fontId="39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9" borderId="0" applyNumberFormat="0" applyBorder="0" applyAlignment="0" applyProtection="0"/>
    <xf numFmtId="0" fontId="39" fillId="20" borderId="0" applyNumberFormat="0" applyBorder="0" applyAlignment="0" applyProtection="0"/>
    <xf numFmtId="0" fontId="39" fillId="21" borderId="0" applyNumberFormat="0" applyBorder="0" applyAlignment="0" applyProtection="0"/>
    <xf numFmtId="0" fontId="38" fillId="22" borderId="0" applyNumberFormat="0" applyBorder="0" applyAlignment="0" applyProtection="0"/>
    <xf numFmtId="0" fontId="38" fillId="23" borderId="0" applyNumberFormat="0" applyBorder="0" applyAlignment="0" applyProtection="0"/>
    <xf numFmtId="0" fontId="39" fillId="24" borderId="0" applyNumberFormat="0" applyBorder="0" applyAlignment="0" applyProtection="0"/>
    <xf numFmtId="0" fontId="39" fillId="25" borderId="0" applyNumberFormat="0" applyBorder="0" applyAlignment="0" applyProtection="0"/>
    <xf numFmtId="0" fontId="38" fillId="26" borderId="0" applyNumberFormat="0" applyBorder="0" applyAlignment="0" applyProtection="0"/>
    <xf numFmtId="0" fontId="38" fillId="27" borderId="0" applyNumberFormat="0" applyBorder="0" applyAlignment="0" applyProtection="0"/>
    <xf numFmtId="0" fontId="39" fillId="28" borderId="0" applyNumberFormat="0" applyBorder="0" applyAlignment="0" applyProtection="0"/>
    <xf numFmtId="0" fontId="39" fillId="29" borderId="0" applyNumberFormat="0" applyBorder="0" applyAlignment="0" applyProtection="0"/>
    <xf numFmtId="0" fontId="38" fillId="30" borderId="0" applyNumberFormat="0" applyBorder="0" applyAlignment="0" applyProtection="0"/>
    <xf numFmtId="0" fontId="38" fillId="31" borderId="0" applyNumberFormat="0" applyBorder="0" applyAlignment="0" applyProtection="0"/>
    <xf numFmtId="0" fontId="39" fillId="32" borderId="0" applyNumberFormat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57" fillId="0" borderId="0" applyNumberFormat="0" applyFill="0" applyBorder="0" applyAlignment="0" applyProtection="0">
      <alignment vertical="top"/>
      <protection locked="0"/>
    </xf>
    <xf numFmtId="0" fontId="40" fillId="38" borderId="21">
      <alignment vertical="center"/>
    </xf>
    <xf numFmtId="0" fontId="59" fillId="0" borderId="0"/>
    <xf numFmtId="180" fontId="61" fillId="0" borderId="0" applyFont="0" applyFill="0" applyBorder="0" applyAlignment="0" applyProtection="0"/>
    <xf numFmtId="181" fontId="61" fillId="0" borderId="0" applyFont="0" applyFill="0" applyBorder="0" applyAlignment="0" applyProtection="0"/>
    <xf numFmtId="178" fontId="61" fillId="0" borderId="0" applyFont="0" applyFill="0" applyBorder="0" applyAlignment="0" applyProtection="0"/>
    <xf numFmtId="179" fontId="61" fillId="0" borderId="0" applyFont="0" applyFill="0" applyBorder="0" applyAlignment="0" applyProtection="0"/>
    <xf numFmtId="0" fontId="2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9" fillId="8" borderId="8" applyNumberFormat="0" applyFont="0" applyAlignment="0" applyProtection="0">
      <alignment vertical="center"/>
    </xf>
    <xf numFmtId="0" fontId="18" fillId="8" borderId="8" applyNumberFormat="0" applyFont="0" applyAlignment="0" applyProtection="0">
      <alignment vertical="center"/>
    </xf>
    <xf numFmtId="0" fontId="17" fillId="8" borderId="8" applyNumberFormat="0" applyFont="0" applyAlignment="0" applyProtection="0">
      <alignment vertical="center"/>
    </xf>
    <xf numFmtId="0" fontId="16" fillId="8" borderId="8" applyNumberFormat="0" applyFont="0" applyAlignment="0" applyProtection="0">
      <alignment vertical="center"/>
    </xf>
    <xf numFmtId="0" fontId="15" fillId="8" borderId="8" applyNumberFormat="0" applyFont="0" applyAlignment="0" applyProtection="0">
      <alignment vertical="center"/>
    </xf>
    <xf numFmtId="0" fontId="14" fillId="8" borderId="8" applyNumberFormat="0" applyFont="0" applyAlignment="0" applyProtection="0">
      <alignment vertical="center"/>
    </xf>
    <xf numFmtId="0" fontId="13" fillId="8" borderId="8" applyNumberFormat="0" applyFont="0" applyAlignment="0" applyProtection="0">
      <alignment vertical="center"/>
    </xf>
    <xf numFmtId="0" fontId="12" fillId="8" borderId="8" applyNumberFormat="0" applyFont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10" fillId="8" borderId="8" applyNumberFormat="0" applyFont="0" applyAlignment="0" applyProtection="0">
      <alignment vertical="center"/>
    </xf>
    <xf numFmtId="0" fontId="9" fillId="8" borderId="8" applyNumberFormat="0" applyFont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5" fillId="0" borderId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1" applyNumberFormat="0" applyFill="0" applyAlignment="0" applyProtection="0">
      <alignment vertical="center"/>
    </xf>
    <xf numFmtId="0" fontId="65" fillId="0" borderId="2" applyNumberFormat="0" applyFill="0" applyAlignment="0" applyProtection="0">
      <alignment vertical="center"/>
    </xf>
    <xf numFmtId="0" fontId="66" fillId="0" borderId="3" applyNumberFormat="0" applyFill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2" borderId="0" applyNumberFormat="0" applyBorder="0" applyAlignment="0" applyProtection="0">
      <alignment vertical="center"/>
    </xf>
    <xf numFmtId="0" fontId="68" fillId="3" borderId="0" applyNumberFormat="0" applyBorder="0" applyAlignment="0" applyProtection="0">
      <alignment vertical="center"/>
    </xf>
    <xf numFmtId="0" fontId="69" fillId="4" borderId="0" applyNumberFormat="0" applyBorder="0" applyAlignment="0" applyProtection="0">
      <alignment vertical="center"/>
    </xf>
    <xf numFmtId="0" fontId="70" fillId="5" borderId="4" applyNumberFormat="0" applyAlignment="0" applyProtection="0">
      <alignment vertical="center"/>
    </xf>
    <xf numFmtId="0" fontId="71" fillId="6" borderId="5" applyNumberFormat="0" applyAlignment="0" applyProtection="0">
      <alignment vertical="center"/>
    </xf>
    <xf numFmtId="0" fontId="72" fillId="6" borderId="4" applyNumberFormat="0" applyAlignment="0" applyProtection="0">
      <alignment vertical="center"/>
    </xf>
    <xf numFmtId="0" fontId="73" fillId="0" borderId="6" applyNumberFormat="0" applyFill="0" applyAlignment="0" applyProtection="0">
      <alignment vertical="center"/>
    </xf>
    <xf numFmtId="0" fontId="74" fillId="7" borderId="7" applyNumberFormat="0" applyAlignment="0" applyProtection="0">
      <alignment vertical="center"/>
    </xf>
    <xf numFmtId="0" fontId="75" fillId="0" borderId="0" applyNumberForma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9" applyNumberFormat="0" applyFill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7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8" fillId="12" borderId="0" applyNumberFormat="0" applyBorder="0" applyAlignment="0" applyProtection="0">
      <alignment vertical="center"/>
    </xf>
    <xf numFmtId="0" fontId="7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8" fillId="16" borderId="0" applyNumberFormat="0" applyBorder="0" applyAlignment="0" applyProtection="0">
      <alignment vertical="center"/>
    </xf>
    <xf numFmtId="0" fontId="7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8" fillId="20" borderId="0" applyNumberFormat="0" applyBorder="0" applyAlignment="0" applyProtection="0">
      <alignment vertical="center"/>
    </xf>
    <xf numFmtId="0" fontId="7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8" fillId="24" borderId="0" applyNumberFormat="0" applyBorder="0" applyAlignment="0" applyProtection="0">
      <alignment vertical="center"/>
    </xf>
    <xf numFmtId="0" fontId="7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8" fillId="28" borderId="0" applyNumberFormat="0" applyBorder="0" applyAlignment="0" applyProtection="0">
      <alignment vertical="center"/>
    </xf>
    <xf numFmtId="0" fontId="7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8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5">
    <xf numFmtId="0" fontId="0" fillId="0" borderId="0" xfId="0"/>
    <xf numFmtId="0" fontId="23" fillId="0" borderId="0" xfId="0" applyFont="1"/>
    <xf numFmtId="177" fontId="23" fillId="0" borderId="0" xfId="0" applyNumberFormat="1" applyFont="1"/>
    <xf numFmtId="0" fontId="0" fillId="0" borderId="0" xfId="0" applyAlignment="1"/>
    <xf numFmtId="0" fontId="23" fillId="0" borderId="0" xfId="0" applyNumberFormat="1" applyFont="1"/>
    <xf numFmtId="0" fontId="24" fillId="0" borderId="18" xfId="0" applyFont="1" applyBorder="1" applyAlignment="1">
      <alignment wrapText="1"/>
    </xf>
    <xf numFmtId="0" fontId="24" fillId="0" borderId="18" xfId="0" applyNumberFormat="1" applyFont="1" applyBorder="1" applyAlignment="1">
      <alignment wrapText="1"/>
    </xf>
    <xf numFmtId="0" fontId="23" fillId="0" borderId="18" xfId="0" applyFont="1" applyBorder="1" applyAlignment="1">
      <alignment wrapText="1"/>
    </xf>
    <xf numFmtId="0" fontId="23" fillId="0" borderId="18" xfId="0" applyFont="1" applyBorder="1" applyAlignment="1">
      <alignment horizontal="right" vertical="center" wrapText="1"/>
    </xf>
    <xf numFmtId="49" fontId="24" fillId="36" borderId="18" xfId="0" applyNumberFormat="1" applyFont="1" applyFill="1" applyBorder="1" applyAlignment="1">
      <alignment vertical="center" wrapText="1"/>
    </xf>
    <xf numFmtId="49" fontId="27" fillId="37" borderId="18" xfId="0" applyNumberFormat="1" applyFont="1" applyFill="1" applyBorder="1" applyAlignment="1">
      <alignment horizontal="center" vertical="center" wrapText="1"/>
    </xf>
    <xf numFmtId="0" fontId="24" fillId="33" borderId="18" xfId="0" applyFont="1" applyFill="1" applyBorder="1" applyAlignment="1">
      <alignment vertical="center" wrapText="1"/>
    </xf>
    <xf numFmtId="0" fontId="24" fillId="33" borderId="18" xfId="0" applyNumberFormat="1" applyFont="1" applyFill="1" applyBorder="1" applyAlignment="1">
      <alignment vertical="center" wrapText="1"/>
    </xf>
    <xf numFmtId="0" fontId="24" fillId="36" borderId="18" xfId="0" applyFont="1" applyFill="1" applyBorder="1" applyAlignment="1">
      <alignment vertical="center" wrapText="1"/>
    </xf>
    <xf numFmtId="0" fontId="24" fillId="37" borderId="18" xfId="0" applyFont="1" applyFill="1" applyBorder="1" applyAlignment="1">
      <alignment vertical="center" wrapText="1"/>
    </xf>
    <xf numFmtId="4" fontId="24" fillId="36" borderId="18" xfId="0" applyNumberFormat="1" applyFont="1" applyFill="1" applyBorder="1" applyAlignment="1">
      <alignment horizontal="right" vertical="top" wrapText="1"/>
    </xf>
    <xf numFmtId="4" fontId="24" fillId="37" borderId="18" xfId="0" applyNumberFormat="1" applyFont="1" applyFill="1" applyBorder="1" applyAlignment="1">
      <alignment horizontal="right" vertical="top" wrapText="1"/>
    </xf>
    <xf numFmtId="177" fontId="23" fillId="36" borderId="18" xfId="0" applyNumberFormat="1" applyFont="1" applyFill="1" applyBorder="1" applyAlignment="1">
      <alignment horizontal="center" vertical="center"/>
    </xf>
    <xf numFmtId="177" fontId="23" fillId="37" borderId="18" xfId="0" applyNumberFormat="1" applyFont="1" applyFill="1" applyBorder="1" applyAlignment="1">
      <alignment horizontal="center" vertical="center"/>
    </xf>
    <xf numFmtId="177" fontId="28" fillId="0" borderId="18" xfId="0" applyNumberFormat="1" applyFont="1" applyBorder="1"/>
    <xf numFmtId="177" fontId="23" fillId="36" borderId="18" xfId="0" applyNumberFormat="1" applyFont="1" applyFill="1" applyBorder="1"/>
    <xf numFmtId="177" fontId="23" fillId="37" borderId="18" xfId="0" applyNumberFormat="1" applyFont="1" applyFill="1" applyBorder="1"/>
    <xf numFmtId="177" fontId="23" fillId="0" borderId="18" xfId="0" applyNumberFormat="1" applyFont="1" applyBorder="1"/>
    <xf numFmtId="49" fontId="24" fillId="0" borderId="18" xfId="0" applyNumberFormat="1" applyFont="1" applyFill="1" applyBorder="1" applyAlignment="1">
      <alignment vertical="center" wrapText="1"/>
    </xf>
    <xf numFmtId="0" fontId="24" fillId="0" borderId="18" xfId="0" applyFont="1" applyFill="1" applyBorder="1" applyAlignment="1">
      <alignment vertical="center" wrapText="1"/>
    </xf>
    <xf numFmtId="4" fontId="24" fillId="0" borderId="18" xfId="0" applyNumberFormat="1" applyFont="1" applyFill="1" applyBorder="1" applyAlignment="1">
      <alignment horizontal="right" vertical="top" wrapText="1"/>
    </xf>
    <xf numFmtId="0" fontId="23" fillId="0" borderId="0" xfId="0" applyFont="1" applyFill="1"/>
    <xf numFmtId="176" fontId="2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4" fillId="0" borderId="0" xfId="0" applyNumberFormat="1" applyFont="1" applyAlignment="1"/>
    <xf numFmtId="1" fontId="34" fillId="0" borderId="0" xfId="0" applyNumberFormat="1" applyFont="1" applyAlignment="1"/>
    <xf numFmtId="0" fontId="23" fillId="0" borderId="0" xfId="0" applyFont="1"/>
    <xf numFmtId="1" fontId="58" fillId="0" borderId="0" xfId="0" applyNumberFormat="1" applyFont="1" applyAlignment="1"/>
    <xf numFmtId="0" fontId="58" fillId="0" borderId="0" xfId="0" applyNumberFormat="1" applyFont="1" applyAlignment="1"/>
    <xf numFmtId="0" fontId="23" fillId="0" borderId="0" xfId="0" applyFont="1"/>
    <xf numFmtId="0" fontId="23" fillId="0" borderId="0" xfId="0" applyFont="1"/>
    <xf numFmtId="0" fontId="59" fillId="0" borderId="0" xfId="110"/>
    <xf numFmtId="0" fontId="60" fillId="0" borderId="0" xfId="110" applyNumberFormat="1" applyFont="1"/>
    <xf numFmtId="1" fontId="62" fillId="0" borderId="0" xfId="0" applyNumberFormat="1" applyFont="1" applyAlignment="1"/>
    <xf numFmtId="0" fontId="62" fillId="0" borderId="0" xfId="0" applyNumberFormat="1" applyFont="1" applyAlignment="1"/>
    <xf numFmtId="0" fontId="23" fillId="0" borderId="0" xfId="0" applyFont="1" applyAlignment="1">
      <alignment vertical="center"/>
    </xf>
    <xf numFmtId="49" fontId="24" fillId="33" borderId="18" xfId="0" applyNumberFormat="1" applyFont="1" applyFill="1" applyBorder="1" applyAlignment="1">
      <alignment horizontal="left" vertical="top" wrapText="1"/>
    </xf>
    <xf numFmtId="49" fontId="24" fillId="33" borderId="22" xfId="0" applyNumberFormat="1" applyFont="1" applyFill="1" applyBorder="1" applyAlignment="1">
      <alignment horizontal="left" vertical="top" wrapText="1"/>
    </xf>
    <xf numFmtId="49" fontId="24" fillId="33" borderId="23" xfId="0" applyNumberFormat="1" applyFont="1" applyFill="1" applyBorder="1" applyAlignment="1">
      <alignment horizontal="left" vertical="top" wrapText="1"/>
    </xf>
    <xf numFmtId="0" fontId="24" fillId="33" borderId="18" xfId="0" applyFont="1" applyFill="1" applyBorder="1" applyAlignment="1">
      <alignment vertical="center" wrapText="1"/>
    </xf>
    <xf numFmtId="49" fontId="25" fillId="33" borderId="18" xfId="0" applyNumberFormat="1" applyFont="1" applyFill="1" applyBorder="1" applyAlignment="1">
      <alignment horizontal="left" vertical="top" wrapText="1"/>
    </xf>
    <xf numFmtId="14" fontId="24" fillId="33" borderId="18" xfId="0" applyNumberFormat="1" applyFont="1" applyFill="1" applyBorder="1" applyAlignment="1">
      <alignment vertical="center" wrapText="1"/>
    </xf>
    <xf numFmtId="49" fontId="24" fillId="33" borderId="13" xfId="0" applyNumberFormat="1" applyFont="1" applyFill="1" applyBorder="1" applyAlignment="1">
      <alignment horizontal="left" vertical="top" wrapText="1"/>
    </xf>
    <xf numFmtId="49" fontId="24" fillId="33" borderId="15" xfId="0" applyNumberFormat="1" applyFont="1" applyFill="1" applyBorder="1" applyAlignment="1">
      <alignment horizontal="left" vertical="top" wrapText="1"/>
    </xf>
    <xf numFmtId="0" fontId="23" fillId="0" borderId="19" xfId="229" applyFont="1" applyBorder="1" applyAlignment="1">
      <alignment wrapText="1"/>
    </xf>
    <xf numFmtId="49" fontId="24" fillId="33" borderId="15" xfId="229" applyNumberFormat="1" applyFont="1" applyFill="1" applyBorder="1" applyAlignment="1">
      <alignment horizontal="left" vertical="top" wrapText="1"/>
    </xf>
    <xf numFmtId="0" fontId="23" fillId="0" borderId="0" xfId="229" applyFont="1" applyAlignment="1">
      <alignment wrapText="1"/>
    </xf>
    <xf numFmtId="14" fontId="24" fillId="33" borderId="12" xfId="229" applyNumberFormat="1" applyFont="1" applyFill="1" applyBorder="1" applyAlignment="1">
      <alignment vertical="center" wrapText="1"/>
    </xf>
    <xf numFmtId="14" fontId="24" fillId="33" borderId="16" xfId="229" applyNumberFormat="1" applyFont="1" applyFill="1" applyBorder="1" applyAlignment="1">
      <alignment vertical="center" wrapText="1"/>
    </xf>
    <xf numFmtId="14" fontId="24" fillId="33" borderId="17" xfId="229" applyNumberFormat="1" applyFont="1" applyFill="1" applyBorder="1" applyAlignment="1">
      <alignment vertical="center" wrapText="1"/>
    </xf>
    <xf numFmtId="49" fontId="25" fillId="33" borderId="15" xfId="229" applyNumberFormat="1" applyFont="1" applyFill="1" applyBorder="1" applyAlignment="1">
      <alignment horizontal="left" vertical="top" wrapText="1"/>
    </xf>
    <xf numFmtId="49" fontId="25" fillId="33" borderId="14" xfId="229" applyNumberFormat="1" applyFont="1" applyFill="1" applyBorder="1" applyAlignment="1">
      <alignment horizontal="left" vertical="top" wrapText="1"/>
    </xf>
    <xf numFmtId="49" fontId="25" fillId="33" borderId="13" xfId="229" applyNumberFormat="1" applyFont="1" applyFill="1" applyBorder="1" applyAlignment="1">
      <alignment horizontal="left" vertical="top" wrapText="1"/>
    </xf>
    <xf numFmtId="0" fontId="24" fillId="33" borderId="15" xfId="229" applyFont="1" applyFill="1" applyBorder="1" applyAlignment="1">
      <alignment vertical="center" wrapText="1"/>
    </xf>
    <xf numFmtId="0" fontId="24" fillId="33" borderId="13" xfId="229" applyFont="1" applyFill="1" applyBorder="1" applyAlignment="1">
      <alignment vertical="center" wrapText="1"/>
    </xf>
    <xf numFmtId="0" fontId="23" fillId="0" borderId="0" xfId="229" applyFont="1" applyAlignment="1">
      <alignment horizontal="right" vertical="center" wrapText="1"/>
    </xf>
    <xf numFmtId="49" fontId="24" fillId="33" borderId="13" xfId="229" applyNumberFormat="1" applyFont="1" applyFill="1" applyBorder="1" applyAlignment="1">
      <alignment horizontal="left" vertical="top" wrapText="1"/>
    </xf>
    <xf numFmtId="0" fontId="1" fillId="0" borderId="0" xfId="229">
      <alignment vertical="center"/>
    </xf>
    <xf numFmtId="0" fontId="29" fillId="0" borderId="0" xfId="229" applyFont="1" applyAlignment="1">
      <alignment horizontal="left" wrapText="1"/>
    </xf>
    <xf numFmtId="0" fontId="35" fillId="0" borderId="19" xfId="229" applyFont="1" applyBorder="1" applyAlignment="1">
      <alignment horizontal="left" vertical="center" wrapText="1"/>
    </xf>
    <xf numFmtId="0" fontId="24" fillId="0" borderId="10" xfId="229" applyFont="1" applyBorder="1" applyAlignment="1">
      <alignment wrapText="1"/>
    </xf>
    <xf numFmtId="0" fontId="23" fillId="0" borderId="11" xfId="229" applyFont="1" applyBorder="1" applyAlignment="1">
      <alignment wrapText="1"/>
    </xf>
    <xf numFmtId="0" fontId="23" fillId="0" borderId="11" xfId="229" applyFont="1" applyBorder="1" applyAlignment="1">
      <alignment horizontal="right" vertical="center" wrapText="1"/>
    </xf>
    <xf numFmtId="49" fontId="24" fillId="33" borderId="10" xfId="229" applyNumberFormat="1" applyFont="1" applyFill="1" applyBorder="1" applyAlignment="1">
      <alignment vertical="center" wrapText="1"/>
    </xf>
    <xf numFmtId="49" fontId="24" fillId="33" borderId="12" xfId="229" applyNumberFormat="1" applyFont="1" applyFill="1" applyBorder="1" applyAlignment="1">
      <alignment vertical="center" wrapText="1"/>
    </xf>
    <xf numFmtId="0" fontId="24" fillId="33" borderId="10" xfId="229" applyFont="1" applyFill="1" applyBorder="1" applyAlignment="1">
      <alignment vertical="center" wrapText="1"/>
    </xf>
    <xf numFmtId="0" fontId="24" fillId="33" borderId="12" xfId="229" applyFont="1" applyFill="1" applyBorder="1" applyAlignment="1">
      <alignment vertical="center" wrapText="1"/>
    </xf>
    <xf numFmtId="4" fontId="25" fillId="34" borderId="10" xfId="229" applyNumberFormat="1" applyFont="1" applyFill="1" applyBorder="1" applyAlignment="1">
      <alignment horizontal="right" vertical="top" wrapText="1"/>
    </xf>
    <xf numFmtId="176" fontId="25" fillId="34" borderId="10" xfId="229" applyNumberFormat="1" applyFont="1" applyFill="1" applyBorder="1" applyAlignment="1">
      <alignment horizontal="right" vertical="top" wrapText="1"/>
    </xf>
    <xf numFmtId="176" fontId="25" fillId="34" borderId="12" xfId="229" applyNumberFormat="1" applyFont="1" applyFill="1" applyBorder="1" applyAlignment="1">
      <alignment horizontal="right" vertical="top" wrapText="1"/>
    </xf>
    <xf numFmtId="4" fontId="24" fillId="35" borderId="10" xfId="229" applyNumberFormat="1" applyFont="1" applyFill="1" applyBorder="1" applyAlignment="1">
      <alignment horizontal="right" vertical="top" wrapText="1"/>
    </xf>
    <xf numFmtId="176" fontId="24" fillId="35" borderId="10" xfId="229" applyNumberFormat="1" applyFont="1" applyFill="1" applyBorder="1" applyAlignment="1">
      <alignment horizontal="right" vertical="top" wrapText="1"/>
    </xf>
    <xf numFmtId="176" fontId="24" fillId="35" borderId="12" xfId="229" applyNumberFormat="1" applyFont="1" applyFill="1" applyBorder="1" applyAlignment="1">
      <alignment horizontal="right" vertical="top" wrapText="1"/>
    </xf>
    <xf numFmtId="0" fontId="24" fillId="35" borderId="10" xfId="229" applyFont="1" applyFill="1" applyBorder="1" applyAlignment="1">
      <alignment horizontal="right" vertical="top" wrapText="1"/>
    </xf>
    <xf numFmtId="0" fontId="24" fillId="35" borderId="12" xfId="229" applyFont="1" applyFill="1" applyBorder="1" applyAlignment="1">
      <alignment horizontal="right" vertical="top" wrapText="1"/>
    </xf>
    <xf numFmtId="4" fontId="24" fillId="35" borderId="13" xfId="229" applyNumberFormat="1" applyFont="1" applyFill="1" applyBorder="1" applyAlignment="1">
      <alignment horizontal="right" vertical="top" wrapText="1"/>
    </xf>
    <xf numFmtId="0" fontId="24" fillId="35" borderId="13" xfId="229" applyFont="1" applyFill="1" applyBorder="1" applyAlignment="1">
      <alignment horizontal="right" vertical="top" wrapText="1"/>
    </xf>
    <xf numFmtId="176" fontId="24" fillId="35" borderId="13" xfId="229" applyNumberFormat="1" applyFont="1" applyFill="1" applyBorder="1" applyAlignment="1">
      <alignment horizontal="right" vertical="top" wrapText="1"/>
    </xf>
    <xf numFmtId="176" fontId="24" fillId="35" borderId="20" xfId="229" applyNumberFormat="1" applyFont="1" applyFill="1" applyBorder="1" applyAlignment="1">
      <alignment horizontal="right" vertical="top" wrapText="1"/>
    </xf>
  </cellXfs>
  <cellStyles count="24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2" xfId="84"/>
    <cellStyle name="20% - 着色 1 3" xfId="150"/>
    <cellStyle name="20% - 着色 1 4" xfId="177"/>
    <cellStyle name="20% - 着色 1 5" xfId="217"/>
    <cellStyle name="20% - 着色 1 6" xfId="231"/>
    <cellStyle name="20% - 着色 2" xfId="23" builtinId="34" customBuiltin="1"/>
    <cellStyle name="20% - 着色 2 2" xfId="88"/>
    <cellStyle name="20% - 着色 2 3" xfId="154"/>
    <cellStyle name="20% - 着色 2 4" xfId="179"/>
    <cellStyle name="20% - 着色 2 5" xfId="219"/>
    <cellStyle name="20% - 着色 2 6" xfId="233"/>
    <cellStyle name="20% - 着色 3" xfId="27" builtinId="38" customBuiltin="1"/>
    <cellStyle name="20% - 着色 3 2" xfId="92"/>
    <cellStyle name="20% - 着色 3 3" xfId="158"/>
    <cellStyle name="20% - 着色 3 4" xfId="181"/>
    <cellStyle name="20% - 着色 3 5" xfId="221"/>
    <cellStyle name="20% - 着色 3 6" xfId="235"/>
    <cellStyle name="20% - 着色 4" xfId="31" builtinId="42" customBuiltin="1"/>
    <cellStyle name="20% - 着色 4 2" xfId="96"/>
    <cellStyle name="20% - 着色 4 3" xfId="162"/>
    <cellStyle name="20% - 着色 4 4" xfId="183"/>
    <cellStyle name="20% - 着色 4 5" xfId="223"/>
    <cellStyle name="20% - 着色 4 6" xfId="237"/>
    <cellStyle name="20% - 着色 5" xfId="35" builtinId="46" customBuiltin="1"/>
    <cellStyle name="20% - 着色 5 2" xfId="100"/>
    <cellStyle name="20% - 着色 5 3" xfId="166"/>
    <cellStyle name="20% - 着色 5 4" xfId="185"/>
    <cellStyle name="20% - 着色 5 5" xfId="225"/>
    <cellStyle name="20% - 着色 5 6" xfId="239"/>
    <cellStyle name="20% - 着色 6" xfId="39" builtinId="50" customBuiltin="1"/>
    <cellStyle name="20% - 着色 6 2" xfId="104"/>
    <cellStyle name="20% - 着色 6 3" xfId="170"/>
    <cellStyle name="20% - 着色 6 4" xfId="187"/>
    <cellStyle name="20% - 着色 6 5" xfId="227"/>
    <cellStyle name="20% - 着色 6 6" xfId="241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2" xfId="85"/>
    <cellStyle name="40% - 着色 1 3" xfId="151"/>
    <cellStyle name="40% - 着色 1 4" xfId="178"/>
    <cellStyle name="40% - 着色 1 5" xfId="218"/>
    <cellStyle name="40% - 着色 1 6" xfId="232"/>
    <cellStyle name="40% - 着色 2" xfId="24" builtinId="35" customBuiltin="1"/>
    <cellStyle name="40% - 着色 2 2" xfId="89"/>
    <cellStyle name="40% - 着色 2 3" xfId="155"/>
    <cellStyle name="40% - 着色 2 4" xfId="180"/>
    <cellStyle name="40% - 着色 2 5" xfId="220"/>
    <cellStyle name="40% - 着色 2 6" xfId="234"/>
    <cellStyle name="40% - 着色 3" xfId="28" builtinId="39" customBuiltin="1"/>
    <cellStyle name="40% - 着色 3 2" xfId="93"/>
    <cellStyle name="40% - 着色 3 3" xfId="159"/>
    <cellStyle name="40% - 着色 3 4" xfId="182"/>
    <cellStyle name="40% - 着色 3 5" xfId="222"/>
    <cellStyle name="40% - 着色 3 6" xfId="236"/>
    <cellStyle name="40% - 着色 4" xfId="32" builtinId="43" customBuiltin="1"/>
    <cellStyle name="40% - 着色 4 2" xfId="97"/>
    <cellStyle name="40% - 着色 4 3" xfId="163"/>
    <cellStyle name="40% - 着色 4 4" xfId="184"/>
    <cellStyle name="40% - 着色 4 5" xfId="224"/>
    <cellStyle name="40% - 着色 4 6" xfId="238"/>
    <cellStyle name="40% - 着色 5" xfId="36" builtinId="47" customBuiltin="1"/>
    <cellStyle name="40% - 着色 5 2" xfId="101"/>
    <cellStyle name="40% - 着色 5 3" xfId="167"/>
    <cellStyle name="40% - 着色 5 4" xfId="186"/>
    <cellStyle name="40% - 着色 5 5" xfId="226"/>
    <cellStyle name="40% - 着色 5 6" xfId="240"/>
    <cellStyle name="40% - 着色 6" xfId="40" builtinId="51" customBuiltin="1"/>
    <cellStyle name="40% - 着色 6 2" xfId="105"/>
    <cellStyle name="40% - 着色 6 3" xfId="171"/>
    <cellStyle name="40% - 着色 6 4" xfId="188"/>
    <cellStyle name="40% - 着色 6 5" xfId="228"/>
    <cellStyle name="40% - 着色 6 6" xfId="242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3" xfId="116"/>
    <cellStyle name="注释 4" xfId="117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181" Type="http://schemas.openxmlformats.org/officeDocument/2006/relationships/hyperlink" Target="cid:482d44f6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424" Type="http://schemas.openxmlformats.org/officeDocument/2006/relationships/image" Target="cid:91324cd513" TargetMode="External"/><Relationship Id="rId270" Type="http://schemas.openxmlformats.org/officeDocument/2006/relationships/image" Target="cid:b0aaf7de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502" Type="http://schemas.openxmlformats.org/officeDocument/2006/relationships/image" Target="cid:36f12f01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524" Type="http://schemas.openxmlformats.org/officeDocument/2006/relationships/image" Target="cid:7f1ab22313" TargetMode="External"/><Relationship Id="rId566" Type="http://schemas.openxmlformats.org/officeDocument/2006/relationships/image" Target="cid:1486e014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577" Type="http://schemas.openxmlformats.org/officeDocument/2006/relationships/hyperlink" Target="cid:42aef7972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602" Type="http://schemas.openxmlformats.org/officeDocument/2006/relationships/image" Target="cid:81fbe077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79" Type="http://schemas.openxmlformats.org/officeDocument/2006/relationships/hyperlink" Target="cid:db19d21f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546" Type="http://schemas.openxmlformats.org/officeDocument/2006/relationships/image" Target="cid:cc488cb713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588" Type="http://schemas.openxmlformats.org/officeDocument/2006/relationships/image" Target="cid:680b06d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57" Type="http://schemas.openxmlformats.org/officeDocument/2006/relationships/hyperlink" Target="cid:f57373d02" TargetMode="External"/><Relationship Id="rId599" Type="http://schemas.openxmlformats.org/officeDocument/2006/relationships/hyperlink" Target="cid:7cd4f11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26" Type="http://schemas.openxmlformats.org/officeDocument/2006/relationships/image" Target="cid:842f442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537" Type="http://schemas.openxmlformats.org/officeDocument/2006/relationships/hyperlink" Target="cid:ad5e98cf2" TargetMode="External"/><Relationship Id="rId579" Type="http://schemas.openxmlformats.org/officeDocument/2006/relationships/hyperlink" Target="cid:521d87e6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506" Type="http://schemas.openxmlformats.org/officeDocument/2006/relationships/image" Target="cid:413c7421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492" Type="http://schemas.openxmlformats.org/officeDocument/2006/relationships/image" Target="cid:12de1e3b13" TargetMode="External"/><Relationship Id="rId548" Type="http://schemas.openxmlformats.org/officeDocument/2006/relationships/image" Target="cid:d15f9577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517" Type="http://schemas.openxmlformats.org/officeDocument/2006/relationships/hyperlink" Target="cid:66098c0e2" TargetMode="External"/><Relationship Id="rId559" Type="http://schemas.openxmlformats.org/officeDocument/2006/relationships/hyperlink" Target="cid:a077f90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528" Type="http://schemas.openxmlformats.org/officeDocument/2006/relationships/image" Target="cid:894d42c613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83" Type="http://schemas.openxmlformats.org/officeDocument/2006/relationships/hyperlink" Target="cid:eed1948d2" TargetMode="External"/><Relationship Id="rId539" Type="http://schemas.openxmlformats.org/officeDocument/2006/relationships/hyperlink" Target="cid:b26ab2aa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245" Type="http://schemas.openxmlformats.org/officeDocument/2006/relationships/hyperlink" Target="cid:451c38c72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52" Type="http://schemas.openxmlformats.org/officeDocument/2006/relationships/image" Target="cid:6ea40ed9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105" Type="http://schemas.openxmlformats.org/officeDocument/2006/relationships/hyperlink" Target="cid:7f5152d02" TargetMode="External"/><Relationship Id="rId147" Type="http://schemas.openxmlformats.org/officeDocument/2006/relationships/hyperlink" Target="cid:e39a52552" TargetMode="External"/><Relationship Id="rId312" Type="http://schemas.openxmlformats.org/officeDocument/2006/relationships/image" Target="cid:3176d9a713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561" Type="http://schemas.openxmlformats.org/officeDocument/2006/relationships/hyperlink" Target="cid:ac5444b2" TargetMode="External"/><Relationship Id="rId214" Type="http://schemas.openxmlformats.org/officeDocument/2006/relationships/image" Target="cid:c8f5e14113" TargetMode="External"/><Relationship Id="rId256" Type="http://schemas.openxmlformats.org/officeDocument/2006/relationships/image" Target="cid:688eac92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463" Type="http://schemas.openxmlformats.org/officeDocument/2006/relationships/hyperlink" Target="cid:cd46ec842" TargetMode="External"/><Relationship Id="rId519" Type="http://schemas.openxmlformats.org/officeDocument/2006/relationships/hyperlink" Target="cid:6a60cd972" TargetMode="External"/><Relationship Id="rId116" Type="http://schemas.openxmlformats.org/officeDocument/2006/relationships/image" Target="cid:9917345813" TargetMode="External"/><Relationship Id="rId158" Type="http://schemas.openxmlformats.org/officeDocument/2006/relationships/image" Target="cid:142770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20" Type="http://schemas.openxmlformats.org/officeDocument/2006/relationships/image" Target="cid:883d555513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267" Type="http://schemas.openxmlformats.org/officeDocument/2006/relationships/hyperlink" Target="cid:96e6ab7e2" TargetMode="External"/><Relationship Id="rId432" Type="http://schemas.openxmlformats.org/officeDocument/2006/relationships/image" Target="cid:b011a0c113" TargetMode="External"/><Relationship Id="rId474" Type="http://schemas.openxmlformats.org/officeDocument/2006/relationships/image" Target="cid:cac018c913" TargetMode="External"/><Relationship Id="rId127" Type="http://schemas.openxmlformats.org/officeDocument/2006/relationships/hyperlink" Target="cid:b8b36ac52" TargetMode="External"/><Relationship Id="rId31" Type="http://schemas.openxmlformats.org/officeDocument/2006/relationships/hyperlink" Target="cid:a711f70c2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76" Type="http://schemas.openxmlformats.org/officeDocument/2006/relationships/image" Target="cid:4cbb716013" TargetMode="External"/><Relationship Id="rId541" Type="http://schemas.openxmlformats.org/officeDocument/2006/relationships/hyperlink" Target="cid:c1f4b6ac2" TargetMode="External"/><Relationship Id="rId583" Type="http://schemas.openxmlformats.org/officeDocument/2006/relationships/hyperlink" Target="cid:5d65a7c0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36" Type="http://schemas.openxmlformats.org/officeDocument/2006/relationships/image" Target="cid:1128430c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52" Type="http://schemas.openxmlformats.org/officeDocument/2006/relationships/image" Target="cid:e606bc1c13" TargetMode="External"/><Relationship Id="rId594" Type="http://schemas.openxmlformats.org/officeDocument/2006/relationships/image" Target="cid:5deba76d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496" Type="http://schemas.openxmlformats.org/officeDocument/2006/relationships/image" Target="cid:1def42a0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563" Type="http://schemas.openxmlformats.org/officeDocument/2006/relationships/hyperlink" Target="cid:f2a012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532" Type="http://schemas.openxmlformats.org/officeDocument/2006/relationships/image" Target="cid:9de9f68413" TargetMode="External"/><Relationship Id="rId574" Type="http://schemas.openxmlformats.org/officeDocument/2006/relationships/image" Target="cid:396108aa13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501" Type="http://schemas.openxmlformats.org/officeDocument/2006/relationships/hyperlink" Target="cid:36f12ed32" TargetMode="External"/><Relationship Id="rId543" Type="http://schemas.openxmlformats.org/officeDocument/2006/relationships/hyperlink" Target="cid:c7314bce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585" Type="http://schemas.openxmlformats.org/officeDocument/2006/relationships/hyperlink" Target="cid:61b2a1cb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512" Type="http://schemas.openxmlformats.org/officeDocument/2006/relationships/image" Target="cid:55e9400c13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54" Type="http://schemas.openxmlformats.org/officeDocument/2006/relationships/image" Target="cid:ebcc174e13" TargetMode="External"/><Relationship Id="rId596" Type="http://schemas.openxmlformats.org/officeDocument/2006/relationships/image" Target="cid:63298967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498" Type="http://schemas.openxmlformats.org/officeDocument/2006/relationships/image" Target="cid:225aa5c4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534" Type="http://schemas.openxmlformats.org/officeDocument/2006/relationships/image" Target="cid:a3e4f30613" TargetMode="External"/><Relationship Id="rId576" Type="http://schemas.openxmlformats.org/officeDocument/2006/relationships/image" Target="cid:3d8c6a7b13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601" Type="http://schemas.openxmlformats.org/officeDocument/2006/relationships/hyperlink" Target="cid:81fbe0502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503" Type="http://schemas.openxmlformats.org/officeDocument/2006/relationships/hyperlink" Target="cid:3c1017e92" TargetMode="External"/><Relationship Id="rId545" Type="http://schemas.openxmlformats.org/officeDocument/2006/relationships/hyperlink" Target="cid:cc488c802" TargetMode="External"/><Relationship Id="rId587" Type="http://schemas.openxmlformats.org/officeDocument/2006/relationships/hyperlink" Target="cid:680b06b02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514" Type="http://schemas.openxmlformats.org/officeDocument/2006/relationships/image" Target="cid:5c1592af13" TargetMode="External"/><Relationship Id="rId556" Type="http://schemas.openxmlformats.org/officeDocument/2006/relationships/image" Target="cid:f049fbb413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598" Type="http://schemas.openxmlformats.org/officeDocument/2006/relationships/image" Target="cid:77ad0c9f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567" Type="http://schemas.openxmlformats.org/officeDocument/2006/relationships/hyperlink" Target="cid:1b05e0252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536" Type="http://schemas.openxmlformats.org/officeDocument/2006/relationships/image" Target="cid:a828098c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603" Type="http://schemas.openxmlformats.org/officeDocument/2006/relationships/hyperlink" Target="cid:880ae9622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547" Type="http://schemas.openxmlformats.org/officeDocument/2006/relationships/hyperlink" Target="cid:d15f95592" TargetMode="External"/><Relationship Id="rId589" Type="http://schemas.openxmlformats.org/officeDocument/2006/relationships/hyperlink" Target="cid:546d44f7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516" Type="http://schemas.openxmlformats.org/officeDocument/2006/relationships/image" Target="cid:61725117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27" Type="http://schemas.openxmlformats.org/officeDocument/2006/relationships/hyperlink" Target="cid:894d429c2" TargetMode="External"/><Relationship Id="rId569" Type="http://schemas.openxmlformats.org/officeDocument/2006/relationships/hyperlink" Target="cid:2e1706bb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580" Type="http://schemas.openxmlformats.org/officeDocument/2006/relationships/image" Target="cid:521d880d13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482" Type="http://schemas.openxmlformats.org/officeDocument/2006/relationships/image" Target="cid:e9adde6813" TargetMode="External"/><Relationship Id="rId538" Type="http://schemas.openxmlformats.org/officeDocument/2006/relationships/image" Target="cid:ad5e98f3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549" Type="http://schemas.openxmlformats.org/officeDocument/2006/relationships/hyperlink" Target="cid:d68ab9b7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560" Type="http://schemas.openxmlformats.org/officeDocument/2006/relationships/image" Target="cid:a077fb613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518" Type="http://schemas.openxmlformats.org/officeDocument/2006/relationships/image" Target="cid:66098c32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Relationship Id="rId571" Type="http://schemas.openxmlformats.org/officeDocument/2006/relationships/hyperlink" Target="cid:33374f78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66" Type="http://schemas.openxmlformats.org/officeDocument/2006/relationships/image" Target="cid:8c9b568c13" TargetMode="External"/><Relationship Id="rId431" Type="http://schemas.openxmlformats.org/officeDocument/2006/relationships/hyperlink" Target="cid:b011a09e2" TargetMode="External"/><Relationship Id="rId473" Type="http://schemas.openxmlformats.org/officeDocument/2006/relationships/hyperlink" Target="cid:cac018a42" TargetMode="External"/><Relationship Id="rId529" Type="http://schemas.openxmlformats.org/officeDocument/2006/relationships/hyperlink" Target="cid:8e741fbb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168" Type="http://schemas.openxmlformats.org/officeDocument/2006/relationships/image" Target="cid:fa4c685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42" Type="http://schemas.openxmlformats.org/officeDocument/2006/relationships/image" Target="cid:d943ccea13" TargetMode="External"/><Relationship Id="rId484" Type="http://schemas.openxmlformats.org/officeDocument/2006/relationships/image" Target="cid:eed194b213" TargetMode="External"/><Relationship Id="rId137" Type="http://schemas.openxmlformats.org/officeDocument/2006/relationships/hyperlink" Target="cid:dc21ce9c2" TargetMode="External"/><Relationship Id="rId302" Type="http://schemas.openxmlformats.org/officeDocument/2006/relationships/image" Target="cid:41f092313" TargetMode="External"/><Relationship Id="rId344" Type="http://schemas.openxmlformats.org/officeDocument/2006/relationships/image" Target="cid:b85e625313" TargetMode="External"/><Relationship Id="rId41" Type="http://schemas.openxmlformats.org/officeDocument/2006/relationships/hyperlink" Target="cid:c0d5d5872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51" Type="http://schemas.openxmlformats.org/officeDocument/2006/relationships/hyperlink" Target="cid:e606bbf52" TargetMode="External"/><Relationship Id="rId593" Type="http://schemas.openxmlformats.org/officeDocument/2006/relationships/hyperlink" Target="cid:5deba745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46" Type="http://schemas.openxmlformats.org/officeDocument/2006/relationships/image" Target="cid:451c38e5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53" Type="http://schemas.openxmlformats.org/officeDocument/2006/relationships/hyperlink" Target="cid:7e78fe482" TargetMode="External"/><Relationship Id="rId509" Type="http://schemas.openxmlformats.org/officeDocument/2006/relationships/hyperlink" Target="cid:55e626f2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495" Type="http://schemas.openxmlformats.org/officeDocument/2006/relationships/hyperlink" Target="cid:1def42792" TargetMode="External"/><Relationship Id="rId10" Type="http://schemas.openxmlformats.org/officeDocument/2006/relationships/image" Target="cid:7395293113" TargetMode="External"/><Relationship Id="rId52" Type="http://schemas.openxmlformats.org/officeDocument/2006/relationships/image" Target="cid:dfd5ecc813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562" Type="http://schemas.openxmlformats.org/officeDocument/2006/relationships/image" Target="cid:ac5447513" TargetMode="External"/><Relationship Id="rId215" Type="http://schemas.openxmlformats.org/officeDocument/2006/relationships/hyperlink" Target="cid:d85c69912" TargetMode="External"/><Relationship Id="rId257" Type="http://schemas.openxmlformats.org/officeDocument/2006/relationships/hyperlink" Target="cid:72d9e8a72" TargetMode="External"/><Relationship Id="rId422" Type="http://schemas.openxmlformats.org/officeDocument/2006/relationships/image" Target="cid:8c0050da13" TargetMode="External"/><Relationship Id="rId464" Type="http://schemas.openxmlformats.org/officeDocument/2006/relationships/image" Target="cid:cd46eca713" TargetMode="External"/><Relationship Id="rId299" Type="http://schemas.openxmlformats.org/officeDocument/2006/relationships/hyperlink" Target="cid:fe112e74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444" Type="http://schemas.openxmlformats.org/officeDocument/2006/relationships/image" Target="cid:de6f2c0e13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1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8" sqref="N8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5" t="s">
        <v>4</v>
      </c>
      <c r="D2" s="45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6" t="s">
        <v>5</v>
      </c>
      <c r="B3" s="46"/>
      <c r="C3" s="46"/>
      <c r="D3" s="46"/>
      <c r="E3" s="15">
        <f>SUM(E4:E41)</f>
        <v>24363250.931300003</v>
      </c>
      <c r="F3" s="25">
        <f>RA!I7</f>
        <v>906177.66900000104</v>
      </c>
      <c r="G3" s="16">
        <f>SUM(G4:G41)</f>
        <v>23457073.262300003</v>
      </c>
      <c r="H3" s="27">
        <f>RA!J7</f>
        <v>3.7194447964077502</v>
      </c>
      <c r="I3" s="20">
        <f>SUM(I4:I41)</f>
        <v>24363256.774162203</v>
      </c>
      <c r="J3" s="21">
        <f>SUM(J4:J41)</f>
        <v>23457072.768783901</v>
      </c>
      <c r="K3" s="22">
        <f>E3-I3</f>
        <v>-5.8428621999919415</v>
      </c>
      <c r="L3" s="22">
        <f>G3-J3</f>
        <v>0.49351610243320465</v>
      </c>
    </row>
    <row r="4" spans="1:13" x14ac:dyDescent="0.2">
      <c r="A4" s="47">
        <f>RA!A8</f>
        <v>42448</v>
      </c>
      <c r="B4" s="12">
        <v>12</v>
      </c>
      <c r="C4" s="42" t="s">
        <v>6</v>
      </c>
      <c r="D4" s="42"/>
      <c r="E4" s="15">
        <f>VLOOKUP(C4,RA!B8:D36,3,0)</f>
        <v>843049.08140000002</v>
      </c>
      <c r="F4" s="25">
        <f>VLOOKUP(C4,RA!B8:I39,8,0)</f>
        <v>6422.9003000000002</v>
      </c>
      <c r="G4" s="16">
        <f t="shared" ref="G4:G41" si="0">E4-F4</f>
        <v>836626.18110000005</v>
      </c>
      <c r="H4" s="27">
        <f>RA!J8</f>
        <v>0.76186552381195705</v>
      </c>
      <c r="I4" s="20">
        <f>VLOOKUP(B4,RMS!B:D,3,FALSE)</f>
        <v>843049.88149059797</v>
      </c>
      <c r="J4" s="21">
        <f>VLOOKUP(B4,RMS!B:E,4,FALSE)</f>
        <v>836626.193481197</v>
      </c>
      <c r="K4" s="22">
        <f t="shared" ref="K4:K41" si="1">E4-I4</f>
        <v>-0.8000905979424715</v>
      </c>
      <c r="L4" s="22">
        <f t="shared" ref="L4:L41" si="2">G4-J4</f>
        <v>-1.2381196953356266E-2</v>
      </c>
    </row>
    <row r="5" spans="1:13" x14ac:dyDescent="0.2">
      <c r="A5" s="47"/>
      <c r="B5" s="12">
        <v>13</v>
      </c>
      <c r="C5" s="42" t="s">
        <v>7</v>
      </c>
      <c r="D5" s="42"/>
      <c r="E5" s="15">
        <f>VLOOKUP(C5,RA!B8:D37,3,0)</f>
        <v>116545.2349</v>
      </c>
      <c r="F5" s="25">
        <f>VLOOKUP(C5,RA!B9:I40,8,0)</f>
        <v>25223.574000000001</v>
      </c>
      <c r="G5" s="16">
        <f t="shared" si="0"/>
        <v>91321.660899999988</v>
      </c>
      <c r="H5" s="27">
        <f>RA!J9</f>
        <v>21.642732988305099</v>
      </c>
      <c r="I5" s="20">
        <f>VLOOKUP(B5,RMS!B:D,3,FALSE)</f>
        <v>116545.29648547</v>
      </c>
      <c r="J5" s="21">
        <f>VLOOKUP(B5,RMS!B:E,4,FALSE)</f>
        <v>91321.6523017094</v>
      </c>
      <c r="K5" s="22">
        <f t="shared" si="1"/>
        <v>-6.1585470000864007E-2</v>
      </c>
      <c r="L5" s="22">
        <f t="shared" si="2"/>
        <v>8.5982905875425786E-3</v>
      </c>
      <c r="M5" s="32"/>
    </row>
    <row r="6" spans="1:13" x14ac:dyDescent="0.2">
      <c r="A6" s="47"/>
      <c r="B6" s="12">
        <v>14</v>
      </c>
      <c r="C6" s="42" t="s">
        <v>8</v>
      </c>
      <c r="D6" s="42"/>
      <c r="E6" s="15">
        <f>VLOOKUP(C6,RA!B10:D38,3,0)</f>
        <v>216693.2672</v>
      </c>
      <c r="F6" s="25">
        <f>VLOOKUP(C6,RA!B10:I41,8,0)</f>
        <v>45812.731599999999</v>
      </c>
      <c r="G6" s="16">
        <f t="shared" si="0"/>
        <v>170880.5356</v>
      </c>
      <c r="H6" s="27">
        <f>RA!J10</f>
        <v>21.141742054088098</v>
      </c>
      <c r="I6" s="20">
        <f>VLOOKUP(B6,RMS!B:D,3,FALSE)</f>
        <v>216695.60908808699</v>
      </c>
      <c r="J6" s="21">
        <f>VLOOKUP(B6,RMS!B:E,4,FALSE)</f>
        <v>170880.53585532299</v>
      </c>
      <c r="K6" s="22">
        <f>E6-I6</f>
        <v>-2.341888086986728</v>
      </c>
      <c r="L6" s="22">
        <f t="shared" si="2"/>
        <v>-2.5532298604957759E-4</v>
      </c>
      <c r="M6" s="32"/>
    </row>
    <row r="7" spans="1:13" x14ac:dyDescent="0.2">
      <c r="A7" s="47"/>
      <c r="B7" s="12">
        <v>15</v>
      </c>
      <c r="C7" s="42" t="s">
        <v>9</v>
      </c>
      <c r="D7" s="42"/>
      <c r="E7" s="15">
        <f>VLOOKUP(C7,RA!B10:D39,3,0)</f>
        <v>57975.6201</v>
      </c>
      <c r="F7" s="25">
        <f>VLOOKUP(C7,RA!B11:I42,8,0)</f>
        <v>3700.1725999999999</v>
      </c>
      <c r="G7" s="16">
        <f t="shared" si="0"/>
        <v>54275.447500000002</v>
      </c>
      <c r="H7" s="27">
        <f>RA!J11</f>
        <v>6.3822906829072501</v>
      </c>
      <c r="I7" s="20">
        <f>VLOOKUP(B7,RMS!B:D,3,FALSE)</f>
        <v>57975.667512412103</v>
      </c>
      <c r="J7" s="21">
        <f>VLOOKUP(B7,RMS!B:E,4,FALSE)</f>
        <v>54275.447466681799</v>
      </c>
      <c r="K7" s="22">
        <f t="shared" si="1"/>
        <v>-4.741241210285807E-2</v>
      </c>
      <c r="L7" s="22">
        <f t="shared" si="2"/>
        <v>3.3318203350063413E-5</v>
      </c>
      <c r="M7" s="32"/>
    </row>
    <row r="8" spans="1:13" x14ac:dyDescent="0.2">
      <c r="A8" s="47"/>
      <c r="B8" s="12">
        <v>16</v>
      </c>
      <c r="C8" s="42" t="s">
        <v>10</v>
      </c>
      <c r="D8" s="42"/>
      <c r="E8" s="15">
        <f>VLOOKUP(C8,RA!B12:D39,3,0)</f>
        <v>146341.76519999999</v>
      </c>
      <c r="F8" s="25">
        <f>VLOOKUP(C8,RA!B12:I43,8,0)</f>
        <v>15380.436600000001</v>
      </c>
      <c r="G8" s="16">
        <f t="shared" si="0"/>
        <v>130961.32859999999</v>
      </c>
      <c r="H8" s="27">
        <f>RA!J12</f>
        <v>10.509943336394899</v>
      </c>
      <c r="I8" s="20">
        <f>VLOOKUP(B8,RMS!B:D,3,FALSE)</f>
        <v>146341.76018803401</v>
      </c>
      <c r="J8" s="21">
        <f>VLOOKUP(B8,RMS!B:E,4,FALSE)</f>
        <v>130961.32745641</v>
      </c>
      <c r="K8" s="22">
        <f t="shared" si="1"/>
        <v>5.011965986341238E-3</v>
      </c>
      <c r="L8" s="22">
        <f t="shared" si="2"/>
        <v>1.1435899941716343E-3</v>
      </c>
      <c r="M8" s="32"/>
    </row>
    <row r="9" spans="1:13" x14ac:dyDescent="0.2">
      <c r="A9" s="47"/>
      <c r="B9" s="12">
        <v>17</v>
      </c>
      <c r="C9" s="42" t="s">
        <v>11</v>
      </c>
      <c r="D9" s="42"/>
      <c r="E9" s="15">
        <f>VLOOKUP(C9,RA!B12:D40,3,0)</f>
        <v>228531.84909999999</v>
      </c>
      <c r="F9" s="25">
        <f>VLOOKUP(C9,RA!B13:I44,8,0)</f>
        <v>48019.098899999997</v>
      </c>
      <c r="G9" s="16">
        <f t="shared" si="0"/>
        <v>180512.75020000001</v>
      </c>
      <c r="H9" s="27">
        <f>RA!J13</f>
        <v>21.011994209607099</v>
      </c>
      <c r="I9" s="20">
        <f>VLOOKUP(B9,RMS!B:D,3,FALSE)</f>
        <v>228532.01625555599</v>
      </c>
      <c r="J9" s="21">
        <f>VLOOKUP(B9,RMS!B:E,4,FALSE)</f>
        <v>180512.74946666701</v>
      </c>
      <c r="K9" s="22">
        <f t="shared" si="1"/>
        <v>-0.16715555600239895</v>
      </c>
      <c r="L9" s="22">
        <f t="shared" si="2"/>
        <v>7.3333299951627851E-4</v>
      </c>
      <c r="M9" s="32"/>
    </row>
    <row r="10" spans="1:13" x14ac:dyDescent="0.2">
      <c r="A10" s="47"/>
      <c r="B10" s="12">
        <v>18</v>
      </c>
      <c r="C10" s="42" t="s">
        <v>12</v>
      </c>
      <c r="D10" s="42"/>
      <c r="E10" s="15">
        <f>VLOOKUP(C10,RA!B14:D41,3,0)</f>
        <v>202098.04500000001</v>
      </c>
      <c r="F10" s="25">
        <f>VLOOKUP(C10,RA!B14:I44,8,0)</f>
        <v>29967.023300000001</v>
      </c>
      <c r="G10" s="16">
        <f t="shared" si="0"/>
        <v>172131.02170000001</v>
      </c>
      <c r="H10" s="27">
        <f>RA!J14</f>
        <v>14.8279629820269</v>
      </c>
      <c r="I10" s="20">
        <f>VLOOKUP(B10,RMS!B:D,3,FALSE)</f>
        <v>202098.055949573</v>
      </c>
      <c r="J10" s="21">
        <f>VLOOKUP(B10,RMS!B:E,4,FALSE)</f>
        <v>172131.02645982901</v>
      </c>
      <c r="K10" s="22">
        <f t="shared" si="1"/>
        <v>-1.0949572984827682E-2</v>
      </c>
      <c r="L10" s="22">
        <f t="shared" si="2"/>
        <v>-4.7598289966117591E-3</v>
      </c>
      <c r="M10" s="32"/>
    </row>
    <row r="11" spans="1:13" x14ac:dyDescent="0.2">
      <c r="A11" s="47"/>
      <c r="B11" s="12">
        <v>19</v>
      </c>
      <c r="C11" s="42" t="s">
        <v>13</v>
      </c>
      <c r="D11" s="42"/>
      <c r="E11" s="15">
        <f>VLOOKUP(C11,RA!B14:D42,3,0)</f>
        <v>92396.852599999998</v>
      </c>
      <c r="F11" s="25">
        <f>VLOOKUP(C11,RA!B15:I45,8,0)</f>
        <v>13511.8444</v>
      </c>
      <c r="G11" s="16">
        <f t="shared" si="0"/>
        <v>78885.008199999997</v>
      </c>
      <c r="H11" s="27">
        <f>RA!J15</f>
        <v>14.623706349062401</v>
      </c>
      <c r="I11" s="20">
        <f>VLOOKUP(B11,RMS!B:D,3,FALSE)</f>
        <v>92396.977449572601</v>
      </c>
      <c r="J11" s="21">
        <f>VLOOKUP(B11,RMS!B:E,4,FALSE)</f>
        <v>78885.0092</v>
      </c>
      <c r="K11" s="22">
        <f t="shared" si="1"/>
        <v>-0.12484957260312513</v>
      </c>
      <c r="L11" s="22">
        <f t="shared" si="2"/>
        <v>-1.0000000038417056E-3</v>
      </c>
      <c r="M11" s="32"/>
    </row>
    <row r="12" spans="1:13" x14ac:dyDescent="0.2">
      <c r="A12" s="47"/>
      <c r="B12" s="12">
        <v>21</v>
      </c>
      <c r="C12" s="42" t="s">
        <v>14</v>
      </c>
      <c r="D12" s="42"/>
      <c r="E12" s="15">
        <f>VLOOKUP(C12,RA!B16:D43,3,0)</f>
        <v>1502954.3509</v>
      </c>
      <c r="F12" s="25">
        <f>VLOOKUP(C12,RA!B16:I46,8,0)</f>
        <v>-115369.06510000001</v>
      </c>
      <c r="G12" s="16">
        <f t="shared" si="0"/>
        <v>1618323.416</v>
      </c>
      <c r="H12" s="27">
        <f>RA!J16</f>
        <v>-7.6761523083462002</v>
      </c>
      <c r="I12" s="20">
        <f>VLOOKUP(B12,RMS!B:D,3,FALSE)</f>
        <v>1502953.6941470101</v>
      </c>
      <c r="J12" s="21">
        <f>VLOOKUP(B12,RMS!B:E,4,FALSE)</f>
        <v>1618323.41675214</v>
      </c>
      <c r="K12" s="22">
        <f t="shared" si="1"/>
        <v>0.65675298986025155</v>
      </c>
      <c r="L12" s="22">
        <f t="shared" si="2"/>
        <v>-7.5214006938040257E-4</v>
      </c>
      <c r="M12" s="32"/>
    </row>
    <row r="13" spans="1:13" x14ac:dyDescent="0.2">
      <c r="A13" s="47"/>
      <c r="B13" s="12">
        <v>22</v>
      </c>
      <c r="C13" s="42" t="s">
        <v>15</v>
      </c>
      <c r="D13" s="42"/>
      <c r="E13" s="15">
        <f>VLOOKUP(C13,RA!B16:D44,3,0)</f>
        <v>879943.31070000003</v>
      </c>
      <c r="F13" s="25">
        <f>VLOOKUP(C13,RA!B17:I47,8,0)</f>
        <v>35125.453600000001</v>
      </c>
      <c r="G13" s="16">
        <f t="shared" si="0"/>
        <v>844817.85710000002</v>
      </c>
      <c r="H13" s="27">
        <f>RA!J17</f>
        <v>3.9917859676730201</v>
      </c>
      <c r="I13" s="20">
        <f>VLOOKUP(B13,RMS!B:D,3,FALSE)</f>
        <v>879943.29545384599</v>
      </c>
      <c r="J13" s="21">
        <f>VLOOKUP(B13,RMS!B:E,4,FALSE)</f>
        <v>844817.85812307696</v>
      </c>
      <c r="K13" s="22">
        <f t="shared" si="1"/>
        <v>1.5246154041960835E-2</v>
      </c>
      <c r="L13" s="22">
        <f t="shared" si="2"/>
        <v>-1.0230769403278828E-3</v>
      </c>
      <c r="M13" s="32"/>
    </row>
    <row r="14" spans="1:13" x14ac:dyDescent="0.2">
      <c r="A14" s="47"/>
      <c r="B14" s="12">
        <v>23</v>
      </c>
      <c r="C14" s="42" t="s">
        <v>16</v>
      </c>
      <c r="D14" s="42"/>
      <c r="E14" s="15">
        <f>VLOOKUP(C14,RA!B18:D44,3,0)</f>
        <v>2063335.1643999999</v>
      </c>
      <c r="F14" s="25">
        <f>VLOOKUP(C14,RA!B18:I48,8,0)</f>
        <v>148708.68350000001</v>
      </c>
      <c r="G14" s="16">
        <f t="shared" si="0"/>
        <v>1914626.4808999998</v>
      </c>
      <c r="H14" s="27">
        <f>RA!J18</f>
        <v>7.2071995895656302</v>
      </c>
      <c r="I14" s="20">
        <f>VLOOKUP(B14,RMS!B:D,3,FALSE)</f>
        <v>2063335.53476581</v>
      </c>
      <c r="J14" s="21">
        <f>VLOOKUP(B14,RMS!B:E,4,FALSE)</f>
        <v>1914626.52625385</v>
      </c>
      <c r="K14" s="22">
        <f t="shared" si="1"/>
        <v>-0.37036581011489034</v>
      </c>
      <c r="L14" s="22">
        <f t="shared" si="2"/>
        <v>-4.5353850116953254E-2</v>
      </c>
      <c r="M14" s="32"/>
    </row>
    <row r="15" spans="1:13" x14ac:dyDescent="0.2">
      <c r="A15" s="47"/>
      <c r="B15" s="12">
        <v>24</v>
      </c>
      <c r="C15" s="42" t="s">
        <v>17</v>
      </c>
      <c r="D15" s="42"/>
      <c r="E15" s="15">
        <f>VLOOKUP(C15,RA!B18:D45,3,0)</f>
        <v>667372.24060000002</v>
      </c>
      <c r="F15" s="25">
        <f>VLOOKUP(C15,RA!B19:I49,8,0)</f>
        <v>51176.728199999998</v>
      </c>
      <c r="G15" s="16">
        <f t="shared" si="0"/>
        <v>616195.51240000001</v>
      </c>
      <c r="H15" s="27">
        <f>RA!J19</f>
        <v>7.6683933023629596</v>
      </c>
      <c r="I15" s="20">
        <f>VLOOKUP(B15,RMS!B:D,3,FALSE)</f>
        <v>667372.20599230798</v>
      </c>
      <c r="J15" s="21">
        <f>VLOOKUP(B15,RMS!B:E,4,FALSE)</f>
        <v>616195.51030341897</v>
      </c>
      <c r="K15" s="22">
        <f t="shared" si="1"/>
        <v>3.4607692039571702E-2</v>
      </c>
      <c r="L15" s="22">
        <f t="shared" si="2"/>
        <v>2.0965810399502516E-3</v>
      </c>
      <c r="M15" s="32"/>
    </row>
    <row r="16" spans="1:13" x14ac:dyDescent="0.2">
      <c r="A16" s="47"/>
      <c r="B16" s="12">
        <v>25</v>
      </c>
      <c r="C16" s="42" t="s">
        <v>18</v>
      </c>
      <c r="D16" s="42"/>
      <c r="E16" s="15">
        <f>VLOOKUP(C16,RA!B20:D46,3,0)</f>
        <v>1056543.0767000001</v>
      </c>
      <c r="F16" s="25">
        <f>VLOOKUP(C16,RA!B20:I50,8,0)</f>
        <v>65784.790699999998</v>
      </c>
      <c r="G16" s="16">
        <f t="shared" si="0"/>
        <v>990758.28600000008</v>
      </c>
      <c r="H16" s="27">
        <f>RA!J20</f>
        <v>6.2264182266445598</v>
      </c>
      <c r="I16" s="20">
        <f>VLOOKUP(B16,RMS!B:D,3,FALSE)</f>
        <v>1056543.1971</v>
      </c>
      <c r="J16" s="21">
        <f>VLOOKUP(B16,RMS!B:E,4,FALSE)</f>
        <v>990758.28599999996</v>
      </c>
      <c r="K16" s="22">
        <f t="shared" si="1"/>
        <v>-0.12039999989792705</v>
      </c>
      <c r="L16" s="22">
        <f t="shared" si="2"/>
        <v>0</v>
      </c>
      <c r="M16" s="32"/>
    </row>
    <row r="17" spans="1:13" x14ac:dyDescent="0.2">
      <c r="A17" s="47"/>
      <c r="B17" s="12">
        <v>26</v>
      </c>
      <c r="C17" s="42" t="s">
        <v>19</v>
      </c>
      <c r="D17" s="42"/>
      <c r="E17" s="15">
        <f>VLOOKUP(C17,RA!B20:D47,3,0)</f>
        <v>397043.46960000001</v>
      </c>
      <c r="F17" s="25">
        <f>VLOOKUP(C17,RA!B21:I51,8,0)</f>
        <v>45641.18</v>
      </c>
      <c r="G17" s="16">
        <f t="shared" si="0"/>
        <v>351402.28960000002</v>
      </c>
      <c r="H17" s="27">
        <f>RA!J21</f>
        <v>11.4952602157091</v>
      </c>
      <c r="I17" s="20">
        <f>VLOOKUP(B17,RMS!B:D,3,FALSE)</f>
        <v>397043.22009075701</v>
      </c>
      <c r="J17" s="21">
        <f>VLOOKUP(B17,RMS!B:E,4,FALSE)</f>
        <v>351402.28914306802</v>
      </c>
      <c r="K17" s="22">
        <f t="shared" si="1"/>
        <v>0.24950924300355837</v>
      </c>
      <c r="L17" s="22">
        <f t="shared" si="2"/>
        <v>4.5693200081586838E-4</v>
      </c>
      <c r="M17" s="32"/>
    </row>
    <row r="18" spans="1:13" x14ac:dyDescent="0.2">
      <c r="A18" s="47"/>
      <c r="B18" s="12">
        <v>27</v>
      </c>
      <c r="C18" s="42" t="s">
        <v>20</v>
      </c>
      <c r="D18" s="42"/>
      <c r="E18" s="15">
        <f>VLOOKUP(C18,RA!B22:D48,3,0)</f>
        <v>1531260.4495999999</v>
      </c>
      <c r="F18" s="25">
        <f>VLOOKUP(C18,RA!B22:I52,8,0)</f>
        <v>64498.936900000001</v>
      </c>
      <c r="G18" s="16">
        <f t="shared" si="0"/>
        <v>1466761.5126999998</v>
      </c>
      <c r="H18" s="27">
        <f>RA!J22</f>
        <v>4.2121467263683696</v>
      </c>
      <c r="I18" s="20">
        <f>VLOOKUP(B18,RMS!B:D,3,FALSE)</f>
        <v>1531261.8460333301</v>
      </c>
      <c r="J18" s="21">
        <f>VLOOKUP(B18,RMS!B:E,4,FALSE)</f>
        <v>1466761.5108666699</v>
      </c>
      <c r="K18" s="22">
        <f t="shared" si="1"/>
        <v>-1.3964333301410079</v>
      </c>
      <c r="L18" s="22">
        <f t="shared" si="2"/>
        <v>1.8333299085497856E-3</v>
      </c>
      <c r="M18" s="32"/>
    </row>
    <row r="19" spans="1:13" x14ac:dyDescent="0.2">
      <c r="A19" s="47"/>
      <c r="B19" s="12">
        <v>29</v>
      </c>
      <c r="C19" s="42" t="s">
        <v>21</v>
      </c>
      <c r="D19" s="42"/>
      <c r="E19" s="15">
        <f>VLOOKUP(C19,RA!B22:D49,3,0)</f>
        <v>2982559.3173000002</v>
      </c>
      <c r="F19" s="25">
        <f>VLOOKUP(C19,RA!B23:I53,8,0)</f>
        <v>182732.62549999999</v>
      </c>
      <c r="G19" s="16">
        <f t="shared" si="0"/>
        <v>2799826.6918000001</v>
      </c>
      <c r="H19" s="27">
        <f>RA!J23</f>
        <v>6.1267054921617099</v>
      </c>
      <c r="I19" s="20">
        <f>VLOOKUP(B19,RMS!B:D,3,FALSE)</f>
        <v>2982560.6444640998</v>
      </c>
      <c r="J19" s="21">
        <f>VLOOKUP(B19,RMS!B:E,4,FALSE)</f>
        <v>2799826.7235752102</v>
      </c>
      <c r="K19" s="22">
        <f t="shared" si="1"/>
        <v>-1.3271640995517373</v>
      </c>
      <c r="L19" s="22">
        <f t="shared" si="2"/>
        <v>-3.1775210052728653E-2</v>
      </c>
      <c r="M19" s="32"/>
    </row>
    <row r="20" spans="1:13" x14ac:dyDescent="0.2">
      <c r="A20" s="47"/>
      <c r="B20" s="12">
        <v>31</v>
      </c>
      <c r="C20" s="42" t="s">
        <v>22</v>
      </c>
      <c r="D20" s="42"/>
      <c r="E20" s="15">
        <f>VLOOKUP(C20,RA!B24:D50,3,0)</f>
        <v>261148.8051</v>
      </c>
      <c r="F20" s="25">
        <f>VLOOKUP(C20,RA!B24:I54,8,0)</f>
        <v>43518.320399999997</v>
      </c>
      <c r="G20" s="16">
        <f t="shared" si="0"/>
        <v>217630.4847</v>
      </c>
      <c r="H20" s="27">
        <f>RA!J24</f>
        <v>16.6641851504302</v>
      </c>
      <c r="I20" s="20">
        <f>VLOOKUP(B20,RMS!B:D,3,FALSE)</f>
        <v>261148.80791341799</v>
      </c>
      <c r="J20" s="21">
        <f>VLOOKUP(B20,RMS!B:E,4,FALSE)</f>
        <v>217630.49026660901</v>
      </c>
      <c r="K20" s="22">
        <f t="shared" si="1"/>
        <v>-2.8134179883636534E-3</v>
      </c>
      <c r="L20" s="22">
        <f t="shared" si="2"/>
        <v>-5.5666090047452599E-3</v>
      </c>
      <c r="M20" s="32"/>
    </row>
    <row r="21" spans="1:13" x14ac:dyDescent="0.2">
      <c r="A21" s="47"/>
      <c r="B21" s="12">
        <v>32</v>
      </c>
      <c r="C21" s="42" t="s">
        <v>23</v>
      </c>
      <c r="D21" s="42"/>
      <c r="E21" s="15">
        <f>VLOOKUP(C21,RA!B24:D51,3,0)</f>
        <v>319448.33789999998</v>
      </c>
      <c r="F21" s="25">
        <f>VLOOKUP(C21,RA!B25:I55,8,0)</f>
        <v>23733.378700000001</v>
      </c>
      <c r="G21" s="16">
        <f t="shared" si="0"/>
        <v>295714.95919999998</v>
      </c>
      <c r="H21" s="27">
        <f>RA!J25</f>
        <v>7.4294888669696197</v>
      </c>
      <c r="I21" s="20">
        <f>VLOOKUP(B21,RMS!B:D,3,FALSE)</f>
        <v>319448.31153483898</v>
      </c>
      <c r="J21" s="21">
        <f>VLOOKUP(B21,RMS!B:E,4,FALSE)</f>
        <v>295714.95186334202</v>
      </c>
      <c r="K21" s="22">
        <f t="shared" si="1"/>
        <v>2.6365161000285298E-2</v>
      </c>
      <c r="L21" s="22">
        <f t="shared" si="2"/>
        <v>7.3366579599678516E-3</v>
      </c>
      <c r="M21" s="32"/>
    </row>
    <row r="22" spans="1:13" x14ac:dyDescent="0.2">
      <c r="A22" s="47"/>
      <c r="B22" s="12">
        <v>33</v>
      </c>
      <c r="C22" s="42" t="s">
        <v>24</v>
      </c>
      <c r="D22" s="42"/>
      <c r="E22" s="15">
        <f>VLOOKUP(C22,RA!B26:D52,3,0)</f>
        <v>620497.57449999999</v>
      </c>
      <c r="F22" s="25">
        <f>VLOOKUP(C22,RA!B26:I56,8,0)</f>
        <v>133034.57370000001</v>
      </c>
      <c r="G22" s="16">
        <f t="shared" si="0"/>
        <v>487463.00079999998</v>
      </c>
      <c r="H22" s="27">
        <f>RA!J26</f>
        <v>21.439982872970901</v>
      </c>
      <c r="I22" s="20">
        <f>VLOOKUP(B22,RMS!B:D,3,FALSE)</f>
        <v>620497.54797708197</v>
      </c>
      <c r="J22" s="21">
        <f>VLOOKUP(B22,RMS!B:E,4,FALSE)</f>
        <v>487462.99759056402</v>
      </c>
      <c r="K22" s="22">
        <f t="shared" si="1"/>
        <v>2.6522918022237718E-2</v>
      </c>
      <c r="L22" s="22">
        <f t="shared" si="2"/>
        <v>3.2094359630718827E-3</v>
      </c>
      <c r="M22" s="32"/>
    </row>
    <row r="23" spans="1:13" x14ac:dyDescent="0.2">
      <c r="A23" s="47"/>
      <c r="B23" s="12">
        <v>34</v>
      </c>
      <c r="C23" s="42" t="s">
        <v>25</v>
      </c>
      <c r="D23" s="42"/>
      <c r="E23" s="15">
        <f>VLOOKUP(C23,RA!B26:D53,3,0)</f>
        <v>264377.28950000001</v>
      </c>
      <c r="F23" s="25">
        <f>VLOOKUP(C23,RA!B27:I57,8,0)</f>
        <v>69994.779299999995</v>
      </c>
      <c r="G23" s="16">
        <f t="shared" si="0"/>
        <v>194382.51020000002</v>
      </c>
      <c r="H23" s="27">
        <f>RA!J27</f>
        <v>26.475337360624501</v>
      </c>
      <c r="I23" s="20">
        <f>VLOOKUP(B23,RMS!B:D,3,FALSE)</f>
        <v>264377.05463731202</v>
      </c>
      <c r="J23" s="21">
        <f>VLOOKUP(B23,RMS!B:E,4,FALSE)</f>
        <v>194382.530087099</v>
      </c>
      <c r="K23" s="22">
        <f t="shared" si="1"/>
        <v>0.23486268799751997</v>
      </c>
      <c r="L23" s="22">
        <f t="shared" si="2"/>
        <v>-1.9887098984327167E-2</v>
      </c>
      <c r="M23" s="32"/>
    </row>
    <row r="24" spans="1:13" x14ac:dyDescent="0.2">
      <c r="A24" s="47"/>
      <c r="B24" s="12">
        <v>35</v>
      </c>
      <c r="C24" s="42" t="s">
        <v>26</v>
      </c>
      <c r="D24" s="42"/>
      <c r="E24" s="15">
        <f>VLOOKUP(C24,RA!B28:D54,3,0)</f>
        <v>992904.14229999995</v>
      </c>
      <c r="F24" s="25">
        <f>VLOOKUP(C24,RA!B28:I58,8,0)</f>
        <v>39160.152900000001</v>
      </c>
      <c r="G24" s="16">
        <f t="shared" si="0"/>
        <v>953743.98939999996</v>
      </c>
      <c r="H24" s="27">
        <f>RA!J28</f>
        <v>3.94400136243646</v>
      </c>
      <c r="I24" s="20">
        <f>VLOOKUP(B24,RMS!B:D,3,FALSE)</f>
        <v>992904.14226283203</v>
      </c>
      <c r="J24" s="21">
        <f>VLOOKUP(B24,RMS!B:E,4,FALSE)</f>
        <v>953743.981419469</v>
      </c>
      <c r="K24" s="22">
        <f t="shared" si="1"/>
        <v>3.7167919799685478E-5</v>
      </c>
      <c r="L24" s="22">
        <f t="shared" si="2"/>
        <v>7.980530965141952E-3</v>
      </c>
      <c r="M24" s="32"/>
    </row>
    <row r="25" spans="1:13" x14ac:dyDescent="0.2">
      <c r="A25" s="47"/>
      <c r="B25" s="12">
        <v>36</v>
      </c>
      <c r="C25" s="42" t="s">
        <v>27</v>
      </c>
      <c r="D25" s="42"/>
      <c r="E25" s="15">
        <f>VLOOKUP(C25,RA!B28:D55,3,0)</f>
        <v>803937.98270000005</v>
      </c>
      <c r="F25" s="25">
        <f>VLOOKUP(C25,RA!B29:I59,8,0)</f>
        <v>105164.1667</v>
      </c>
      <c r="G25" s="16">
        <f t="shared" si="0"/>
        <v>698773.81600000011</v>
      </c>
      <c r="H25" s="27">
        <f>RA!J29</f>
        <v>13.081129261589201</v>
      </c>
      <c r="I25" s="20">
        <f>VLOOKUP(B25,RMS!B:D,3,FALSE)</f>
        <v>803938.074177876</v>
      </c>
      <c r="J25" s="21">
        <f>VLOOKUP(B25,RMS!B:E,4,FALSE)</f>
        <v>698773.80563509697</v>
      </c>
      <c r="K25" s="22">
        <f t="shared" si="1"/>
        <v>-9.1477875947020948E-2</v>
      </c>
      <c r="L25" s="22">
        <f t="shared" si="2"/>
        <v>1.0364903137087822E-2</v>
      </c>
      <c r="M25" s="32"/>
    </row>
    <row r="26" spans="1:13" x14ac:dyDescent="0.2">
      <c r="A26" s="47"/>
      <c r="B26" s="12">
        <v>37</v>
      </c>
      <c r="C26" s="42" t="s">
        <v>71</v>
      </c>
      <c r="D26" s="42"/>
      <c r="E26" s="15">
        <f>VLOOKUP(C26,RA!B30:D56,3,0)</f>
        <v>1567632.9182</v>
      </c>
      <c r="F26" s="25">
        <f>VLOOKUP(C26,RA!B30:I60,8,0)</f>
        <v>127192.5264</v>
      </c>
      <c r="G26" s="16">
        <f t="shared" si="0"/>
        <v>1440440.3917999999</v>
      </c>
      <c r="H26" s="27">
        <f>RA!J30</f>
        <v>8.1136677421935008</v>
      </c>
      <c r="I26" s="20">
        <f>VLOOKUP(B26,RMS!B:D,3,FALSE)</f>
        <v>1567632.7917752201</v>
      </c>
      <c r="J26" s="21">
        <f>VLOOKUP(B26,RMS!B:E,4,FALSE)</f>
        <v>1440440.3620213401</v>
      </c>
      <c r="K26" s="22">
        <f t="shared" si="1"/>
        <v>0.12642477988265455</v>
      </c>
      <c r="L26" s="22">
        <f t="shared" si="2"/>
        <v>2.977865980938077E-2</v>
      </c>
      <c r="M26" s="32"/>
    </row>
    <row r="27" spans="1:13" x14ac:dyDescent="0.2">
      <c r="A27" s="47"/>
      <c r="B27" s="12">
        <v>38</v>
      </c>
      <c r="C27" s="42" t="s">
        <v>29</v>
      </c>
      <c r="D27" s="42"/>
      <c r="E27" s="15">
        <f>VLOOKUP(C27,RA!B30:D57,3,0)</f>
        <v>3755935.6094</v>
      </c>
      <c r="F27" s="25">
        <f>VLOOKUP(C27,RA!B31:I61,8,0)</f>
        <v>-119163.0557</v>
      </c>
      <c r="G27" s="16">
        <f t="shared" si="0"/>
        <v>3875098.6650999999</v>
      </c>
      <c r="H27" s="27">
        <f>RA!J31</f>
        <v>-3.1726597069920501</v>
      </c>
      <c r="I27" s="20">
        <f>VLOOKUP(B27,RMS!B:D,3,FALSE)</f>
        <v>3755936.0330460202</v>
      </c>
      <c r="J27" s="21">
        <f>VLOOKUP(B27,RMS!B:E,4,FALSE)</f>
        <v>3875098.1162398201</v>
      </c>
      <c r="K27" s="22">
        <f t="shared" si="1"/>
        <v>-0.42364602023735642</v>
      </c>
      <c r="L27" s="22">
        <f t="shared" si="2"/>
        <v>0.5488601797260344</v>
      </c>
      <c r="M27" s="32"/>
    </row>
    <row r="28" spans="1:13" x14ac:dyDescent="0.2">
      <c r="A28" s="47"/>
      <c r="B28" s="12">
        <v>39</v>
      </c>
      <c r="C28" s="42" t="s">
        <v>30</v>
      </c>
      <c r="D28" s="42"/>
      <c r="E28" s="15">
        <f>VLOOKUP(C28,RA!B32:D58,3,0)</f>
        <v>119567.5871</v>
      </c>
      <c r="F28" s="25">
        <f>VLOOKUP(C28,RA!B32:I62,8,0)</f>
        <v>32938.350700000003</v>
      </c>
      <c r="G28" s="16">
        <f t="shared" si="0"/>
        <v>86629.236399999994</v>
      </c>
      <c r="H28" s="27">
        <f>RA!J32</f>
        <v>27.547892785067301</v>
      </c>
      <c r="I28" s="20">
        <f>VLOOKUP(B28,RMS!B:D,3,FALSE)</f>
        <v>119567.52602730499</v>
      </c>
      <c r="J28" s="21">
        <f>VLOOKUP(B28,RMS!B:E,4,FALSE)</f>
        <v>86629.238758086096</v>
      </c>
      <c r="K28" s="22">
        <f t="shared" si="1"/>
        <v>6.1072695010807365E-2</v>
      </c>
      <c r="L28" s="22">
        <f t="shared" si="2"/>
        <v>-2.358086101594381E-3</v>
      </c>
      <c r="M28" s="32"/>
    </row>
    <row r="29" spans="1:13" x14ac:dyDescent="0.2">
      <c r="A29" s="47"/>
      <c r="B29" s="12">
        <v>40</v>
      </c>
      <c r="C29" s="42" t="s">
        <v>73</v>
      </c>
      <c r="D29" s="42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 x14ac:dyDescent="0.25">
      <c r="A30" s="47"/>
      <c r="B30" s="12">
        <v>42</v>
      </c>
      <c r="C30" s="42" t="s">
        <v>31</v>
      </c>
      <c r="D30" s="42"/>
      <c r="E30" s="15">
        <f>VLOOKUP(C30,RA!B34:D61,3,0)</f>
        <v>153654.18729999999</v>
      </c>
      <c r="F30" s="25">
        <f>VLOOKUP(C30,RA!B34:I65,8,0)</f>
        <v>24807.853999999999</v>
      </c>
      <c r="G30" s="16">
        <f t="shared" si="0"/>
        <v>128846.3333</v>
      </c>
      <c r="H30" s="27">
        <f>RA!J34</f>
        <v>16.145250862291299</v>
      </c>
      <c r="I30" s="20">
        <f>VLOOKUP(B30,RMS!B:D,3,FALSE)</f>
        <v>153654.18580000001</v>
      </c>
      <c r="J30" s="21">
        <f>VLOOKUP(B30,RMS!B:E,4,FALSE)</f>
        <v>128846.338</v>
      </c>
      <c r="K30" s="22">
        <f t="shared" si="1"/>
        <v>1.4999999839346856E-3</v>
      </c>
      <c r="L30" s="22">
        <f t="shared" si="2"/>
        <v>-4.7000000049592927E-3</v>
      </c>
      <c r="M30" s="32"/>
    </row>
    <row r="31" spans="1:13" s="35" customFormat="1" ht="12" thickBot="1" x14ac:dyDescent="0.25">
      <c r="A31" s="47"/>
      <c r="B31" s="12">
        <v>70</v>
      </c>
      <c r="C31" s="48" t="s">
        <v>68</v>
      </c>
      <c r="D31" s="49"/>
      <c r="E31" s="15">
        <f>VLOOKUP(C31,RA!B35:D62,3,0)</f>
        <v>155253.89000000001</v>
      </c>
      <c r="F31" s="25">
        <f>VLOOKUP(C31,RA!B35:I66,8,0)</f>
        <v>-7320.98</v>
      </c>
      <c r="G31" s="16">
        <f t="shared" si="0"/>
        <v>162574.87000000002</v>
      </c>
      <c r="H31" s="27">
        <f>RA!J35</f>
        <v>-4.7154889323546101</v>
      </c>
      <c r="I31" s="20">
        <f>VLOOKUP(B31,RMS!B:D,3,FALSE)</f>
        <v>155253.89000000001</v>
      </c>
      <c r="J31" s="21">
        <f>VLOOKUP(B31,RMS!B:E,4,FALSE)</f>
        <v>162574.87</v>
      </c>
      <c r="K31" s="22">
        <f t="shared" si="1"/>
        <v>0</v>
      </c>
      <c r="L31" s="22">
        <f t="shared" si="2"/>
        <v>0</v>
      </c>
    </row>
    <row r="32" spans="1:13" x14ac:dyDescent="0.2">
      <c r="A32" s="47"/>
      <c r="B32" s="12">
        <v>71</v>
      </c>
      <c r="C32" s="42" t="s">
        <v>35</v>
      </c>
      <c r="D32" s="42"/>
      <c r="E32" s="15">
        <f>VLOOKUP(C32,RA!B34:D62,3,0)</f>
        <v>171159.06</v>
      </c>
      <c r="F32" s="25">
        <f>VLOOKUP(C32,RA!B34:I66,8,0)</f>
        <v>-27812.79</v>
      </c>
      <c r="G32" s="16">
        <f t="shared" si="0"/>
        <v>198971.85</v>
      </c>
      <c r="H32" s="27">
        <f>RA!J35</f>
        <v>-4.7154889323546101</v>
      </c>
      <c r="I32" s="20">
        <f>VLOOKUP(B32,RMS!B:D,3,FALSE)</f>
        <v>171159.06</v>
      </c>
      <c r="J32" s="21">
        <f>VLOOKUP(B32,RMS!B:E,4,FALSE)</f>
        <v>198971.85</v>
      </c>
      <c r="K32" s="22">
        <f t="shared" si="1"/>
        <v>0</v>
      </c>
      <c r="L32" s="22">
        <f t="shared" si="2"/>
        <v>0</v>
      </c>
      <c r="M32" s="32"/>
    </row>
    <row r="33" spans="1:13" x14ac:dyDescent="0.2">
      <c r="A33" s="47"/>
      <c r="B33" s="12">
        <v>72</v>
      </c>
      <c r="C33" s="42" t="s">
        <v>36</v>
      </c>
      <c r="D33" s="42"/>
      <c r="E33" s="15">
        <f>VLOOKUP(C33,RA!B34:D63,3,0)</f>
        <v>1393925.6</v>
      </c>
      <c r="F33" s="25">
        <f>VLOOKUP(C33,RA!B34:I67,8,0)</f>
        <v>-201118.84</v>
      </c>
      <c r="G33" s="16">
        <f t="shared" si="0"/>
        <v>1595044.4400000002</v>
      </c>
      <c r="H33" s="27">
        <f>RA!J34</f>
        <v>16.145250862291299</v>
      </c>
      <c r="I33" s="20">
        <f>VLOOKUP(B33,RMS!B:D,3,FALSE)</f>
        <v>1393925.6</v>
      </c>
      <c r="J33" s="21">
        <f>VLOOKUP(B33,RMS!B:E,4,FALSE)</f>
        <v>1595044.44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47"/>
      <c r="B34" s="12">
        <v>73</v>
      </c>
      <c r="C34" s="42" t="s">
        <v>37</v>
      </c>
      <c r="D34" s="42"/>
      <c r="E34" s="15">
        <f>VLOOKUP(C34,RA!B35:D64,3,0)</f>
        <v>127271.07</v>
      </c>
      <c r="F34" s="25">
        <f>VLOOKUP(C34,RA!B35:I68,8,0)</f>
        <v>-17511.95</v>
      </c>
      <c r="G34" s="16">
        <f t="shared" si="0"/>
        <v>144783.02000000002</v>
      </c>
      <c r="H34" s="27">
        <f>RA!J35</f>
        <v>-4.7154889323546101</v>
      </c>
      <c r="I34" s="20">
        <f>VLOOKUP(B34,RMS!B:D,3,FALSE)</f>
        <v>127271.07</v>
      </c>
      <c r="J34" s="21">
        <f>VLOOKUP(B34,RMS!B:E,4,FALSE)</f>
        <v>144783.01999999999</v>
      </c>
      <c r="K34" s="22">
        <f t="shared" si="1"/>
        <v>0</v>
      </c>
      <c r="L34" s="22">
        <f t="shared" si="2"/>
        <v>0</v>
      </c>
      <c r="M34" s="32"/>
    </row>
    <row r="35" spans="1:13" s="35" customFormat="1" x14ac:dyDescent="0.2">
      <c r="A35" s="47"/>
      <c r="B35" s="12">
        <v>74</v>
      </c>
      <c r="C35" s="42" t="s">
        <v>69</v>
      </c>
      <c r="D35" s="42"/>
      <c r="E35" s="15">
        <f>VLOOKUP(C35,RA!B36:D65,3,0)</f>
        <v>0</v>
      </c>
      <c r="F35" s="25">
        <f>VLOOKUP(C35,RA!B36:I69,8,0)</f>
        <v>0</v>
      </c>
      <c r="G35" s="16">
        <f t="shared" si="0"/>
        <v>0</v>
      </c>
      <c r="H35" s="27">
        <f>RA!J36</f>
        <v>-16.249674425648301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2">
      <c r="A36" s="47"/>
      <c r="B36" s="12">
        <v>75</v>
      </c>
      <c r="C36" s="42" t="s">
        <v>32</v>
      </c>
      <c r="D36" s="42"/>
      <c r="E36" s="15">
        <f>VLOOKUP(C36,RA!B8:D65,3,0)</f>
        <v>115120.5123</v>
      </c>
      <c r="F36" s="25">
        <f>VLOOKUP(C36,RA!B8:I69,8,0)</f>
        <v>7932.8923999999997</v>
      </c>
      <c r="G36" s="16">
        <f t="shared" si="0"/>
        <v>107187.61990000001</v>
      </c>
      <c r="H36" s="27">
        <f>RA!J36</f>
        <v>-16.249674425648301</v>
      </c>
      <c r="I36" s="20">
        <f>VLOOKUP(B36,RMS!B:D,3,FALSE)</f>
        <v>115120.512820513</v>
      </c>
      <c r="J36" s="21">
        <f>VLOOKUP(B36,RMS!B:E,4,FALSE)</f>
        <v>107187.61965812001</v>
      </c>
      <c r="K36" s="22">
        <f t="shared" si="1"/>
        <v>-5.2051300008315593E-4</v>
      </c>
      <c r="L36" s="22">
        <f t="shared" si="2"/>
        <v>2.4187999952118844E-4</v>
      </c>
      <c r="M36" s="32"/>
    </row>
    <row r="37" spans="1:13" x14ac:dyDescent="0.2">
      <c r="A37" s="47"/>
      <c r="B37" s="12">
        <v>76</v>
      </c>
      <c r="C37" s="42" t="s">
        <v>33</v>
      </c>
      <c r="D37" s="42"/>
      <c r="E37" s="15">
        <f>VLOOKUP(C37,RA!B8:D66,3,0)</f>
        <v>329000.25939999998</v>
      </c>
      <c r="F37" s="25">
        <f>VLOOKUP(C37,RA!B8:I70,8,0)</f>
        <v>17106.509300000002</v>
      </c>
      <c r="G37" s="16">
        <f t="shared" si="0"/>
        <v>311893.7501</v>
      </c>
      <c r="H37" s="27">
        <f>RA!J37</f>
        <v>-14.428233472432099</v>
      </c>
      <c r="I37" s="20">
        <f>VLOOKUP(B37,RMS!B:D,3,FALSE)</f>
        <v>329000.25352136802</v>
      </c>
      <c r="J37" s="21">
        <f>VLOOKUP(B37,RMS!B:E,4,FALSE)</f>
        <v>311893.74902136798</v>
      </c>
      <c r="K37" s="22">
        <f t="shared" si="1"/>
        <v>5.8786319568753242E-3</v>
      </c>
      <c r="L37" s="22">
        <f t="shared" si="2"/>
        <v>1.0786320199258626E-3</v>
      </c>
      <c r="M37" s="32"/>
    </row>
    <row r="38" spans="1:13" x14ac:dyDescent="0.2">
      <c r="A38" s="47"/>
      <c r="B38" s="12">
        <v>77</v>
      </c>
      <c r="C38" s="42" t="s">
        <v>38</v>
      </c>
      <c r="D38" s="42"/>
      <c r="E38" s="15">
        <f>VLOOKUP(C38,RA!B9:D67,3,0)</f>
        <v>146355.66</v>
      </c>
      <c r="F38" s="25">
        <f>VLOOKUP(C38,RA!B9:I71,8,0)</f>
        <v>-22046.07</v>
      </c>
      <c r="G38" s="16">
        <f t="shared" si="0"/>
        <v>168401.73</v>
      </c>
      <c r="H38" s="27">
        <f>RA!J38</f>
        <v>-13.759568454952101</v>
      </c>
      <c r="I38" s="20">
        <f>VLOOKUP(B38,RMS!B:D,3,FALSE)</f>
        <v>146355.66</v>
      </c>
      <c r="J38" s="21">
        <f>VLOOKUP(B38,RMS!B:E,4,FALSE)</f>
        <v>168401.73</v>
      </c>
      <c r="K38" s="22">
        <f t="shared" si="1"/>
        <v>0</v>
      </c>
      <c r="L38" s="22">
        <f t="shared" si="2"/>
        <v>0</v>
      </c>
      <c r="M38" s="32"/>
    </row>
    <row r="39" spans="1:13" x14ac:dyDescent="0.2">
      <c r="A39" s="47"/>
      <c r="B39" s="12">
        <v>78</v>
      </c>
      <c r="C39" s="42" t="s">
        <v>39</v>
      </c>
      <c r="D39" s="42"/>
      <c r="E39" s="15">
        <f>VLOOKUP(C39,RA!B10:D68,3,0)</f>
        <v>72290.62</v>
      </c>
      <c r="F39" s="25">
        <f>VLOOKUP(C39,RA!B10:I72,8,0)</f>
        <v>9321.26</v>
      </c>
      <c r="G39" s="16">
        <f t="shared" si="0"/>
        <v>62969.359999999993</v>
      </c>
      <c r="H39" s="27">
        <f>RA!J39</f>
        <v>0</v>
      </c>
      <c r="I39" s="20">
        <f>VLOOKUP(B39,RMS!B:D,3,FALSE)</f>
        <v>72290.62</v>
      </c>
      <c r="J39" s="21">
        <f>VLOOKUP(B39,RMS!B:E,4,FALSE)</f>
        <v>62969.36</v>
      </c>
      <c r="K39" s="22">
        <f t="shared" si="1"/>
        <v>0</v>
      </c>
      <c r="L39" s="22">
        <f t="shared" si="2"/>
        <v>0</v>
      </c>
      <c r="M39" s="32"/>
    </row>
    <row r="40" spans="1:13" s="36" customFormat="1" x14ac:dyDescent="0.2">
      <c r="A40" s="47"/>
      <c r="B40" s="12">
        <v>9101</v>
      </c>
      <c r="C40" s="43" t="s">
        <v>75</v>
      </c>
      <c r="D40" s="44"/>
      <c r="E40" s="15">
        <f>VLOOKUP(C40,RA!B11:D69,3,0)</f>
        <v>0</v>
      </c>
      <c r="F40" s="25">
        <f>VLOOKUP(C40,RA!B11:I73,8,0)</f>
        <v>0</v>
      </c>
      <c r="G40" s="16">
        <f t="shared" si="0"/>
        <v>0</v>
      </c>
      <c r="H40" s="27">
        <f>RA!J40</f>
        <v>6.8909460542767196</v>
      </c>
      <c r="I40" s="20">
        <f>VLOOKUP(B40,RMS!B:D,3,FALSE)</f>
        <v>0</v>
      </c>
      <c r="J40" s="21">
        <f>VLOOKUP(B40,RMS!B:E,4,FALSE)</f>
        <v>0</v>
      </c>
      <c r="K40" s="22">
        <f t="shared" si="1"/>
        <v>0</v>
      </c>
      <c r="L40" s="22">
        <f t="shared" si="2"/>
        <v>0</v>
      </c>
    </row>
    <row r="41" spans="1:13" x14ac:dyDescent="0.2">
      <c r="A41" s="47"/>
      <c r="B41" s="12">
        <v>99</v>
      </c>
      <c r="C41" s="42" t="s">
        <v>34</v>
      </c>
      <c r="D41" s="42"/>
      <c r="E41" s="15">
        <f>VLOOKUP(C41,RA!B8:D69,3,0)</f>
        <v>9126.7302999999993</v>
      </c>
      <c r="F41" s="25">
        <f>VLOOKUP(C41,RA!B8:I73,8,0)</f>
        <v>909.47519999999997</v>
      </c>
      <c r="G41" s="16">
        <f t="shared" si="0"/>
        <v>8217.2550999999985</v>
      </c>
      <c r="H41" s="27">
        <f>RA!J40</f>
        <v>6.8909460542767196</v>
      </c>
      <c r="I41" s="20">
        <f>VLOOKUP(B41,RMS!B:D,3,FALSE)</f>
        <v>9126.7302019514409</v>
      </c>
      <c r="J41" s="21">
        <f>VLOOKUP(B41,RMS!B:E,4,FALSE)</f>
        <v>8217.2555177369304</v>
      </c>
      <c r="K41" s="22">
        <f t="shared" si="1"/>
        <v>9.8048558356822468E-5</v>
      </c>
      <c r="L41" s="22">
        <f t="shared" si="2"/>
        <v>-4.1773693192226347E-4</v>
      </c>
      <c r="M41" s="32"/>
    </row>
  </sheetData>
  <mergeCells count="41">
    <mergeCell ref="C2:D2"/>
    <mergeCell ref="C4:D4"/>
    <mergeCell ref="C5:D5"/>
    <mergeCell ref="C6:D6"/>
    <mergeCell ref="C7:D7"/>
    <mergeCell ref="A3:D3"/>
    <mergeCell ref="A4:A41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1:D41"/>
    <mergeCell ref="C39:D39"/>
    <mergeCell ref="C10:D10"/>
    <mergeCell ref="C23:D23"/>
    <mergeCell ref="C24:D24"/>
    <mergeCell ref="C25:D25"/>
    <mergeCell ref="C26:D26"/>
    <mergeCell ref="C28:D28"/>
    <mergeCell ref="C40:D4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2"/>
  <cols>
    <col min="1" max="1" width="8.85546875" style="41" customWidth="1"/>
    <col min="2" max="3" width="9.140625" style="41"/>
    <col min="4" max="5" width="13.140625" style="41" bestFit="1" customWidth="1"/>
    <col min="6" max="7" width="14" style="41" bestFit="1" customWidth="1"/>
    <col min="8" max="8" width="9.140625" style="41"/>
    <col min="9" max="9" width="14" style="41" bestFit="1" customWidth="1"/>
    <col min="10" max="10" width="9.140625" style="41"/>
    <col min="11" max="11" width="14" style="41" bestFit="1" customWidth="1"/>
    <col min="12" max="12" width="12" style="41" bestFit="1" customWidth="1"/>
    <col min="13" max="13" width="14" style="41" bestFit="1" customWidth="1"/>
    <col min="14" max="15" width="15.85546875" style="41" bestFit="1" customWidth="1"/>
    <col min="16" max="17" width="10.5703125" style="41" bestFit="1" customWidth="1"/>
    <col min="18" max="18" width="12" style="41" bestFit="1" customWidth="1"/>
    <col min="19" max="20" width="9.140625" style="41"/>
    <col min="21" max="21" width="12" style="41" bestFit="1" customWidth="1"/>
    <col min="22" max="22" width="41.140625" style="41" bestFit="1" customWidth="1"/>
    <col min="23" max="16384" width="9.140625" style="41"/>
  </cols>
  <sheetData>
    <row r="1" spans="1:23" ht="12.75" x14ac:dyDescent="0.2">
      <c r="A1" s="52"/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64" t="s">
        <v>45</v>
      </c>
      <c r="W1" s="61"/>
    </row>
    <row r="2" spans="1:23" ht="12.75" x14ac:dyDescent="0.2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64"/>
      <c r="W2" s="61"/>
    </row>
    <row r="3" spans="1:23" ht="23.25" thickBo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65" t="s">
        <v>46</v>
      </c>
      <c r="W3" s="61"/>
    </row>
    <row r="4" spans="1:23" ht="15" thickTop="1" thickBot="1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63"/>
      <c r="W4" s="61"/>
    </row>
    <row r="5" spans="1:23" ht="22.5" thickTop="1" thickBot="1" x14ac:dyDescent="0.25">
      <c r="A5" s="66"/>
      <c r="B5" s="67"/>
      <c r="C5" s="68"/>
      <c r="D5" s="69" t="s">
        <v>0</v>
      </c>
      <c r="E5" s="69" t="s">
        <v>58</v>
      </c>
      <c r="F5" s="69" t="s">
        <v>59</v>
      </c>
      <c r="G5" s="69" t="s">
        <v>47</v>
      </c>
      <c r="H5" s="69" t="s">
        <v>48</v>
      </c>
      <c r="I5" s="69" t="s">
        <v>1</v>
      </c>
      <c r="J5" s="69" t="s">
        <v>2</v>
      </c>
      <c r="K5" s="69" t="s">
        <v>49</v>
      </c>
      <c r="L5" s="69" t="s">
        <v>50</v>
      </c>
      <c r="M5" s="69" t="s">
        <v>51</v>
      </c>
      <c r="N5" s="69" t="s">
        <v>52</v>
      </c>
      <c r="O5" s="69" t="s">
        <v>53</v>
      </c>
      <c r="P5" s="69" t="s">
        <v>60</v>
      </c>
      <c r="Q5" s="69" t="s">
        <v>61</v>
      </c>
      <c r="R5" s="69" t="s">
        <v>54</v>
      </c>
      <c r="S5" s="69" t="s">
        <v>55</v>
      </c>
      <c r="T5" s="69" t="s">
        <v>56</v>
      </c>
      <c r="U5" s="70" t="s">
        <v>57</v>
      </c>
      <c r="V5" s="63"/>
      <c r="W5" s="63"/>
    </row>
    <row r="6" spans="1:23" ht="14.25" thickBot="1" x14ac:dyDescent="0.25">
      <c r="A6" s="71" t="s">
        <v>3</v>
      </c>
      <c r="B6" s="60" t="s">
        <v>4</v>
      </c>
      <c r="C6" s="59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2"/>
      <c r="V6" s="63"/>
      <c r="W6" s="63"/>
    </row>
    <row r="7" spans="1:23" ht="14.25" thickBot="1" x14ac:dyDescent="0.25">
      <c r="A7" s="58" t="s">
        <v>5</v>
      </c>
      <c r="B7" s="57"/>
      <c r="C7" s="56"/>
      <c r="D7" s="73">
        <v>24363250.931299999</v>
      </c>
      <c r="E7" s="73">
        <v>22431883.448199999</v>
      </c>
      <c r="F7" s="74">
        <v>108.609921175634</v>
      </c>
      <c r="G7" s="73">
        <v>18863905.2234</v>
      </c>
      <c r="H7" s="74">
        <v>29.152742461185898</v>
      </c>
      <c r="I7" s="73">
        <v>906177.66900000104</v>
      </c>
      <c r="J7" s="74">
        <v>3.7194447964077502</v>
      </c>
      <c r="K7" s="73">
        <v>1228913.6144000001</v>
      </c>
      <c r="L7" s="74">
        <v>6.5146299233712099</v>
      </c>
      <c r="M7" s="74">
        <v>-0.26261890308503999</v>
      </c>
      <c r="N7" s="73">
        <v>387310675.94770002</v>
      </c>
      <c r="O7" s="73">
        <v>2126401774.3584001</v>
      </c>
      <c r="P7" s="73">
        <v>1018650</v>
      </c>
      <c r="Q7" s="73">
        <v>891986</v>
      </c>
      <c r="R7" s="74">
        <v>14.2002228734532</v>
      </c>
      <c r="S7" s="73">
        <v>23.917195240072601</v>
      </c>
      <c r="T7" s="73">
        <v>24.017748611301101</v>
      </c>
      <c r="U7" s="75">
        <v>-0.420422922583991</v>
      </c>
      <c r="V7" s="63"/>
      <c r="W7" s="63"/>
    </row>
    <row r="8" spans="1:23" ht="12" customHeight="1" thickBot="1" x14ac:dyDescent="0.25">
      <c r="A8" s="53">
        <v>42448</v>
      </c>
      <c r="B8" s="62" t="s">
        <v>6</v>
      </c>
      <c r="C8" s="51"/>
      <c r="D8" s="76">
        <v>843049.08140000002</v>
      </c>
      <c r="E8" s="76">
        <v>1076452.8578000001</v>
      </c>
      <c r="F8" s="77">
        <v>78.317324840679106</v>
      </c>
      <c r="G8" s="76">
        <v>583459.89850000001</v>
      </c>
      <c r="H8" s="77">
        <v>44.491349545593501</v>
      </c>
      <c r="I8" s="76">
        <v>6422.9003000000002</v>
      </c>
      <c r="J8" s="77">
        <v>0.76186552381195705</v>
      </c>
      <c r="K8" s="76">
        <v>148192.0123</v>
      </c>
      <c r="L8" s="77">
        <v>25.398834209683098</v>
      </c>
      <c r="M8" s="77">
        <v>-0.95665825572975205</v>
      </c>
      <c r="N8" s="76">
        <v>13423063.7074</v>
      </c>
      <c r="O8" s="76">
        <v>82710262.349299997</v>
      </c>
      <c r="P8" s="76">
        <v>31026</v>
      </c>
      <c r="Q8" s="76">
        <v>20960</v>
      </c>
      <c r="R8" s="77">
        <v>48.024809160305303</v>
      </c>
      <c r="S8" s="76">
        <v>27.172341951911299</v>
      </c>
      <c r="T8" s="76">
        <v>23.9257047328244</v>
      </c>
      <c r="U8" s="78">
        <v>11.9483157720916</v>
      </c>
      <c r="V8" s="63"/>
      <c r="W8" s="63"/>
    </row>
    <row r="9" spans="1:23" ht="12" customHeight="1" thickBot="1" x14ac:dyDescent="0.25">
      <c r="A9" s="54"/>
      <c r="B9" s="62" t="s">
        <v>7</v>
      </c>
      <c r="C9" s="51"/>
      <c r="D9" s="76">
        <v>116545.2349</v>
      </c>
      <c r="E9" s="76">
        <v>203148.92970000001</v>
      </c>
      <c r="F9" s="77">
        <v>57.369357087978798</v>
      </c>
      <c r="G9" s="76">
        <v>82477.5959</v>
      </c>
      <c r="H9" s="77">
        <v>41.305324953100403</v>
      </c>
      <c r="I9" s="76">
        <v>25223.574000000001</v>
      </c>
      <c r="J9" s="77">
        <v>21.642732988305099</v>
      </c>
      <c r="K9" s="76">
        <v>20295.066200000001</v>
      </c>
      <c r="L9" s="77">
        <v>24.6067625741744</v>
      </c>
      <c r="M9" s="77">
        <v>0.242842657000055</v>
      </c>
      <c r="N9" s="76">
        <v>1818573.4478</v>
      </c>
      <c r="O9" s="76">
        <v>11070762.103800001</v>
      </c>
      <c r="P9" s="76">
        <v>6292</v>
      </c>
      <c r="Q9" s="76">
        <v>4276</v>
      </c>
      <c r="R9" s="77">
        <v>47.146866230121603</v>
      </c>
      <c r="S9" s="76">
        <v>18.5227646058487</v>
      </c>
      <c r="T9" s="76">
        <v>18.098370907390098</v>
      </c>
      <c r="U9" s="78">
        <v>2.2912006252274799</v>
      </c>
      <c r="V9" s="63"/>
      <c r="W9" s="63"/>
    </row>
    <row r="10" spans="1:23" ht="12" customHeight="1" thickBot="1" x14ac:dyDescent="0.25">
      <c r="A10" s="54"/>
      <c r="B10" s="62" t="s">
        <v>8</v>
      </c>
      <c r="C10" s="51"/>
      <c r="D10" s="76">
        <v>216693.2672</v>
      </c>
      <c r="E10" s="76">
        <v>279398.74440000003</v>
      </c>
      <c r="F10" s="77">
        <v>77.556993917543195</v>
      </c>
      <c r="G10" s="76">
        <v>120333.0499</v>
      </c>
      <c r="H10" s="77">
        <v>80.077931524280302</v>
      </c>
      <c r="I10" s="76">
        <v>45812.731599999999</v>
      </c>
      <c r="J10" s="77">
        <v>21.141742054088098</v>
      </c>
      <c r="K10" s="76">
        <v>22747.820299999999</v>
      </c>
      <c r="L10" s="77">
        <v>18.904050316105199</v>
      </c>
      <c r="M10" s="77">
        <v>1.0139394014819101</v>
      </c>
      <c r="N10" s="76">
        <v>2702111.7204999998</v>
      </c>
      <c r="O10" s="76">
        <v>19723136.394499999</v>
      </c>
      <c r="P10" s="76">
        <v>108376</v>
      </c>
      <c r="Q10" s="76">
        <v>91294</v>
      </c>
      <c r="R10" s="77">
        <v>18.710977720332099</v>
      </c>
      <c r="S10" s="76">
        <v>1.99945806451613</v>
      </c>
      <c r="T10" s="76">
        <v>1.4185186233487399</v>
      </c>
      <c r="U10" s="78">
        <v>29.054844984107</v>
      </c>
      <c r="V10" s="63"/>
      <c r="W10" s="63"/>
    </row>
    <row r="11" spans="1:23" ht="14.25" thickBot="1" x14ac:dyDescent="0.25">
      <c r="A11" s="54"/>
      <c r="B11" s="62" t="s">
        <v>9</v>
      </c>
      <c r="C11" s="51"/>
      <c r="D11" s="76">
        <v>57975.6201</v>
      </c>
      <c r="E11" s="76">
        <v>77735.462299999999</v>
      </c>
      <c r="F11" s="77">
        <v>74.580659051409498</v>
      </c>
      <c r="G11" s="76">
        <v>47742.294199999997</v>
      </c>
      <c r="H11" s="77">
        <v>21.4345080635023</v>
      </c>
      <c r="I11" s="76">
        <v>3700.1725999999999</v>
      </c>
      <c r="J11" s="77">
        <v>6.3822906829072501</v>
      </c>
      <c r="K11" s="76">
        <v>11180.051299999999</v>
      </c>
      <c r="L11" s="77">
        <v>23.417499069409999</v>
      </c>
      <c r="M11" s="77">
        <v>-0.66903795870775695</v>
      </c>
      <c r="N11" s="76">
        <v>898172.88269999996</v>
      </c>
      <c r="O11" s="76">
        <v>6526761.3436000003</v>
      </c>
      <c r="P11" s="76">
        <v>2714</v>
      </c>
      <c r="Q11" s="76">
        <v>2046</v>
      </c>
      <c r="R11" s="77">
        <v>32.649071358748799</v>
      </c>
      <c r="S11" s="76">
        <v>21.3616875829035</v>
      </c>
      <c r="T11" s="76">
        <v>20.5760805474096</v>
      </c>
      <c r="U11" s="78">
        <v>3.6776450008689201</v>
      </c>
      <c r="V11" s="63"/>
      <c r="W11" s="63"/>
    </row>
    <row r="12" spans="1:23" ht="12" customHeight="1" thickBot="1" x14ac:dyDescent="0.25">
      <c r="A12" s="54"/>
      <c r="B12" s="62" t="s">
        <v>10</v>
      </c>
      <c r="C12" s="51"/>
      <c r="D12" s="76">
        <v>146341.76519999999</v>
      </c>
      <c r="E12" s="76">
        <v>159115.62520000001</v>
      </c>
      <c r="F12" s="77">
        <v>91.971963794288598</v>
      </c>
      <c r="G12" s="76">
        <v>137474.0227</v>
      </c>
      <c r="H12" s="77">
        <v>6.4504859360604101</v>
      </c>
      <c r="I12" s="76">
        <v>15380.436600000001</v>
      </c>
      <c r="J12" s="77">
        <v>10.509943336394899</v>
      </c>
      <c r="K12" s="76">
        <v>19050.5903</v>
      </c>
      <c r="L12" s="77">
        <v>13.857592820698001</v>
      </c>
      <c r="M12" s="77">
        <v>-0.19265301716136299</v>
      </c>
      <c r="N12" s="76">
        <v>4044134.8261000002</v>
      </c>
      <c r="O12" s="76">
        <v>22360871.1369</v>
      </c>
      <c r="P12" s="76">
        <v>1550</v>
      </c>
      <c r="Q12" s="76">
        <v>1410</v>
      </c>
      <c r="R12" s="77">
        <v>9.9290780141843893</v>
      </c>
      <c r="S12" s="76">
        <v>94.414042064516096</v>
      </c>
      <c r="T12" s="76">
        <v>103.681173971631</v>
      </c>
      <c r="U12" s="78">
        <v>-9.8154169702665204</v>
      </c>
      <c r="V12" s="63"/>
      <c r="W12" s="63"/>
    </row>
    <row r="13" spans="1:23" ht="14.25" thickBot="1" x14ac:dyDescent="0.25">
      <c r="A13" s="54"/>
      <c r="B13" s="62" t="s">
        <v>11</v>
      </c>
      <c r="C13" s="51"/>
      <c r="D13" s="76">
        <v>228531.84909999999</v>
      </c>
      <c r="E13" s="76">
        <v>320512.58689999999</v>
      </c>
      <c r="F13" s="77">
        <v>71.301988889223296</v>
      </c>
      <c r="G13" s="76">
        <v>231955.7874</v>
      </c>
      <c r="H13" s="77">
        <v>-1.47611678000321</v>
      </c>
      <c r="I13" s="76">
        <v>48019.098899999997</v>
      </c>
      <c r="J13" s="77">
        <v>21.011994209607099</v>
      </c>
      <c r="K13" s="76">
        <v>58966.938499999997</v>
      </c>
      <c r="L13" s="77">
        <v>25.421628475392801</v>
      </c>
      <c r="M13" s="77">
        <v>-0.18566064100478999</v>
      </c>
      <c r="N13" s="76">
        <v>11807369.110400001</v>
      </c>
      <c r="O13" s="76">
        <v>37409300.336999997</v>
      </c>
      <c r="P13" s="76">
        <v>8739</v>
      </c>
      <c r="Q13" s="76">
        <v>7318</v>
      </c>
      <c r="R13" s="77">
        <v>19.4178737359934</v>
      </c>
      <c r="S13" s="76">
        <v>26.150800903993598</v>
      </c>
      <c r="T13" s="76">
        <v>26.029281620661401</v>
      </c>
      <c r="U13" s="78">
        <v>0.46468666018428101</v>
      </c>
      <c r="V13" s="63"/>
      <c r="W13" s="63"/>
    </row>
    <row r="14" spans="1:23" ht="14.25" thickBot="1" x14ac:dyDescent="0.25">
      <c r="A14" s="54"/>
      <c r="B14" s="62" t="s">
        <v>12</v>
      </c>
      <c r="C14" s="51"/>
      <c r="D14" s="76">
        <v>202098.04500000001</v>
      </c>
      <c r="E14" s="76">
        <v>156644.17929999999</v>
      </c>
      <c r="F14" s="77">
        <v>129.01727080005199</v>
      </c>
      <c r="G14" s="76">
        <v>125655.1881</v>
      </c>
      <c r="H14" s="77">
        <v>60.835416392966302</v>
      </c>
      <c r="I14" s="76">
        <v>29967.023300000001</v>
      </c>
      <c r="J14" s="77">
        <v>14.8279629820269</v>
      </c>
      <c r="K14" s="76">
        <v>17001.9467</v>
      </c>
      <c r="L14" s="77">
        <v>13.530636464026699</v>
      </c>
      <c r="M14" s="77">
        <v>0.76256424212881502</v>
      </c>
      <c r="N14" s="76">
        <v>2766005.8812000002</v>
      </c>
      <c r="O14" s="76">
        <v>14941224.2437</v>
      </c>
      <c r="P14" s="76">
        <v>2802</v>
      </c>
      <c r="Q14" s="76">
        <v>2026</v>
      </c>
      <c r="R14" s="77">
        <v>38.302073050345498</v>
      </c>
      <c r="S14" s="76">
        <v>72.126354389721598</v>
      </c>
      <c r="T14" s="76">
        <v>73.094566831194498</v>
      </c>
      <c r="U14" s="78">
        <v>-1.3423837232106399</v>
      </c>
      <c r="V14" s="63"/>
      <c r="W14" s="63"/>
    </row>
    <row r="15" spans="1:23" ht="14.25" thickBot="1" x14ac:dyDescent="0.25">
      <c r="A15" s="54"/>
      <c r="B15" s="62" t="s">
        <v>13</v>
      </c>
      <c r="C15" s="51"/>
      <c r="D15" s="76">
        <v>92396.852599999998</v>
      </c>
      <c r="E15" s="76">
        <v>173233.55869999999</v>
      </c>
      <c r="F15" s="77">
        <v>53.336578255030702</v>
      </c>
      <c r="G15" s="76">
        <v>84988.419599999994</v>
      </c>
      <c r="H15" s="77">
        <v>8.71699113228361</v>
      </c>
      <c r="I15" s="76">
        <v>13511.8444</v>
      </c>
      <c r="J15" s="77">
        <v>14.623706349062401</v>
      </c>
      <c r="K15" s="76">
        <v>15213.165300000001</v>
      </c>
      <c r="L15" s="77">
        <v>17.900280263594901</v>
      </c>
      <c r="M15" s="77">
        <v>-0.111832144491324</v>
      </c>
      <c r="N15" s="76">
        <v>3118317.2230000002</v>
      </c>
      <c r="O15" s="76">
        <v>12534311.9559</v>
      </c>
      <c r="P15" s="76">
        <v>3731</v>
      </c>
      <c r="Q15" s="76">
        <v>2939</v>
      </c>
      <c r="R15" s="77">
        <v>26.947941476692701</v>
      </c>
      <c r="S15" s="76">
        <v>24.764634843205599</v>
      </c>
      <c r="T15" s="76">
        <v>24.076440966315101</v>
      </c>
      <c r="U15" s="78">
        <v>2.7789381157756798</v>
      </c>
      <c r="V15" s="63"/>
      <c r="W15" s="63"/>
    </row>
    <row r="16" spans="1:23" ht="14.25" thickBot="1" x14ac:dyDescent="0.25">
      <c r="A16" s="54"/>
      <c r="B16" s="62" t="s">
        <v>14</v>
      </c>
      <c r="C16" s="51"/>
      <c r="D16" s="76">
        <v>1502954.3509</v>
      </c>
      <c r="E16" s="76">
        <v>1176962.1458999999</v>
      </c>
      <c r="F16" s="77">
        <v>127.697764633774</v>
      </c>
      <c r="G16" s="76">
        <v>578922.929</v>
      </c>
      <c r="H16" s="77">
        <v>159.61216521448199</v>
      </c>
      <c r="I16" s="76">
        <v>-115369.06510000001</v>
      </c>
      <c r="J16" s="77">
        <v>-7.6761523083462002</v>
      </c>
      <c r="K16" s="76">
        <v>51327.595300000001</v>
      </c>
      <c r="L16" s="77">
        <v>8.8660498192152293</v>
      </c>
      <c r="M16" s="77">
        <v>-3.24770056780743</v>
      </c>
      <c r="N16" s="76">
        <v>15147445.8477</v>
      </c>
      <c r="O16" s="76">
        <v>102325495.6734</v>
      </c>
      <c r="P16" s="76">
        <v>55680</v>
      </c>
      <c r="Q16" s="76">
        <v>36887</v>
      </c>
      <c r="R16" s="77">
        <v>50.947488275002002</v>
      </c>
      <c r="S16" s="76">
        <v>26.9927146354167</v>
      </c>
      <c r="T16" s="76">
        <v>20.7391576680131</v>
      </c>
      <c r="U16" s="78">
        <v>23.1675733688466</v>
      </c>
      <c r="V16" s="63"/>
      <c r="W16" s="63"/>
    </row>
    <row r="17" spans="1:21" ht="12" thickBot="1" x14ac:dyDescent="0.25">
      <c r="A17" s="54"/>
      <c r="B17" s="62" t="s">
        <v>15</v>
      </c>
      <c r="C17" s="51"/>
      <c r="D17" s="76">
        <v>879943.31070000003</v>
      </c>
      <c r="E17" s="76">
        <v>726312.94709999999</v>
      </c>
      <c r="F17" s="77">
        <v>121.15208935947101</v>
      </c>
      <c r="G17" s="76">
        <v>818471.40740000003</v>
      </c>
      <c r="H17" s="77">
        <v>7.5105743150240203</v>
      </c>
      <c r="I17" s="76">
        <v>35125.453600000001</v>
      </c>
      <c r="J17" s="77">
        <v>3.9917859676730201</v>
      </c>
      <c r="K17" s="76">
        <v>57664.316400000003</v>
      </c>
      <c r="L17" s="77">
        <v>7.0453672393003401</v>
      </c>
      <c r="M17" s="77">
        <v>-0.390863261842119</v>
      </c>
      <c r="N17" s="76">
        <v>9532851.4871999994</v>
      </c>
      <c r="O17" s="76">
        <v>136166811.16029999</v>
      </c>
      <c r="P17" s="76">
        <v>10617</v>
      </c>
      <c r="Q17" s="76">
        <v>9152</v>
      </c>
      <c r="R17" s="77">
        <v>16.007430069930098</v>
      </c>
      <c r="S17" s="76">
        <v>82.880598163323</v>
      </c>
      <c r="T17" s="76">
        <v>48.1880370083042</v>
      </c>
      <c r="U17" s="78">
        <v>41.858483075441001</v>
      </c>
    </row>
    <row r="18" spans="1:21" ht="12" customHeight="1" thickBot="1" x14ac:dyDescent="0.25">
      <c r="A18" s="54"/>
      <c r="B18" s="62" t="s">
        <v>16</v>
      </c>
      <c r="C18" s="51"/>
      <c r="D18" s="76">
        <v>2063335.1643999999</v>
      </c>
      <c r="E18" s="76">
        <v>2558474.6187</v>
      </c>
      <c r="F18" s="77">
        <v>80.647083591097399</v>
      </c>
      <c r="G18" s="76">
        <v>1428813.4990999999</v>
      </c>
      <c r="H18" s="77">
        <v>44.408991495368802</v>
      </c>
      <c r="I18" s="76">
        <v>148708.68350000001</v>
      </c>
      <c r="J18" s="77">
        <v>7.2071995895656302</v>
      </c>
      <c r="K18" s="76">
        <v>156505.70749999999</v>
      </c>
      <c r="L18" s="77">
        <v>10.953543453962499</v>
      </c>
      <c r="M18" s="77">
        <v>-4.9819422719774999E-2</v>
      </c>
      <c r="N18" s="76">
        <v>29145990.821600001</v>
      </c>
      <c r="O18" s="76">
        <v>260763908.796</v>
      </c>
      <c r="P18" s="76">
        <v>94801</v>
      </c>
      <c r="Q18" s="76">
        <v>73342</v>
      </c>
      <c r="R18" s="77">
        <v>29.2588148673339</v>
      </c>
      <c r="S18" s="76">
        <v>21.7649092773283</v>
      </c>
      <c r="T18" s="76">
        <v>25.869441775517402</v>
      </c>
      <c r="U18" s="78">
        <v>-18.8584865936688</v>
      </c>
    </row>
    <row r="19" spans="1:21" ht="12" customHeight="1" thickBot="1" x14ac:dyDescent="0.25">
      <c r="A19" s="54"/>
      <c r="B19" s="62" t="s">
        <v>17</v>
      </c>
      <c r="C19" s="51"/>
      <c r="D19" s="76">
        <v>667372.24060000002</v>
      </c>
      <c r="E19" s="76">
        <v>689017.60660000006</v>
      </c>
      <c r="F19" s="77">
        <v>96.858517722528106</v>
      </c>
      <c r="G19" s="76">
        <v>503506.65110000002</v>
      </c>
      <c r="H19" s="77">
        <v>32.5448708854206</v>
      </c>
      <c r="I19" s="76">
        <v>51176.728199999998</v>
      </c>
      <c r="J19" s="77">
        <v>7.6683933023629596</v>
      </c>
      <c r="K19" s="76">
        <v>60255.888099999996</v>
      </c>
      <c r="L19" s="77">
        <v>11.967247695409799</v>
      </c>
      <c r="M19" s="77">
        <v>-0.150676725317405</v>
      </c>
      <c r="N19" s="76">
        <v>11290909.728800001</v>
      </c>
      <c r="O19" s="76">
        <v>70581817.657299995</v>
      </c>
      <c r="P19" s="76">
        <v>13062</v>
      </c>
      <c r="Q19" s="76">
        <v>11538</v>
      </c>
      <c r="R19" s="77">
        <v>13.208528341133601</v>
      </c>
      <c r="S19" s="76">
        <v>51.092653544633301</v>
      </c>
      <c r="T19" s="76">
        <v>50.091093482406002</v>
      </c>
      <c r="U19" s="78">
        <v>1.96028194415933</v>
      </c>
    </row>
    <row r="20" spans="1:21" ht="12" thickBot="1" x14ac:dyDescent="0.25">
      <c r="A20" s="54"/>
      <c r="B20" s="62" t="s">
        <v>18</v>
      </c>
      <c r="C20" s="51"/>
      <c r="D20" s="76">
        <v>1056543.0767000001</v>
      </c>
      <c r="E20" s="76">
        <v>1046095.7087</v>
      </c>
      <c r="F20" s="77">
        <v>100.99870097096399</v>
      </c>
      <c r="G20" s="76">
        <v>786299.91070000001</v>
      </c>
      <c r="H20" s="77">
        <v>34.3689681662837</v>
      </c>
      <c r="I20" s="76">
        <v>65784.790699999998</v>
      </c>
      <c r="J20" s="77">
        <v>6.2264182266445598</v>
      </c>
      <c r="K20" s="76">
        <v>69794.496700000003</v>
      </c>
      <c r="L20" s="77">
        <v>8.87632005933534</v>
      </c>
      <c r="M20" s="77">
        <v>-5.7450174291463998E-2</v>
      </c>
      <c r="N20" s="76">
        <v>21936846.054699998</v>
      </c>
      <c r="O20" s="76">
        <v>116141968.14659999</v>
      </c>
      <c r="P20" s="76">
        <v>40838</v>
      </c>
      <c r="Q20" s="76">
        <v>37076</v>
      </c>
      <c r="R20" s="77">
        <v>10.146725644621901</v>
      </c>
      <c r="S20" s="76">
        <v>25.871567576766701</v>
      </c>
      <c r="T20" s="76">
        <v>24.495307328190702</v>
      </c>
      <c r="U20" s="78">
        <v>5.31958585227708</v>
      </c>
    </row>
    <row r="21" spans="1:21" ht="12" customHeight="1" thickBot="1" x14ac:dyDescent="0.25">
      <c r="A21" s="54"/>
      <c r="B21" s="62" t="s">
        <v>19</v>
      </c>
      <c r="C21" s="51"/>
      <c r="D21" s="76">
        <v>397043.46960000001</v>
      </c>
      <c r="E21" s="76">
        <v>539258.41590000002</v>
      </c>
      <c r="F21" s="77">
        <v>73.627681625951197</v>
      </c>
      <c r="G21" s="76">
        <v>341944.79989999998</v>
      </c>
      <c r="H21" s="77">
        <v>16.1133228860662</v>
      </c>
      <c r="I21" s="76">
        <v>45641.18</v>
      </c>
      <c r="J21" s="77">
        <v>11.4952602157091</v>
      </c>
      <c r="K21" s="76">
        <v>34119.053399999997</v>
      </c>
      <c r="L21" s="77">
        <v>9.9779418812562604</v>
      </c>
      <c r="M21" s="77">
        <v>0.33770358353494101</v>
      </c>
      <c r="N21" s="76">
        <v>6573942.2863999996</v>
      </c>
      <c r="O21" s="76">
        <v>43274017.162</v>
      </c>
      <c r="P21" s="76">
        <v>32480</v>
      </c>
      <c r="Q21" s="76">
        <v>31489</v>
      </c>
      <c r="R21" s="77">
        <v>3.1471307440693601</v>
      </c>
      <c r="S21" s="76">
        <v>12.224244753694601</v>
      </c>
      <c r="T21" s="76">
        <v>12.430861475435901</v>
      </c>
      <c r="U21" s="78">
        <v>-1.6902207531376501</v>
      </c>
    </row>
    <row r="22" spans="1:21" ht="12" customHeight="1" thickBot="1" x14ac:dyDescent="0.25">
      <c r="A22" s="54"/>
      <c r="B22" s="62" t="s">
        <v>20</v>
      </c>
      <c r="C22" s="51"/>
      <c r="D22" s="76">
        <v>1531260.4495999999</v>
      </c>
      <c r="E22" s="76">
        <v>1850019.8901</v>
      </c>
      <c r="F22" s="77">
        <v>82.769945220277094</v>
      </c>
      <c r="G22" s="76">
        <v>996885.75399999996</v>
      </c>
      <c r="H22" s="77">
        <v>53.604406869676303</v>
      </c>
      <c r="I22" s="76">
        <v>64498.936900000001</v>
      </c>
      <c r="J22" s="77">
        <v>4.2121467263683696</v>
      </c>
      <c r="K22" s="76">
        <v>96035.498300000007</v>
      </c>
      <c r="L22" s="77">
        <v>9.6335510779101803</v>
      </c>
      <c r="M22" s="77">
        <v>-0.328384419909862</v>
      </c>
      <c r="N22" s="76">
        <v>21454985.665100001</v>
      </c>
      <c r="O22" s="76">
        <v>130173222.2625</v>
      </c>
      <c r="P22" s="76">
        <v>83167</v>
      </c>
      <c r="Q22" s="76">
        <v>68995</v>
      </c>
      <c r="R22" s="77">
        <v>20.5406188854265</v>
      </c>
      <c r="S22" s="76">
        <v>18.411875498695402</v>
      </c>
      <c r="T22" s="76">
        <v>21.1774631089209</v>
      </c>
      <c r="U22" s="78">
        <v>-15.020672991306601</v>
      </c>
    </row>
    <row r="23" spans="1:21" ht="12" thickBot="1" x14ac:dyDescent="0.25">
      <c r="A23" s="54"/>
      <c r="B23" s="62" t="s">
        <v>21</v>
      </c>
      <c r="C23" s="51"/>
      <c r="D23" s="76">
        <v>2982559.3173000002</v>
      </c>
      <c r="E23" s="76">
        <v>3280099.9942999999</v>
      </c>
      <c r="F23" s="77">
        <v>90.928914438064297</v>
      </c>
      <c r="G23" s="76">
        <v>2820633.4550000001</v>
      </c>
      <c r="H23" s="77">
        <v>5.7407623104293002</v>
      </c>
      <c r="I23" s="76">
        <v>182732.62549999999</v>
      </c>
      <c r="J23" s="77">
        <v>6.1267054921617099</v>
      </c>
      <c r="K23" s="76">
        <v>250340.33840000001</v>
      </c>
      <c r="L23" s="77">
        <v>8.8753233057004906</v>
      </c>
      <c r="M23" s="77">
        <v>-0.27006320009033002</v>
      </c>
      <c r="N23" s="76">
        <v>91776963.214900002</v>
      </c>
      <c r="O23" s="76">
        <v>292522166.87279999</v>
      </c>
      <c r="P23" s="76">
        <v>88027</v>
      </c>
      <c r="Q23" s="76">
        <v>75339</v>
      </c>
      <c r="R23" s="77">
        <v>16.841211059345099</v>
      </c>
      <c r="S23" s="76">
        <v>33.882323801788097</v>
      </c>
      <c r="T23" s="76">
        <v>34.440045019179998</v>
      </c>
      <c r="U23" s="78">
        <v>-1.6460536197415301</v>
      </c>
    </row>
    <row r="24" spans="1:21" ht="12" thickBot="1" x14ac:dyDescent="0.25">
      <c r="A24" s="54"/>
      <c r="B24" s="62" t="s">
        <v>22</v>
      </c>
      <c r="C24" s="51"/>
      <c r="D24" s="76">
        <v>261148.8051</v>
      </c>
      <c r="E24" s="76">
        <v>293147.1814</v>
      </c>
      <c r="F24" s="77">
        <v>89.084535574524907</v>
      </c>
      <c r="G24" s="76">
        <v>200724.4552</v>
      </c>
      <c r="H24" s="77">
        <v>30.103133093470699</v>
      </c>
      <c r="I24" s="76">
        <v>43518.320399999997</v>
      </c>
      <c r="J24" s="77">
        <v>16.6641851504302</v>
      </c>
      <c r="K24" s="76">
        <v>32774.352500000001</v>
      </c>
      <c r="L24" s="77">
        <v>16.328031612961102</v>
      </c>
      <c r="M24" s="77">
        <v>0.32781632833173402</v>
      </c>
      <c r="N24" s="76">
        <v>4134688.4517000001</v>
      </c>
      <c r="O24" s="76">
        <v>30218779.9001</v>
      </c>
      <c r="P24" s="76">
        <v>25243</v>
      </c>
      <c r="Q24" s="76">
        <v>22003</v>
      </c>
      <c r="R24" s="77">
        <v>14.7252647366268</v>
      </c>
      <c r="S24" s="76">
        <v>10.3453949649408</v>
      </c>
      <c r="T24" s="76">
        <v>9.8977358314775294</v>
      </c>
      <c r="U24" s="78">
        <v>4.32713429482693</v>
      </c>
    </row>
    <row r="25" spans="1:21" ht="12" thickBot="1" x14ac:dyDescent="0.25">
      <c r="A25" s="54"/>
      <c r="B25" s="62" t="s">
        <v>23</v>
      </c>
      <c r="C25" s="51"/>
      <c r="D25" s="76">
        <v>319448.33789999998</v>
      </c>
      <c r="E25" s="76">
        <v>271041.8493</v>
      </c>
      <c r="F25" s="77">
        <v>117.859414966735</v>
      </c>
      <c r="G25" s="76">
        <v>236187.3229</v>
      </c>
      <c r="H25" s="77">
        <v>35.252110053024303</v>
      </c>
      <c r="I25" s="76">
        <v>23733.378700000001</v>
      </c>
      <c r="J25" s="77">
        <v>7.4294888669696197</v>
      </c>
      <c r="K25" s="76">
        <v>136.0496</v>
      </c>
      <c r="L25" s="77">
        <v>5.7602414189521001E-2</v>
      </c>
      <c r="M25" s="77">
        <v>173.44651582952099</v>
      </c>
      <c r="N25" s="76">
        <v>4908963.6798</v>
      </c>
      <c r="O25" s="76">
        <v>41743728.499899998</v>
      </c>
      <c r="P25" s="76">
        <v>20608</v>
      </c>
      <c r="Q25" s="76">
        <v>18632</v>
      </c>
      <c r="R25" s="77">
        <v>10.605410047230601</v>
      </c>
      <c r="S25" s="76">
        <v>15.5011809928183</v>
      </c>
      <c r="T25" s="76">
        <v>15.7214668634607</v>
      </c>
      <c r="U25" s="78">
        <v>-1.4210908881358599</v>
      </c>
    </row>
    <row r="26" spans="1:21" ht="12" thickBot="1" x14ac:dyDescent="0.25">
      <c r="A26" s="54"/>
      <c r="B26" s="62" t="s">
        <v>24</v>
      </c>
      <c r="C26" s="51"/>
      <c r="D26" s="76">
        <v>620497.57449999999</v>
      </c>
      <c r="E26" s="76">
        <v>676358.42169999995</v>
      </c>
      <c r="F26" s="77">
        <v>91.740940098062794</v>
      </c>
      <c r="G26" s="76">
        <v>516731.73989999999</v>
      </c>
      <c r="H26" s="77">
        <v>20.081180734142801</v>
      </c>
      <c r="I26" s="76">
        <v>133034.57370000001</v>
      </c>
      <c r="J26" s="77">
        <v>21.439982872970901</v>
      </c>
      <c r="K26" s="76">
        <v>107240.1137</v>
      </c>
      <c r="L26" s="77">
        <v>20.753537168193599</v>
      </c>
      <c r="M26" s="77">
        <v>0.240529957588063</v>
      </c>
      <c r="N26" s="76">
        <v>10243848.0666</v>
      </c>
      <c r="O26" s="76">
        <v>69360575.757200003</v>
      </c>
      <c r="P26" s="76">
        <v>42430</v>
      </c>
      <c r="Q26" s="76">
        <v>40689</v>
      </c>
      <c r="R26" s="77">
        <v>4.2787977094546497</v>
      </c>
      <c r="S26" s="76">
        <v>14.6240295663446</v>
      </c>
      <c r="T26" s="76">
        <v>14.2602094841358</v>
      </c>
      <c r="U26" s="78">
        <v>2.4878237599170099</v>
      </c>
    </row>
    <row r="27" spans="1:21" ht="12" thickBot="1" x14ac:dyDescent="0.25">
      <c r="A27" s="54"/>
      <c r="B27" s="62" t="s">
        <v>25</v>
      </c>
      <c r="C27" s="51"/>
      <c r="D27" s="76">
        <v>264377.28950000001</v>
      </c>
      <c r="E27" s="76">
        <v>287041.13620000001</v>
      </c>
      <c r="F27" s="77">
        <v>92.104321004286803</v>
      </c>
      <c r="G27" s="76">
        <v>230996.67809999999</v>
      </c>
      <c r="H27" s="77">
        <v>14.450688933954799</v>
      </c>
      <c r="I27" s="76">
        <v>69994.779299999995</v>
      </c>
      <c r="J27" s="77">
        <v>26.475337360624501</v>
      </c>
      <c r="K27" s="76">
        <v>59801.415300000001</v>
      </c>
      <c r="L27" s="77">
        <v>25.888430860512901</v>
      </c>
      <c r="M27" s="77">
        <v>0.17045355781069599</v>
      </c>
      <c r="N27" s="76">
        <v>4290996.7662000004</v>
      </c>
      <c r="O27" s="76">
        <v>22233729.974599998</v>
      </c>
      <c r="P27" s="76">
        <v>33625</v>
      </c>
      <c r="Q27" s="76">
        <v>29325</v>
      </c>
      <c r="R27" s="77">
        <v>14.663256606990601</v>
      </c>
      <c r="S27" s="76">
        <v>7.8625216208178399</v>
      </c>
      <c r="T27" s="76">
        <v>7.7417068815004297</v>
      </c>
      <c r="U27" s="78">
        <v>1.5365902333105299</v>
      </c>
    </row>
    <row r="28" spans="1:21" ht="12" thickBot="1" x14ac:dyDescent="0.25">
      <c r="A28" s="54"/>
      <c r="B28" s="62" t="s">
        <v>26</v>
      </c>
      <c r="C28" s="51"/>
      <c r="D28" s="76">
        <v>992904.14229999995</v>
      </c>
      <c r="E28" s="76">
        <v>808518.53009999997</v>
      </c>
      <c r="F28" s="77">
        <v>122.805366276169</v>
      </c>
      <c r="G28" s="76">
        <v>706398.91260000004</v>
      </c>
      <c r="H28" s="77">
        <v>40.5585604096526</v>
      </c>
      <c r="I28" s="76">
        <v>39160.152900000001</v>
      </c>
      <c r="J28" s="77">
        <v>3.94400136243646</v>
      </c>
      <c r="K28" s="76">
        <v>28168.070599999999</v>
      </c>
      <c r="L28" s="77">
        <v>3.9875586014598299</v>
      </c>
      <c r="M28" s="77">
        <v>0.39023199196326902</v>
      </c>
      <c r="N28" s="76">
        <v>14536808.3893</v>
      </c>
      <c r="O28" s="76">
        <v>98958467.726300001</v>
      </c>
      <c r="P28" s="76">
        <v>38901</v>
      </c>
      <c r="Q28" s="76">
        <v>35965</v>
      </c>
      <c r="R28" s="77">
        <v>8.1634922841651498</v>
      </c>
      <c r="S28" s="76">
        <v>25.523871939024701</v>
      </c>
      <c r="T28" s="76">
        <v>23.804831319338302</v>
      </c>
      <c r="U28" s="78">
        <v>6.7350307343382596</v>
      </c>
    </row>
    <row r="29" spans="1:21" ht="12" thickBot="1" x14ac:dyDescent="0.25">
      <c r="A29" s="54"/>
      <c r="B29" s="62" t="s">
        <v>27</v>
      </c>
      <c r="C29" s="51"/>
      <c r="D29" s="76">
        <v>803937.98270000005</v>
      </c>
      <c r="E29" s="76">
        <v>781876.7095</v>
      </c>
      <c r="F29" s="77">
        <v>102.82157953190701</v>
      </c>
      <c r="G29" s="76">
        <v>654084.79489999998</v>
      </c>
      <c r="H29" s="77">
        <v>22.910361006467099</v>
      </c>
      <c r="I29" s="76">
        <v>105164.1667</v>
      </c>
      <c r="J29" s="77">
        <v>13.081129261589201</v>
      </c>
      <c r="K29" s="76">
        <v>92517.256800000003</v>
      </c>
      <c r="L29" s="77">
        <v>14.144535620055899</v>
      </c>
      <c r="M29" s="77">
        <v>0.136697847919762</v>
      </c>
      <c r="N29" s="76">
        <v>13120677.4584</v>
      </c>
      <c r="O29" s="76">
        <v>64212387.964299999</v>
      </c>
      <c r="P29" s="76">
        <v>91446</v>
      </c>
      <c r="Q29" s="76">
        <v>95341</v>
      </c>
      <c r="R29" s="77">
        <v>-4.08533579467385</v>
      </c>
      <c r="S29" s="76">
        <v>8.7913958259519305</v>
      </c>
      <c r="T29" s="76">
        <v>8.7250876915492803</v>
      </c>
      <c r="U29" s="78">
        <v>0.75423898224337804</v>
      </c>
    </row>
    <row r="30" spans="1:21" ht="12" thickBot="1" x14ac:dyDescent="0.25">
      <c r="A30" s="54"/>
      <c r="B30" s="62" t="s">
        <v>28</v>
      </c>
      <c r="C30" s="51"/>
      <c r="D30" s="76">
        <v>1567632.9182</v>
      </c>
      <c r="E30" s="76">
        <v>1408838.0041</v>
      </c>
      <c r="F30" s="77">
        <v>111.27133947535999</v>
      </c>
      <c r="G30" s="76">
        <v>1134559.2411</v>
      </c>
      <c r="H30" s="77">
        <v>38.171094237451896</v>
      </c>
      <c r="I30" s="76">
        <v>127192.5264</v>
      </c>
      <c r="J30" s="77">
        <v>8.1136677421935008</v>
      </c>
      <c r="K30" s="76">
        <v>92848.603300000002</v>
      </c>
      <c r="L30" s="77">
        <v>8.1836716794073805</v>
      </c>
      <c r="M30" s="77">
        <v>0.36989165027106002</v>
      </c>
      <c r="N30" s="76">
        <v>18504481.312399998</v>
      </c>
      <c r="O30" s="76">
        <v>89612618.146699995</v>
      </c>
      <c r="P30" s="76">
        <v>100920</v>
      </c>
      <c r="Q30" s="76">
        <v>89957</v>
      </c>
      <c r="R30" s="77">
        <v>12.186933757239601</v>
      </c>
      <c r="S30" s="76">
        <v>15.533421702338501</v>
      </c>
      <c r="T30" s="76">
        <v>13.5044961537179</v>
      </c>
      <c r="U30" s="78">
        <v>13.0616781511517</v>
      </c>
    </row>
    <row r="31" spans="1:21" ht="12" thickBot="1" x14ac:dyDescent="0.25">
      <c r="A31" s="54"/>
      <c r="B31" s="62" t="s">
        <v>29</v>
      </c>
      <c r="C31" s="51"/>
      <c r="D31" s="76">
        <v>3755935.6094</v>
      </c>
      <c r="E31" s="76">
        <v>1738792.2616000001</v>
      </c>
      <c r="F31" s="77">
        <v>216.008300263763</v>
      </c>
      <c r="G31" s="76">
        <v>4242828.7027000003</v>
      </c>
      <c r="H31" s="77">
        <v>-11.4756717137828</v>
      </c>
      <c r="I31" s="76">
        <v>-119163.0557</v>
      </c>
      <c r="J31" s="77">
        <v>-3.1726597069920501</v>
      </c>
      <c r="K31" s="76">
        <v>-321472.91190000001</v>
      </c>
      <c r="L31" s="77">
        <v>-7.5768534255324704</v>
      </c>
      <c r="M31" s="77">
        <v>-0.62932162776729395</v>
      </c>
      <c r="N31" s="76">
        <v>24955131.041000001</v>
      </c>
      <c r="O31" s="76">
        <v>121339037.47040001</v>
      </c>
      <c r="P31" s="76">
        <v>46647</v>
      </c>
      <c r="Q31" s="76">
        <v>52065</v>
      </c>
      <c r="R31" s="77">
        <v>-10.406222990492701</v>
      </c>
      <c r="S31" s="76">
        <v>80.518267185456693</v>
      </c>
      <c r="T31" s="76">
        <v>72.6563112532411</v>
      </c>
      <c r="U31" s="78">
        <v>9.7641891797140197</v>
      </c>
    </row>
    <row r="32" spans="1:21" ht="12" thickBot="1" x14ac:dyDescent="0.25">
      <c r="A32" s="54"/>
      <c r="B32" s="62" t="s">
        <v>30</v>
      </c>
      <c r="C32" s="51"/>
      <c r="D32" s="76">
        <v>119567.5871</v>
      </c>
      <c r="E32" s="76">
        <v>177436.92069999999</v>
      </c>
      <c r="F32" s="77">
        <v>67.385968280050307</v>
      </c>
      <c r="G32" s="76">
        <v>115607.6346</v>
      </c>
      <c r="H32" s="77">
        <v>3.4253382258891101</v>
      </c>
      <c r="I32" s="76">
        <v>32938.350700000003</v>
      </c>
      <c r="J32" s="77">
        <v>27.547892785067301</v>
      </c>
      <c r="K32" s="76">
        <v>33781.506300000001</v>
      </c>
      <c r="L32" s="77">
        <v>29.220826476454899</v>
      </c>
      <c r="M32" s="77">
        <v>-2.4959088340001E-2</v>
      </c>
      <c r="N32" s="76">
        <v>2046351.5459</v>
      </c>
      <c r="O32" s="76">
        <v>10994787.436799999</v>
      </c>
      <c r="P32" s="76">
        <v>22965</v>
      </c>
      <c r="Q32" s="76">
        <v>20967</v>
      </c>
      <c r="R32" s="77">
        <v>9.5292602661324999</v>
      </c>
      <c r="S32" s="76">
        <v>5.2065136991073402</v>
      </c>
      <c r="T32" s="76">
        <v>5.0386179377116402</v>
      </c>
      <c r="U32" s="78">
        <v>3.2247252403173499</v>
      </c>
    </row>
    <row r="33" spans="1:21" ht="12" thickBot="1" x14ac:dyDescent="0.25">
      <c r="A33" s="54"/>
      <c r="B33" s="62" t="s">
        <v>74</v>
      </c>
      <c r="C33" s="5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6">
        <v>39.586100000000002</v>
      </c>
      <c r="O33" s="76">
        <v>265.553</v>
      </c>
      <c r="P33" s="79"/>
      <c r="Q33" s="76">
        <v>1</v>
      </c>
      <c r="R33" s="79"/>
      <c r="S33" s="79"/>
      <c r="T33" s="76">
        <v>8.2904999999999998</v>
      </c>
      <c r="U33" s="80"/>
    </row>
    <row r="34" spans="1:21" ht="12" thickBot="1" x14ac:dyDescent="0.25">
      <c r="A34" s="54"/>
      <c r="B34" s="62" t="s">
        <v>31</v>
      </c>
      <c r="C34" s="51"/>
      <c r="D34" s="76">
        <v>153654.18729999999</v>
      </c>
      <c r="E34" s="76">
        <v>159639.3216</v>
      </c>
      <c r="F34" s="77">
        <v>96.250839555058604</v>
      </c>
      <c r="G34" s="76">
        <v>157404.7556</v>
      </c>
      <c r="H34" s="77">
        <v>-2.3827541205495901</v>
      </c>
      <c r="I34" s="76">
        <v>24807.853999999999</v>
      </c>
      <c r="J34" s="77">
        <v>16.145250862291299</v>
      </c>
      <c r="K34" s="76">
        <v>7431.2428</v>
      </c>
      <c r="L34" s="77">
        <v>4.7211043730371296</v>
      </c>
      <c r="M34" s="77">
        <v>2.33831832274408</v>
      </c>
      <c r="N34" s="76">
        <v>2246122.2502000001</v>
      </c>
      <c r="O34" s="76">
        <v>20874821.252799999</v>
      </c>
      <c r="P34" s="76">
        <v>9162</v>
      </c>
      <c r="Q34" s="76">
        <v>8126</v>
      </c>
      <c r="R34" s="77">
        <v>12.7492000984494</v>
      </c>
      <c r="S34" s="76">
        <v>16.7708128465401</v>
      </c>
      <c r="T34" s="76">
        <v>23.439573394043801</v>
      </c>
      <c r="U34" s="78">
        <v>-39.7640866219527</v>
      </c>
    </row>
    <row r="35" spans="1:21" ht="12" customHeight="1" thickBot="1" x14ac:dyDescent="0.25">
      <c r="A35" s="54"/>
      <c r="B35" s="62" t="s">
        <v>68</v>
      </c>
      <c r="C35" s="51"/>
      <c r="D35" s="76">
        <v>155253.89000000001</v>
      </c>
      <c r="E35" s="79"/>
      <c r="F35" s="79"/>
      <c r="G35" s="79"/>
      <c r="H35" s="79"/>
      <c r="I35" s="76">
        <v>-7320.98</v>
      </c>
      <c r="J35" s="77">
        <v>-4.7154889323546101</v>
      </c>
      <c r="K35" s="79"/>
      <c r="L35" s="79"/>
      <c r="M35" s="79"/>
      <c r="N35" s="76">
        <v>1721033.13</v>
      </c>
      <c r="O35" s="76">
        <v>13872563.4</v>
      </c>
      <c r="P35" s="76">
        <v>72</v>
      </c>
      <c r="Q35" s="76">
        <v>71</v>
      </c>
      <c r="R35" s="77">
        <v>1.40845070422535</v>
      </c>
      <c r="S35" s="76">
        <v>2156.30402777778</v>
      </c>
      <c r="T35" s="76">
        <v>1812.6760563380301</v>
      </c>
      <c r="U35" s="78">
        <v>15.935970392537</v>
      </c>
    </row>
    <row r="36" spans="1:21" ht="12" thickBot="1" x14ac:dyDescent="0.25">
      <c r="A36" s="54"/>
      <c r="B36" s="62" t="s">
        <v>35</v>
      </c>
      <c r="C36" s="51"/>
      <c r="D36" s="76">
        <v>171159.06</v>
      </c>
      <c r="E36" s="79"/>
      <c r="F36" s="79"/>
      <c r="G36" s="76">
        <v>172591.51</v>
      </c>
      <c r="H36" s="77">
        <v>-0.82996550641454303</v>
      </c>
      <c r="I36" s="76">
        <v>-27812.79</v>
      </c>
      <c r="J36" s="77">
        <v>-16.249674425648301</v>
      </c>
      <c r="K36" s="76">
        <v>-13159.21</v>
      </c>
      <c r="L36" s="77">
        <v>-7.6244828033545797</v>
      </c>
      <c r="M36" s="77">
        <v>1.1135607684655799</v>
      </c>
      <c r="N36" s="76">
        <v>7844183.7800000003</v>
      </c>
      <c r="O36" s="76">
        <v>46825156.600000001</v>
      </c>
      <c r="P36" s="76">
        <v>70</v>
      </c>
      <c r="Q36" s="76">
        <v>111</v>
      </c>
      <c r="R36" s="77">
        <v>-36.936936936936902</v>
      </c>
      <c r="S36" s="76">
        <v>2445.1294285714298</v>
      </c>
      <c r="T36" s="76">
        <v>2116.40252252252</v>
      </c>
      <c r="U36" s="78">
        <v>13.4441515531947</v>
      </c>
    </row>
    <row r="37" spans="1:21" ht="12" thickBot="1" x14ac:dyDescent="0.25">
      <c r="A37" s="54"/>
      <c r="B37" s="62" t="s">
        <v>36</v>
      </c>
      <c r="C37" s="51"/>
      <c r="D37" s="76">
        <v>1393925.6</v>
      </c>
      <c r="E37" s="79"/>
      <c r="F37" s="79"/>
      <c r="G37" s="76">
        <v>4386.32</v>
      </c>
      <c r="H37" s="77">
        <v>31678.930857757801</v>
      </c>
      <c r="I37" s="76">
        <v>-201118.84</v>
      </c>
      <c r="J37" s="77">
        <v>-14.428233472432099</v>
      </c>
      <c r="K37" s="76">
        <v>-371.63</v>
      </c>
      <c r="L37" s="77">
        <v>-8.4724780681755991</v>
      </c>
      <c r="M37" s="77">
        <v>540.18031375292605</v>
      </c>
      <c r="N37" s="76">
        <v>10607588.560000001</v>
      </c>
      <c r="O37" s="76">
        <v>21578660.18</v>
      </c>
      <c r="P37" s="76">
        <v>541</v>
      </c>
      <c r="Q37" s="76">
        <v>636</v>
      </c>
      <c r="R37" s="77">
        <v>-14.937106918238999</v>
      </c>
      <c r="S37" s="76">
        <v>2576.5722735674699</v>
      </c>
      <c r="T37" s="76">
        <v>2740.0634591194998</v>
      </c>
      <c r="U37" s="78">
        <v>-6.3452978683832004</v>
      </c>
    </row>
    <row r="38" spans="1:21" ht="12" thickBot="1" x14ac:dyDescent="0.25">
      <c r="A38" s="54"/>
      <c r="B38" s="62" t="s">
        <v>37</v>
      </c>
      <c r="C38" s="51"/>
      <c r="D38" s="76">
        <v>127271.07</v>
      </c>
      <c r="E38" s="79"/>
      <c r="F38" s="79"/>
      <c r="G38" s="76">
        <v>135938.60999999999</v>
      </c>
      <c r="H38" s="77">
        <v>-6.3760693154064096</v>
      </c>
      <c r="I38" s="76">
        <v>-17511.95</v>
      </c>
      <c r="J38" s="77">
        <v>-13.759568454952101</v>
      </c>
      <c r="K38" s="76">
        <v>-11942.83</v>
      </c>
      <c r="L38" s="77">
        <v>-8.7854583771306807</v>
      </c>
      <c r="M38" s="77">
        <v>0.46631493540475799</v>
      </c>
      <c r="N38" s="76">
        <v>5516636.7699999996</v>
      </c>
      <c r="O38" s="76">
        <v>26152370.780000001</v>
      </c>
      <c r="P38" s="76">
        <v>80</v>
      </c>
      <c r="Q38" s="76">
        <v>67</v>
      </c>
      <c r="R38" s="77">
        <v>19.402985074626901</v>
      </c>
      <c r="S38" s="76">
        <v>1590.888375</v>
      </c>
      <c r="T38" s="76">
        <v>1891.5813432835801</v>
      </c>
      <c r="U38" s="78">
        <v>-18.900946980870501</v>
      </c>
    </row>
    <row r="39" spans="1:21" ht="12" thickBot="1" x14ac:dyDescent="0.25">
      <c r="A39" s="54"/>
      <c r="B39" s="62" t="s">
        <v>70</v>
      </c>
      <c r="C39" s="51"/>
      <c r="D39" s="79"/>
      <c r="E39" s="79"/>
      <c r="F39" s="79"/>
      <c r="G39" s="76">
        <v>22.12</v>
      </c>
      <c r="H39" s="79"/>
      <c r="I39" s="79"/>
      <c r="J39" s="79"/>
      <c r="K39" s="76">
        <v>3.05</v>
      </c>
      <c r="L39" s="77">
        <v>13.7884267631103</v>
      </c>
      <c r="M39" s="79"/>
      <c r="N39" s="76">
        <v>132.13999999999999</v>
      </c>
      <c r="O39" s="76">
        <v>1007.45</v>
      </c>
      <c r="P39" s="79"/>
      <c r="Q39" s="76">
        <v>3</v>
      </c>
      <c r="R39" s="79"/>
      <c r="S39" s="79"/>
      <c r="T39" s="76">
        <v>1.9933333333333301</v>
      </c>
      <c r="U39" s="80"/>
    </row>
    <row r="40" spans="1:21" ht="12" customHeight="1" thickBot="1" x14ac:dyDescent="0.25">
      <c r="A40" s="54"/>
      <c r="B40" s="62" t="s">
        <v>32</v>
      </c>
      <c r="C40" s="51"/>
      <c r="D40" s="76">
        <v>115120.5123</v>
      </c>
      <c r="E40" s="79"/>
      <c r="F40" s="79"/>
      <c r="G40" s="76">
        <v>151522.2219</v>
      </c>
      <c r="H40" s="77">
        <v>-24.024007266751902</v>
      </c>
      <c r="I40" s="76">
        <v>7932.8923999999997</v>
      </c>
      <c r="J40" s="77">
        <v>6.8909460542767196</v>
      </c>
      <c r="K40" s="76">
        <v>7568.7151000000003</v>
      </c>
      <c r="L40" s="77">
        <v>4.9951188710756398</v>
      </c>
      <c r="M40" s="77">
        <v>4.8116132684132999E-2</v>
      </c>
      <c r="N40" s="76">
        <v>1842817.9432999999</v>
      </c>
      <c r="O40" s="76">
        <v>9151560.9199999999</v>
      </c>
      <c r="P40" s="76">
        <v>173</v>
      </c>
      <c r="Q40" s="76">
        <v>137</v>
      </c>
      <c r="R40" s="77">
        <v>26.277372262773699</v>
      </c>
      <c r="S40" s="76">
        <v>665.43648728323706</v>
      </c>
      <c r="T40" s="76">
        <v>524.04391897810206</v>
      </c>
      <c r="U40" s="78">
        <v>21.2480936959732</v>
      </c>
    </row>
    <row r="41" spans="1:21" ht="12" thickBot="1" x14ac:dyDescent="0.25">
      <c r="A41" s="54"/>
      <c r="B41" s="62" t="s">
        <v>33</v>
      </c>
      <c r="C41" s="51"/>
      <c r="D41" s="76">
        <v>329000.25939999998</v>
      </c>
      <c r="E41" s="76">
        <v>1516709.8404000001</v>
      </c>
      <c r="F41" s="77">
        <v>21.6917073151733</v>
      </c>
      <c r="G41" s="76">
        <v>378049.42499999999</v>
      </c>
      <c r="H41" s="77">
        <v>-12.9742732977308</v>
      </c>
      <c r="I41" s="76">
        <v>17106.509300000002</v>
      </c>
      <c r="J41" s="77">
        <v>5.1995428001173201</v>
      </c>
      <c r="K41" s="76">
        <v>28589.815600000002</v>
      </c>
      <c r="L41" s="77">
        <v>7.5624544594929599</v>
      </c>
      <c r="M41" s="77">
        <v>-0.40165723559266298</v>
      </c>
      <c r="N41" s="76">
        <v>6639331.1394999996</v>
      </c>
      <c r="O41" s="76">
        <v>47794969.776799999</v>
      </c>
      <c r="P41" s="76">
        <v>1672</v>
      </c>
      <c r="Q41" s="76">
        <v>1640</v>
      </c>
      <c r="R41" s="77">
        <v>1.9512195121951199</v>
      </c>
      <c r="S41" s="76">
        <v>196.77049007177001</v>
      </c>
      <c r="T41" s="76">
        <v>183.934215548781</v>
      </c>
      <c r="U41" s="78">
        <v>6.5234754044205996</v>
      </c>
    </row>
    <row r="42" spans="1:21" ht="12" thickBot="1" x14ac:dyDescent="0.25">
      <c r="A42" s="54"/>
      <c r="B42" s="62" t="s">
        <v>38</v>
      </c>
      <c r="C42" s="51"/>
      <c r="D42" s="76">
        <v>146355.66</v>
      </c>
      <c r="E42" s="79"/>
      <c r="F42" s="79"/>
      <c r="G42" s="76">
        <v>75156.37</v>
      </c>
      <c r="H42" s="77">
        <v>94.734870776755201</v>
      </c>
      <c r="I42" s="76">
        <v>-22046.07</v>
      </c>
      <c r="J42" s="77">
        <v>-15.063353204105701</v>
      </c>
      <c r="K42" s="76">
        <v>-11681.29</v>
      </c>
      <c r="L42" s="77">
        <v>-15.5426479485372</v>
      </c>
      <c r="M42" s="77">
        <v>0.88729755018495404</v>
      </c>
      <c r="N42" s="76">
        <v>4655421.66</v>
      </c>
      <c r="O42" s="76">
        <v>21618041.859999999</v>
      </c>
      <c r="P42" s="76">
        <v>115</v>
      </c>
      <c r="Q42" s="76">
        <v>84</v>
      </c>
      <c r="R42" s="77">
        <v>36.904761904761898</v>
      </c>
      <c r="S42" s="76">
        <v>1272.65791304348</v>
      </c>
      <c r="T42" s="76">
        <v>1257.70392857143</v>
      </c>
      <c r="U42" s="78">
        <v>1.17501995774248</v>
      </c>
    </row>
    <row r="43" spans="1:21" ht="12" thickBot="1" x14ac:dyDescent="0.25">
      <c r="A43" s="54"/>
      <c r="B43" s="62" t="s">
        <v>39</v>
      </c>
      <c r="C43" s="51"/>
      <c r="D43" s="76">
        <v>72290.62</v>
      </c>
      <c r="E43" s="79"/>
      <c r="F43" s="79"/>
      <c r="G43" s="76">
        <v>51264.14</v>
      </c>
      <c r="H43" s="77">
        <v>41.015961644923699</v>
      </c>
      <c r="I43" s="76">
        <v>9321.26</v>
      </c>
      <c r="J43" s="77">
        <v>12.8941486461176</v>
      </c>
      <c r="K43" s="76">
        <v>6557.93</v>
      </c>
      <c r="L43" s="77">
        <v>12.792431512554399</v>
      </c>
      <c r="M43" s="77">
        <v>0.42137229278141097</v>
      </c>
      <c r="N43" s="76">
        <v>1726463.77</v>
      </c>
      <c r="O43" s="76">
        <v>7844830.6799999997</v>
      </c>
      <c r="P43" s="76">
        <v>59</v>
      </c>
      <c r="Q43" s="76">
        <v>59</v>
      </c>
      <c r="R43" s="77">
        <v>0</v>
      </c>
      <c r="S43" s="76">
        <v>1225.2647457627099</v>
      </c>
      <c r="T43" s="76">
        <v>1039.53457627119</v>
      </c>
      <c r="U43" s="78">
        <v>15.158370477387001</v>
      </c>
    </row>
    <row r="44" spans="1:21" ht="12" thickBot="1" x14ac:dyDescent="0.25">
      <c r="A44" s="54"/>
      <c r="B44" s="62" t="s">
        <v>76</v>
      </c>
      <c r="C44" s="51"/>
      <c r="D44" s="79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6">
        <v>-1523.9315999999999</v>
      </c>
      <c r="P44" s="79"/>
      <c r="Q44" s="79"/>
      <c r="R44" s="79"/>
      <c r="S44" s="79"/>
      <c r="T44" s="79"/>
      <c r="U44" s="80"/>
    </row>
    <row r="45" spans="1:21" ht="12" thickBot="1" x14ac:dyDescent="0.25">
      <c r="A45" s="55"/>
      <c r="B45" s="62" t="s">
        <v>34</v>
      </c>
      <c r="C45" s="51"/>
      <c r="D45" s="81">
        <v>9126.7302999999993</v>
      </c>
      <c r="E45" s="82"/>
      <c r="F45" s="82"/>
      <c r="G45" s="81">
        <v>9885.6064000000006</v>
      </c>
      <c r="H45" s="83">
        <v>-7.6765761177786898</v>
      </c>
      <c r="I45" s="81">
        <v>909.47519999999997</v>
      </c>
      <c r="J45" s="83">
        <v>9.9649619316569495</v>
      </c>
      <c r="K45" s="81">
        <v>1432.8797</v>
      </c>
      <c r="L45" s="83">
        <v>14.4946060162784</v>
      </c>
      <c r="M45" s="83">
        <v>-0.36528153759174598</v>
      </c>
      <c r="N45" s="81">
        <v>331274.6018</v>
      </c>
      <c r="O45" s="81">
        <v>2788899.3654999998</v>
      </c>
      <c r="P45" s="81">
        <v>19</v>
      </c>
      <c r="Q45" s="81">
        <v>20</v>
      </c>
      <c r="R45" s="83">
        <v>-5</v>
      </c>
      <c r="S45" s="81">
        <v>480.35422631578899</v>
      </c>
      <c r="T45" s="81">
        <v>377.09855499999998</v>
      </c>
      <c r="U45" s="84">
        <v>21.495734951212501</v>
      </c>
    </row>
  </sheetData>
  <mergeCells count="43">
    <mergeCell ref="B18:C18"/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</mergeCells>
  <phoneticPr fontId="2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topLeftCell="A16" workbookViewId="0">
      <selection activeCell="F39" sqref="F39"/>
    </sheetView>
  </sheetViews>
  <sheetFormatPr defaultRowHeight="12.75" x14ac:dyDescent="0.2"/>
  <cols>
    <col min="1" max="1" width="3.140625" style="28" customWidth="1"/>
    <col min="2" max="2" width="5.28515625" style="29" customWidth="1"/>
    <col min="3" max="3" width="9.140625" style="28"/>
    <col min="4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38" t="s">
        <v>72</v>
      </c>
      <c r="B1" s="38" t="s">
        <v>62</v>
      </c>
      <c r="C1" s="38" t="s">
        <v>63</v>
      </c>
      <c r="D1" s="38" t="s">
        <v>64</v>
      </c>
      <c r="E1" s="38" t="s">
        <v>65</v>
      </c>
      <c r="F1" s="38" t="s">
        <v>66</v>
      </c>
      <c r="G1" s="38" t="s">
        <v>65</v>
      </c>
      <c r="H1" s="38" t="s">
        <v>67</v>
      </c>
    </row>
    <row r="2" spans="1:8" x14ac:dyDescent="0.2">
      <c r="A2" s="37">
        <v>1</v>
      </c>
      <c r="B2" s="37">
        <v>12</v>
      </c>
      <c r="C2" s="37">
        <v>81719</v>
      </c>
      <c r="D2" s="37">
        <v>843049.88149059797</v>
      </c>
      <c r="E2" s="37">
        <v>836626.193481197</v>
      </c>
      <c r="F2" s="37">
        <v>6423.6880094017097</v>
      </c>
      <c r="G2" s="37">
        <v>836626.193481197</v>
      </c>
      <c r="H2" s="37">
        <v>7.6195823645025303E-3</v>
      </c>
    </row>
    <row r="3" spans="1:8" x14ac:dyDescent="0.2">
      <c r="A3" s="37">
        <v>2</v>
      </c>
      <c r="B3" s="37">
        <v>13</v>
      </c>
      <c r="C3" s="37">
        <v>13544</v>
      </c>
      <c r="D3" s="37">
        <v>116545.29648547</v>
      </c>
      <c r="E3" s="37">
        <v>91321.6523017094</v>
      </c>
      <c r="F3" s="37">
        <v>25223.644183760702</v>
      </c>
      <c r="G3" s="37">
        <v>91321.6523017094</v>
      </c>
      <c r="H3" s="37">
        <v>0.21642781771896999</v>
      </c>
    </row>
    <row r="4" spans="1:8" x14ac:dyDescent="0.2">
      <c r="A4" s="37">
        <v>3</v>
      </c>
      <c r="B4" s="37">
        <v>14</v>
      </c>
      <c r="C4" s="37">
        <v>123004</v>
      </c>
      <c r="D4" s="37">
        <v>216695.60908808699</v>
      </c>
      <c r="E4" s="37">
        <v>170880.53585532299</v>
      </c>
      <c r="F4" s="37">
        <v>45815.073232764</v>
      </c>
      <c r="G4" s="37">
        <v>170880.53585532299</v>
      </c>
      <c r="H4" s="37">
        <v>0.21142594178795801</v>
      </c>
    </row>
    <row r="5" spans="1:8" x14ac:dyDescent="0.2">
      <c r="A5" s="37">
        <v>4</v>
      </c>
      <c r="B5" s="37">
        <v>15</v>
      </c>
      <c r="C5" s="37">
        <v>3721</v>
      </c>
      <c r="D5" s="37">
        <v>57975.667512412103</v>
      </c>
      <c r="E5" s="37">
        <v>54275.447466681799</v>
      </c>
      <c r="F5" s="37">
        <v>3700.2200457302802</v>
      </c>
      <c r="G5" s="37">
        <v>54275.447466681799</v>
      </c>
      <c r="H5" s="37">
        <v>6.3823673007957896E-2</v>
      </c>
    </row>
    <row r="6" spans="1:8" x14ac:dyDescent="0.2">
      <c r="A6" s="37">
        <v>5</v>
      </c>
      <c r="B6" s="37">
        <v>16</v>
      </c>
      <c r="C6" s="37">
        <v>2952</v>
      </c>
      <c r="D6" s="37">
        <v>146341.76018803401</v>
      </c>
      <c r="E6" s="37">
        <v>130961.32745641</v>
      </c>
      <c r="F6" s="37">
        <v>15380.4327316239</v>
      </c>
      <c r="G6" s="37">
        <v>130961.32745641</v>
      </c>
      <c r="H6" s="37">
        <v>0.10509941052958301</v>
      </c>
    </row>
    <row r="7" spans="1:8" x14ac:dyDescent="0.2">
      <c r="A7" s="37">
        <v>6</v>
      </c>
      <c r="B7" s="37">
        <v>17</v>
      </c>
      <c r="C7" s="37">
        <v>17375</v>
      </c>
      <c r="D7" s="37">
        <v>228532.01625555599</v>
      </c>
      <c r="E7" s="37">
        <v>180512.74946666701</v>
      </c>
      <c r="F7" s="37">
        <v>48019.266788888897</v>
      </c>
      <c r="G7" s="37">
        <v>180512.74946666701</v>
      </c>
      <c r="H7" s="37">
        <v>0.21012052304825199</v>
      </c>
    </row>
    <row r="8" spans="1:8" x14ac:dyDescent="0.2">
      <c r="A8" s="37">
        <v>7</v>
      </c>
      <c r="B8" s="37">
        <v>18</v>
      </c>
      <c r="C8" s="37">
        <v>162868</v>
      </c>
      <c r="D8" s="37">
        <v>202098.055949573</v>
      </c>
      <c r="E8" s="37">
        <v>172131.02645982901</v>
      </c>
      <c r="F8" s="37">
        <v>29967.0294897436</v>
      </c>
      <c r="G8" s="37">
        <v>172131.02645982901</v>
      </c>
      <c r="H8" s="37">
        <v>0.148279652413979</v>
      </c>
    </row>
    <row r="9" spans="1:8" x14ac:dyDescent="0.2">
      <c r="A9" s="37">
        <v>8</v>
      </c>
      <c r="B9" s="37">
        <v>19</v>
      </c>
      <c r="C9" s="37">
        <v>28332</v>
      </c>
      <c r="D9" s="37">
        <v>92396.977449572601</v>
      </c>
      <c r="E9" s="37">
        <v>78885.0092</v>
      </c>
      <c r="F9" s="37">
        <v>13511.968249572599</v>
      </c>
      <c r="G9" s="37">
        <v>78885.0092</v>
      </c>
      <c r="H9" s="37">
        <v>0.146238206297896</v>
      </c>
    </row>
    <row r="10" spans="1:8" x14ac:dyDescent="0.2">
      <c r="A10" s="37">
        <v>9</v>
      </c>
      <c r="B10" s="37">
        <v>21</v>
      </c>
      <c r="C10" s="37">
        <v>381200</v>
      </c>
      <c r="D10" s="37">
        <v>1502953.6941470101</v>
      </c>
      <c r="E10" s="37">
        <v>1618323.41675214</v>
      </c>
      <c r="F10" s="37">
        <v>-115369.722605128</v>
      </c>
      <c r="G10" s="37">
        <v>1618323.41675214</v>
      </c>
      <c r="H10" s="37">
        <v>-7.6761994101625E-2</v>
      </c>
    </row>
    <row r="11" spans="1:8" x14ac:dyDescent="0.2">
      <c r="A11" s="37">
        <v>10</v>
      </c>
      <c r="B11" s="37">
        <v>22</v>
      </c>
      <c r="C11" s="37">
        <v>51080</v>
      </c>
      <c r="D11" s="37">
        <v>879943.29545384599</v>
      </c>
      <c r="E11" s="37">
        <v>844817.85812307696</v>
      </c>
      <c r="F11" s="37">
        <v>35125.4373307692</v>
      </c>
      <c r="G11" s="37">
        <v>844817.85812307696</v>
      </c>
      <c r="H11" s="37">
        <v>3.9917841879405003E-2</v>
      </c>
    </row>
    <row r="12" spans="1:8" x14ac:dyDescent="0.2">
      <c r="A12" s="37">
        <v>11</v>
      </c>
      <c r="B12" s="37">
        <v>23</v>
      </c>
      <c r="C12" s="37">
        <v>242528.16</v>
      </c>
      <c r="D12" s="37">
        <v>2063335.53476581</v>
      </c>
      <c r="E12" s="37">
        <v>1914626.52625385</v>
      </c>
      <c r="F12" s="37">
        <v>148709.00851196601</v>
      </c>
      <c r="G12" s="37">
        <v>1914626.52625385</v>
      </c>
      <c r="H12" s="37">
        <v>7.2072140476582405E-2</v>
      </c>
    </row>
    <row r="13" spans="1:8" x14ac:dyDescent="0.2">
      <c r="A13" s="37">
        <v>12</v>
      </c>
      <c r="B13" s="37">
        <v>24</v>
      </c>
      <c r="C13" s="37">
        <v>25038</v>
      </c>
      <c r="D13" s="37">
        <v>667372.20599230798</v>
      </c>
      <c r="E13" s="37">
        <v>616195.51030341897</v>
      </c>
      <c r="F13" s="37">
        <v>51176.695688888904</v>
      </c>
      <c r="G13" s="37">
        <v>616195.51030341897</v>
      </c>
      <c r="H13" s="37">
        <v>7.6683888285090998E-2</v>
      </c>
    </row>
    <row r="14" spans="1:8" x14ac:dyDescent="0.2">
      <c r="A14" s="37">
        <v>13</v>
      </c>
      <c r="B14" s="37">
        <v>25</v>
      </c>
      <c r="C14" s="37">
        <v>86733</v>
      </c>
      <c r="D14" s="37">
        <v>1056543.1971</v>
      </c>
      <c r="E14" s="37">
        <v>990758.28599999996</v>
      </c>
      <c r="F14" s="37">
        <v>65784.911099999998</v>
      </c>
      <c r="G14" s="37">
        <v>990758.28599999996</v>
      </c>
      <c r="H14" s="37">
        <v>6.2264289127568498E-2</v>
      </c>
    </row>
    <row r="15" spans="1:8" x14ac:dyDescent="0.2">
      <c r="A15" s="37">
        <v>14</v>
      </c>
      <c r="B15" s="37">
        <v>26</v>
      </c>
      <c r="C15" s="37">
        <v>69941</v>
      </c>
      <c r="D15" s="37">
        <v>397043.22009075701</v>
      </c>
      <c r="E15" s="37">
        <v>351402.28914306802</v>
      </c>
      <c r="F15" s="37">
        <v>45640.930947689303</v>
      </c>
      <c r="G15" s="37">
        <v>351402.28914306802</v>
      </c>
      <c r="H15" s="37">
        <v>0.114952047127909</v>
      </c>
    </row>
    <row r="16" spans="1:8" x14ac:dyDescent="0.2">
      <c r="A16" s="37">
        <v>15</v>
      </c>
      <c r="B16" s="37">
        <v>27</v>
      </c>
      <c r="C16" s="37">
        <v>195817.61600000001</v>
      </c>
      <c r="D16" s="37">
        <v>1531261.8460333301</v>
      </c>
      <c r="E16" s="37">
        <v>1466761.5108666699</v>
      </c>
      <c r="F16" s="37">
        <v>64500.3351666667</v>
      </c>
      <c r="G16" s="37">
        <v>1466761.5108666699</v>
      </c>
      <c r="H16" s="37">
        <v>4.2122341997713801E-2</v>
      </c>
    </row>
    <row r="17" spans="1:8" x14ac:dyDescent="0.2">
      <c r="A17" s="37">
        <v>16</v>
      </c>
      <c r="B17" s="37">
        <v>29</v>
      </c>
      <c r="C17" s="37">
        <v>229426</v>
      </c>
      <c r="D17" s="37">
        <v>2982560.6444640998</v>
      </c>
      <c r="E17" s="37">
        <v>2799826.7235752102</v>
      </c>
      <c r="F17" s="37">
        <v>182733.920888889</v>
      </c>
      <c r="G17" s="37">
        <v>2799826.7235752102</v>
      </c>
      <c r="H17" s="37">
        <v>6.1267461980382298E-2</v>
      </c>
    </row>
    <row r="18" spans="1:8" x14ac:dyDescent="0.2">
      <c r="A18" s="37">
        <v>17</v>
      </c>
      <c r="B18" s="37">
        <v>31</v>
      </c>
      <c r="C18" s="37">
        <v>30069.517</v>
      </c>
      <c r="D18" s="37">
        <v>261148.80791341799</v>
      </c>
      <c r="E18" s="37">
        <v>217630.49026660901</v>
      </c>
      <c r="F18" s="37">
        <v>43518.317646808697</v>
      </c>
      <c r="G18" s="37">
        <v>217630.49026660901</v>
      </c>
      <c r="H18" s="37">
        <v>0.16664183916641501</v>
      </c>
    </row>
    <row r="19" spans="1:8" x14ac:dyDescent="0.2">
      <c r="A19" s="37">
        <v>18</v>
      </c>
      <c r="B19" s="37">
        <v>32</v>
      </c>
      <c r="C19" s="37">
        <v>20965.166000000001</v>
      </c>
      <c r="D19" s="37">
        <v>319448.31153483898</v>
      </c>
      <c r="E19" s="37">
        <v>295714.95186334202</v>
      </c>
      <c r="F19" s="37">
        <v>23733.359671496801</v>
      </c>
      <c r="G19" s="37">
        <v>295714.95186334202</v>
      </c>
      <c r="H19" s="37">
        <v>7.4294835234740397E-2</v>
      </c>
    </row>
    <row r="20" spans="1:8" x14ac:dyDescent="0.2">
      <c r="A20" s="37">
        <v>19</v>
      </c>
      <c r="B20" s="37">
        <v>33</v>
      </c>
      <c r="C20" s="37">
        <v>41893.18</v>
      </c>
      <c r="D20" s="37">
        <v>620497.54797708197</v>
      </c>
      <c r="E20" s="37">
        <v>487462.99759056402</v>
      </c>
      <c r="F20" s="37">
        <v>133034.55038651801</v>
      </c>
      <c r="G20" s="37">
        <v>487462.99759056402</v>
      </c>
      <c r="H20" s="37">
        <v>0.214399800321904</v>
      </c>
    </row>
    <row r="21" spans="1:8" x14ac:dyDescent="0.2">
      <c r="A21" s="37">
        <v>20</v>
      </c>
      <c r="B21" s="37">
        <v>34</v>
      </c>
      <c r="C21" s="37">
        <v>43130.633000000002</v>
      </c>
      <c r="D21" s="37">
        <v>264377.05463731202</v>
      </c>
      <c r="E21" s="37">
        <v>194382.530087099</v>
      </c>
      <c r="F21" s="37">
        <v>69994.524550212998</v>
      </c>
      <c r="G21" s="37">
        <v>194382.530087099</v>
      </c>
      <c r="H21" s="37">
        <v>0.264752645218155</v>
      </c>
    </row>
    <row r="22" spans="1:8" x14ac:dyDescent="0.2">
      <c r="A22" s="37">
        <v>21</v>
      </c>
      <c r="B22" s="37">
        <v>35</v>
      </c>
      <c r="C22" s="37">
        <v>33883.74</v>
      </c>
      <c r="D22" s="37">
        <v>992904.14226283203</v>
      </c>
      <c r="E22" s="37">
        <v>953743.981419469</v>
      </c>
      <c r="F22" s="37">
        <v>39160.160843362799</v>
      </c>
      <c r="G22" s="37">
        <v>953743.981419469</v>
      </c>
      <c r="H22" s="37">
        <v>3.94400216259716E-2</v>
      </c>
    </row>
    <row r="23" spans="1:8" x14ac:dyDescent="0.2">
      <c r="A23" s="37">
        <v>22</v>
      </c>
      <c r="B23" s="37">
        <v>36</v>
      </c>
      <c r="C23" s="37">
        <v>110372.423</v>
      </c>
      <c r="D23" s="37">
        <v>803938.074177876</v>
      </c>
      <c r="E23" s="37">
        <v>698773.80563509697</v>
      </c>
      <c r="F23" s="37">
        <v>105164.26854278</v>
      </c>
      <c r="G23" s="37">
        <v>698773.80563509697</v>
      </c>
      <c r="H23" s="37">
        <v>0.13081140441111999</v>
      </c>
    </row>
    <row r="24" spans="1:8" x14ac:dyDescent="0.2">
      <c r="A24" s="37">
        <v>23</v>
      </c>
      <c r="B24" s="37">
        <v>37</v>
      </c>
      <c r="C24" s="37">
        <v>227085.96100000001</v>
      </c>
      <c r="D24" s="37">
        <v>1567632.7917752201</v>
      </c>
      <c r="E24" s="37">
        <v>1440440.3620213401</v>
      </c>
      <c r="F24" s="37">
        <v>127192.429753879</v>
      </c>
      <c r="G24" s="37">
        <v>1440440.3620213401</v>
      </c>
      <c r="H24" s="37">
        <v>8.1136622314364401E-2</v>
      </c>
    </row>
    <row r="25" spans="1:8" x14ac:dyDescent="0.2">
      <c r="A25" s="37">
        <v>24</v>
      </c>
      <c r="B25" s="37">
        <v>38</v>
      </c>
      <c r="C25" s="37">
        <v>732342.05900000001</v>
      </c>
      <c r="D25" s="37">
        <v>3755936.0330460202</v>
      </c>
      <c r="E25" s="37">
        <v>3875098.1162398201</v>
      </c>
      <c r="F25" s="37">
        <v>-119162.083193805</v>
      </c>
      <c r="G25" s="37">
        <v>3875098.1162398201</v>
      </c>
      <c r="H25" s="37">
        <v>-3.17263345662376E-2</v>
      </c>
    </row>
    <row r="26" spans="1:8" x14ac:dyDescent="0.2">
      <c r="A26" s="37">
        <v>25</v>
      </c>
      <c r="B26" s="37">
        <v>39</v>
      </c>
      <c r="C26" s="37">
        <v>70109.307000000001</v>
      </c>
      <c r="D26" s="37">
        <v>119567.52602730499</v>
      </c>
      <c r="E26" s="37">
        <v>86629.238758086096</v>
      </c>
      <c r="F26" s="37">
        <v>32938.287269218999</v>
      </c>
      <c r="G26" s="37">
        <v>86629.238758086096</v>
      </c>
      <c r="H26" s="37">
        <v>0.27547853805804301</v>
      </c>
    </row>
    <row r="27" spans="1:8" x14ac:dyDescent="0.2">
      <c r="A27" s="37">
        <v>26</v>
      </c>
      <c r="B27" s="37">
        <v>42</v>
      </c>
      <c r="C27" s="37">
        <v>15469.42</v>
      </c>
      <c r="D27" s="37">
        <v>153654.18580000001</v>
      </c>
      <c r="E27" s="37">
        <v>128846.338</v>
      </c>
      <c r="F27" s="37">
        <v>24807.8478</v>
      </c>
      <c r="G27" s="37">
        <v>128846.338</v>
      </c>
      <c r="H27" s="37">
        <v>0.16145246984869299</v>
      </c>
    </row>
    <row r="28" spans="1:8" x14ac:dyDescent="0.2">
      <c r="A28" s="37">
        <v>27</v>
      </c>
      <c r="B28" s="37">
        <v>75</v>
      </c>
      <c r="C28" s="37">
        <v>175</v>
      </c>
      <c r="D28" s="37">
        <v>115120.512820513</v>
      </c>
      <c r="E28" s="37">
        <v>107187.61965812001</v>
      </c>
      <c r="F28" s="37">
        <v>7932.8931623931603</v>
      </c>
      <c r="G28" s="37">
        <v>107187.61965812001</v>
      </c>
      <c r="H28" s="37">
        <v>6.8909466853761606E-2</v>
      </c>
    </row>
    <row r="29" spans="1:8" x14ac:dyDescent="0.2">
      <c r="A29" s="37">
        <v>28</v>
      </c>
      <c r="B29" s="37">
        <v>76</v>
      </c>
      <c r="C29" s="37">
        <v>1740</v>
      </c>
      <c r="D29" s="37">
        <v>329000.25352136802</v>
      </c>
      <c r="E29" s="37">
        <v>311893.74902136798</v>
      </c>
      <c r="F29" s="37">
        <v>17106.504499999999</v>
      </c>
      <c r="G29" s="37">
        <v>311893.74902136798</v>
      </c>
      <c r="H29" s="37">
        <v>5.19954143405819E-2</v>
      </c>
    </row>
    <row r="30" spans="1:8" x14ac:dyDescent="0.2">
      <c r="A30" s="37">
        <v>29</v>
      </c>
      <c r="B30" s="37">
        <v>99</v>
      </c>
      <c r="C30" s="37">
        <v>19</v>
      </c>
      <c r="D30" s="37">
        <v>9126.7302019514409</v>
      </c>
      <c r="E30" s="37">
        <v>8217.2555177369304</v>
      </c>
      <c r="F30" s="37">
        <v>909.47468421450696</v>
      </c>
      <c r="G30" s="37">
        <v>8217.2555177369304</v>
      </c>
      <c r="H30" s="37">
        <v>9.96495638733845E-2</v>
      </c>
    </row>
    <row r="31" spans="1:8" x14ac:dyDescent="0.2">
      <c r="A31" s="30">
        <v>30</v>
      </c>
      <c r="B31" s="39">
        <v>40</v>
      </c>
      <c r="C31" s="40">
        <v>0</v>
      </c>
      <c r="D31" s="40">
        <v>0</v>
      </c>
      <c r="E31" s="40">
        <v>0</v>
      </c>
      <c r="F31" s="30">
        <v>0</v>
      </c>
      <c r="G31" s="30">
        <v>0</v>
      </c>
      <c r="H31" s="30">
        <v>0</v>
      </c>
    </row>
    <row r="32" spans="1:8" x14ac:dyDescent="0.2">
      <c r="A32" s="30">
        <v>31</v>
      </c>
      <c r="B32" s="39">
        <v>9101</v>
      </c>
      <c r="C32" s="40">
        <v>0</v>
      </c>
      <c r="D32" s="40">
        <v>0</v>
      </c>
      <c r="E32" s="40">
        <v>0</v>
      </c>
      <c r="F32" s="30">
        <v>0</v>
      </c>
      <c r="G32" s="30">
        <v>0</v>
      </c>
      <c r="H32" s="30">
        <v>0</v>
      </c>
    </row>
    <row r="33" spans="1:8" x14ac:dyDescent="0.2">
      <c r="A33" s="30"/>
      <c r="B33" s="33">
        <v>70</v>
      </c>
      <c r="C33" s="34">
        <v>119</v>
      </c>
      <c r="D33" s="34">
        <v>155253.89000000001</v>
      </c>
      <c r="E33" s="34">
        <v>162574.87</v>
      </c>
      <c r="F33" s="30"/>
      <c r="G33" s="30"/>
      <c r="H33" s="30"/>
    </row>
    <row r="34" spans="1:8" x14ac:dyDescent="0.2">
      <c r="A34" s="30"/>
      <c r="B34" s="33">
        <v>71</v>
      </c>
      <c r="C34" s="34">
        <v>66</v>
      </c>
      <c r="D34" s="34">
        <v>171159.06</v>
      </c>
      <c r="E34" s="34">
        <v>198971.85</v>
      </c>
      <c r="F34" s="30"/>
      <c r="G34" s="30"/>
      <c r="H34" s="30"/>
    </row>
    <row r="35" spans="1:8" x14ac:dyDescent="0.2">
      <c r="A35" s="30"/>
      <c r="B35" s="33">
        <v>72</v>
      </c>
      <c r="C35" s="34">
        <v>445</v>
      </c>
      <c r="D35" s="34">
        <v>1393925.6</v>
      </c>
      <c r="E35" s="34">
        <v>1595044.44</v>
      </c>
      <c r="F35" s="30"/>
      <c r="G35" s="30"/>
      <c r="H35" s="30"/>
    </row>
    <row r="36" spans="1:8" x14ac:dyDescent="0.2">
      <c r="A36" s="30"/>
      <c r="B36" s="33">
        <v>73</v>
      </c>
      <c r="C36" s="34">
        <v>72</v>
      </c>
      <c r="D36" s="34">
        <v>127271.07</v>
      </c>
      <c r="E36" s="34">
        <v>144783.01999999999</v>
      </c>
      <c r="F36" s="30"/>
      <c r="G36" s="30"/>
      <c r="H36" s="30"/>
    </row>
    <row r="37" spans="1:8" x14ac:dyDescent="0.2">
      <c r="A37" s="30"/>
      <c r="B37" s="33">
        <v>77</v>
      </c>
      <c r="C37" s="34">
        <v>103</v>
      </c>
      <c r="D37" s="34">
        <v>146355.66</v>
      </c>
      <c r="E37" s="34">
        <v>168401.73</v>
      </c>
      <c r="F37" s="30"/>
      <c r="G37" s="30"/>
      <c r="H37" s="30"/>
    </row>
    <row r="38" spans="1:8" x14ac:dyDescent="0.2">
      <c r="A38" s="30"/>
      <c r="B38" s="33">
        <v>78</v>
      </c>
      <c r="C38" s="34">
        <v>53</v>
      </c>
      <c r="D38" s="34">
        <v>72290.62</v>
      </c>
      <c r="E38" s="34">
        <v>62969.36</v>
      </c>
      <c r="F38" s="34"/>
      <c r="G38" s="30"/>
      <c r="H38" s="30"/>
    </row>
    <row r="39" spans="1:8" x14ac:dyDescent="0.2">
      <c r="A39" s="30"/>
      <c r="B39" s="33">
        <v>74</v>
      </c>
      <c r="C39" s="34">
        <v>0</v>
      </c>
      <c r="D39" s="34">
        <v>0</v>
      </c>
      <c r="E39" s="34">
        <v>0</v>
      </c>
      <c r="F39" s="30"/>
      <c r="G39" s="30"/>
      <c r="H39" s="30"/>
    </row>
    <row r="40" spans="1:8" x14ac:dyDescent="0.2">
      <c r="A40" s="30"/>
      <c r="B40" s="31"/>
      <c r="C40" s="30"/>
      <c r="D40" s="30"/>
      <c r="E40" s="30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1"/>
      <c r="D42" s="31"/>
      <c r="E42" s="31"/>
      <c r="F42" s="31"/>
      <c r="G42" s="31"/>
      <c r="H42" s="31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0"/>
      <c r="D44" s="30"/>
      <c r="E44" s="30"/>
      <c r="F44" s="30"/>
      <c r="G44" s="30"/>
      <c r="H44" s="30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2016-03-20T02:12:37Z</dcterms:modified>
</cp:coreProperties>
</file>