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<sst xmlns="http://schemas.openxmlformats.org/spreadsheetml/2006/main" count="118" uniqueCount="77">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</sst>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3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9" fillId="0" borderId="0" xfId="0" applyFont="1" applyAlignment="1">
      <alignment horizontal="left" wrapText="1"/>
    </xf>
    <xf numFmtId="0" fontId="23" fillId="0" borderId="0" xfId="0" applyFont="1" applyAlignment="1">
      <alignment horizontal="right" vertical="center" wrapText="1"/>
    </xf>
    <xf numFmtId="0" fontId="35" fillId="0" borderId="19" xfId="0" applyFont="1" applyBorder="1" applyAlignment="1">
      <alignment horizontal="left" vertical="center" wrapText="1"/>
    </xf>
    <xf numFmtId="0" fontId="23" fillId="0" borderId="19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4" fontId="25" fillId="34" borderId="10" xfId="0" applyNumberFormat="1" applyFont="1" applyFill="1" applyBorder="1" applyAlignment="1">
      <alignment horizontal="right" vertical="top" wrapText="1"/>
    </xf>
    <xf numFmtId="0" fontId="25" fillId="34" borderId="10" xfId="0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14" fontId="24" fillId="33" borderId="12" xfId="0" applyNumberFormat="1" applyFont="1" applyFill="1" applyBorder="1" applyAlignment="1">
      <alignment vertical="center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14" fontId="24" fillId="33" borderId="16" xfId="0" applyNumberFormat="1" applyFont="1" applyFill="1" applyBorder="1" applyAlignment="1">
      <alignment vertical="center" wrapText="1"/>
    </xf>
    <xf numFmtId="0" fontId="24" fillId="35" borderId="12" xfId="0" applyFont="1" applyFill="1" applyBorder="1" applyAlignment="1">
      <alignment horizontal="right" vertical="top" wrapText="1"/>
    </xf>
    <xf numFmtId="14" fontId="24" fillId="33" borderId="17" xfId="0" applyNumberFormat="1" applyFont="1" applyFill="1" applyBorder="1" applyAlignment="1">
      <alignment vertical="center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22661083.756799996</v>
      </c>
      <c r="F3" s="25">
        <f>RA!I7</f>
        <v>930204.70979999995</v>
      </c>
      <c r="G3" s="16">
        <f>SUM(G4:G41)</f>
        <v>21730879.047000013</v>
      </c>
      <c r="H3" s="27">
        <f>RA!J7</f>
        <v>4.1048553537112697</v>
      </c>
      <c r="I3" s="20">
        <f>SUM(I4:I41)</f>
        <v>22661089.056048561</v>
      </c>
      <c r="J3" s="21">
        <f>SUM(J4:J41)</f>
        <v>21730878.638043776</v>
      </c>
      <c r="K3" s="22">
        <f>E3-I3</f>
        <v>-5.2992485649883747</v>
      </c>
      <c r="L3" s="22">
        <f>G3-J3</f>
        <v>0.40895623713731766</v>
      </c>
    </row>
    <row r="4" spans="1:13">
      <c r="A4" s="45">
        <f>RA!A8</f>
        <v>42449</v>
      </c>
      <c r="B4" s="12">
        <v>12</v>
      </c>
      <c r="C4" s="43" t="s">
        <v>6</v>
      </c>
      <c r="D4" s="43"/>
      <c r="E4" s="15">
        <f>VLOOKUP(C4,RA!B8:D36,3,0)</f>
        <v>764133.18110000005</v>
      </c>
      <c r="F4" s="25">
        <f>VLOOKUP(C4,RA!B8:I39,8,0)</f>
        <v>7263.5102999999999</v>
      </c>
      <c r="G4" s="16">
        <f t="shared" ref="G4:G41" si="0">E4-F4</f>
        <v>756869.67080000008</v>
      </c>
      <c r="H4" s="27">
        <f>RA!J8</f>
        <v>0.95055554184205004</v>
      </c>
      <c r="I4" s="20">
        <f>VLOOKUP(B4,RMS!B:D,3,FALSE)</f>
        <v>764133.87614358997</v>
      </c>
      <c r="J4" s="21">
        <f>VLOOKUP(B4,RMS!B:E,4,FALSE)</f>
        <v>756869.68314615404</v>
      </c>
      <c r="K4" s="22">
        <f t="shared" ref="K4:K41" si="1">E4-I4</f>
        <v>-0.69504358991980553</v>
      </c>
      <c r="L4" s="22">
        <f t="shared" ref="L4:L41" si="2">G4-J4</f>
        <v>-1.2346153962425888E-2</v>
      </c>
    </row>
    <row r="5" spans="1:13">
      <c r="A5" s="45"/>
      <c r="B5" s="12">
        <v>13</v>
      </c>
      <c r="C5" s="43" t="s">
        <v>7</v>
      </c>
      <c r="D5" s="43"/>
      <c r="E5" s="15">
        <f>VLOOKUP(C5,RA!B8:D37,3,0)</f>
        <v>105141.8199</v>
      </c>
      <c r="F5" s="25">
        <f>VLOOKUP(C5,RA!B9:I40,8,0)</f>
        <v>22954.8128</v>
      </c>
      <c r="G5" s="16">
        <f t="shared" si="0"/>
        <v>82187.007100000003</v>
      </c>
      <c r="H5" s="27">
        <f>RA!J9</f>
        <v>21.8322384202901</v>
      </c>
      <c r="I5" s="20">
        <f>VLOOKUP(B5,RMS!B:D,3,FALSE)</f>
        <v>105141.87934359</v>
      </c>
      <c r="J5" s="21">
        <f>VLOOKUP(B5,RMS!B:E,4,FALSE)</f>
        <v>82187.024964957294</v>
      </c>
      <c r="K5" s="22">
        <f t="shared" si="1"/>
        <v>-5.9443589998409152E-2</v>
      </c>
      <c r="L5" s="22">
        <f t="shared" si="2"/>
        <v>-1.7864957291749306E-2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VLOOKUP(C6,RA!B10:D38,3,0)</f>
        <v>178135.7255</v>
      </c>
      <c r="F6" s="25">
        <f>VLOOKUP(C6,RA!B10:I41,8,0)</f>
        <v>41800.0308</v>
      </c>
      <c r="G6" s="16">
        <f t="shared" si="0"/>
        <v>136335.69469999999</v>
      </c>
      <c r="H6" s="27">
        <f>RA!J10</f>
        <v>23.465271035708099</v>
      </c>
      <c r="I6" s="20">
        <f>VLOOKUP(B6,RMS!B:D,3,FALSE)</f>
        <v>178137.980411928</v>
      </c>
      <c r="J6" s="21">
        <f>VLOOKUP(B6,RMS!B:E,4,FALSE)</f>
        <v>136335.691965648</v>
      </c>
      <c r="K6" s="22">
        <f>E6-I6</f>
        <v>-2.2549119280010927</v>
      </c>
      <c r="L6" s="22">
        <f t="shared" si="2"/>
        <v>2.7343519905116409E-3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VLOOKUP(C7,RA!B10:D39,3,0)</f>
        <v>59004.385000000002</v>
      </c>
      <c r="F7" s="25">
        <f>VLOOKUP(C7,RA!B11:I42,8,0)</f>
        <v>3158.7647000000002</v>
      </c>
      <c r="G7" s="16">
        <f t="shared" si="0"/>
        <v>55845.620300000002</v>
      </c>
      <c r="H7" s="27">
        <f>RA!J11</f>
        <v>5.3534405959828302</v>
      </c>
      <c r="I7" s="20">
        <f>VLOOKUP(B7,RMS!B:D,3,FALSE)</f>
        <v>59004.425833348498</v>
      </c>
      <c r="J7" s="21">
        <f>VLOOKUP(B7,RMS!B:E,4,FALSE)</f>
        <v>55845.620153687298</v>
      </c>
      <c r="K7" s="22">
        <f t="shared" si="1"/>
        <v>-4.0833348495652899E-2</v>
      </c>
      <c r="L7" s="22">
        <f t="shared" si="2"/>
        <v>1.4631270460085943E-4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VLOOKUP(C8,RA!B12:D39,3,0)</f>
        <v>130333.9675</v>
      </c>
      <c r="F8" s="25">
        <f>VLOOKUP(C8,RA!B12:I43,8,0)</f>
        <v>18658.9247</v>
      </c>
      <c r="G8" s="16">
        <f t="shared" si="0"/>
        <v>111675.0428</v>
      </c>
      <c r="H8" s="27">
        <f>RA!J12</f>
        <v>14.3162408525621</v>
      </c>
      <c r="I8" s="20">
        <f>VLOOKUP(B8,RMS!B:D,3,FALSE)</f>
        <v>130333.965048718</v>
      </c>
      <c r="J8" s="21">
        <f>VLOOKUP(B8,RMS!B:E,4,FALSE)</f>
        <v>111675.042588889</v>
      </c>
      <c r="K8" s="22">
        <f t="shared" si="1"/>
        <v>2.4512819945812225E-3</v>
      </c>
      <c r="L8" s="22">
        <f t="shared" si="2"/>
        <v>2.1111099340487272E-4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VLOOKUP(C9,RA!B12:D40,3,0)</f>
        <v>208460.0148</v>
      </c>
      <c r="F9" s="25">
        <f>VLOOKUP(C9,RA!B13:I44,8,0)</f>
        <v>58608.355300000003</v>
      </c>
      <c r="G9" s="16">
        <f t="shared" si="0"/>
        <v>149851.65950000001</v>
      </c>
      <c r="H9" s="27">
        <f>RA!J13</f>
        <v>28.114914678591902</v>
      </c>
      <c r="I9" s="20">
        <f>VLOOKUP(B9,RMS!B:D,3,FALSE)</f>
        <v>208460.18494444399</v>
      </c>
      <c r="J9" s="21">
        <f>VLOOKUP(B9,RMS!B:E,4,FALSE)</f>
        <v>149851.65865897399</v>
      </c>
      <c r="K9" s="22">
        <f t="shared" si="1"/>
        <v>-0.17014444398228079</v>
      </c>
      <c r="L9" s="22">
        <f t="shared" si="2"/>
        <v>8.4102601977065206E-4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VLOOKUP(C10,RA!B14:D41,3,0)</f>
        <v>205957.76360000001</v>
      </c>
      <c r="F10" s="25">
        <f>VLOOKUP(C10,RA!B14:I44,8,0)</f>
        <v>36437.539799999999</v>
      </c>
      <c r="G10" s="16">
        <f t="shared" si="0"/>
        <v>169520.22380000001</v>
      </c>
      <c r="H10" s="27">
        <f>RA!J14</f>
        <v>17.6917534756141</v>
      </c>
      <c r="I10" s="20">
        <f>VLOOKUP(B10,RMS!B:D,3,FALSE)</f>
        <v>205957.75918547</v>
      </c>
      <c r="J10" s="21">
        <f>VLOOKUP(B10,RMS!B:E,4,FALSE)</f>
        <v>169520.22775640999</v>
      </c>
      <c r="K10" s="22">
        <f t="shared" si="1"/>
        <v>4.4145300053060055E-3</v>
      </c>
      <c r="L10" s="22">
        <f t="shared" si="2"/>
        <v>-3.9564099861308932E-3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VLOOKUP(C11,RA!B14:D42,3,0)</f>
        <v>79892.119600000005</v>
      </c>
      <c r="F11" s="25">
        <f>VLOOKUP(C11,RA!B15:I45,8,0)</f>
        <v>10882.732400000001</v>
      </c>
      <c r="G11" s="16">
        <f t="shared" si="0"/>
        <v>69009.387199999997</v>
      </c>
      <c r="H11" s="27">
        <f>RA!J15</f>
        <v>13.6217845445673</v>
      </c>
      <c r="I11" s="20">
        <f>VLOOKUP(B11,RMS!B:D,3,FALSE)</f>
        <v>79892.230535897397</v>
      </c>
      <c r="J11" s="21">
        <f>VLOOKUP(B11,RMS!B:E,4,FALSE)</f>
        <v>69009.388446153796</v>
      </c>
      <c r="K11" s="22">
        <f t="shared" si="1"/>
        <v>-0.11093589739175513</v>
      </c>
      <c r="L11" s="22">
        <f t="shared" si="2"/>
        <v>-1.2461537990020588E-3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VLOOKUP(C12,RA!B16:D43,3,0)</f>
        <v>1367496.3639</v>
      </c>
      <c r="F12" s="25">
        <f>VLOOKUP(C12,RA!B16:I46,8,0)</f>
        <v>-96783.797999999995</v>
      </c>
      <c r="G12" s="16">
        <f t="shared" si="0"/>
        <v>1464280.1618999999</v>
      </c>
      <c r="H12" s="27">
        <f>RA!J16</f>
        <v>-7.0774446320266398</v>
      </c>
      <c r="I12" s="20">
        <f>VLOOKUP(B12,RMS!B:D,3,FALSE)</f>
        <v>1367495.86889829</v>
      </c>
      <c r="J12" s="21">
        <f>VLOOKUP(B12,RMS!B:E,4,FALSE)</f>
        <v>1464280.1613726499</v>
      </c>
      <c r="K12" s="22">
        <f t="shared" si="1"/>
        <v>0.4950017100200057</v>
      </c>
      <c r="L12" s="22">
        <f t="shared" si="2"/>
        <v>5.2734999917447567E-4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VLOOKUP(C13,RA!B16:D44,3,0)</f>
        <v>412090.51380000002</v>
      </c>
      <c r="F13" s="25">
        <f>VLOOKUP(C13,RA!B17:I47,8,0)</f>
        <v>49189.163399999998</v>
      </c>
      <c r="G13" s="16">
        <f t="shared" si="0"/>
        <v>362901.3504</v>
      </c>
      <c r="H13" s="27">
        <f>RA!J17</f>
        <v>11.936494957482299</v>
      </c>
      <c r="I13" s="20">
        <f>VLOOKUP(B13,RMS!B:D,3,FALSE)</f>
        <v>412090.50230427302</v>
      </c>
      <c r="J13" s="21">
        <f>VLOOKUP(B13,RMS!B:E,4,FALSE)</f>
        <v>362901.35065897403</v>
      </c>
      <c r="K13" s="22">
        <f t="shared" si="1"/>
        <v>1.1495726997964084E-2</v>
      </c>
      <c r="L13" s="22">
        <f t="shared" si="2"/>
        <v>-2.5897403247654438E-4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VLOOKUP(C14,RA!B18:D44,3,0)</f>
        <v>2026897.8093000001</v>
      </c>
      <c r="F14" s="25">
        <f>VLOOKUP(C14,RA!B18:I48,8,0)</f>
        <v>152384.98629999999</v>
      </c>
      <c r="G14" s="16">
        <f t="shared" si="0"/>
        <v>1874512.8230000001</v>
      </c>
      <c r="H14" s="27">
        <f>RA!J18</f>
        <v>7.5181385860112497</v>
      </c>
      <c r="I14" s="20">
        <f>VLOOKUP(B14,RMS!B:D,3,FALSE)</f>
        <v>2026898.23918034</v>
      </c>
      <c r="J14" s="21">
        <f>VLOOKUP(B14,RMS!B:E,4,FALSE)</f>
        <v>1874512.81822735</v>
      </c>
      <c r="K14" s="22">
        <f t="shared" si="1"/>
        <v>-0.42988033988513052</v>
      </c>
      <c r="L14" s="22">
        <f t="shared" si="2"/>
        <v>4.7726500779390335E-3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VLOOKUP(C15,RA!B18:D45,3,0)</f>
        <v>650387.32750000001</v>
      </c>
      <c r="F15" s="25">
        <f>VLOOKUP(C15,RA!B19:I49,8,0)</f>
        <v>53246.119400000003</v>
      </c>
      <c r="G15" s="16">
        <f t="shared" si="0"/>
        <v>597141.20810000005</v>
      </c>
      <c r="H15" s="27">
        <f>RA!J19</f>
        <v>8.1868322380558691</v>
      </c>
      <c r="I15" s="20">
        <f>VLOOKUP(B15,RMS!B:D,3,FALSE)</f>
        <v>650387.31182051299</v>
      </c>
      <c r="J15" s="21">
        <f>VLOOKUP(B15,RMS!B:E,4,FALSE)</f>
        <v>597141.20929829101</v>
      </c>
      <c r="K15" s="22">
        <f t="shared" si="1"/>
        <v>1.5679487027227879E-2</v>
      </c>
      <c r="L15" s="22">
        <f t="shared" si="2"/>
        <v>-1.1982909636572003E-3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VLOOKUP(C16,RA!B20:D46,3,0)</f>
        <v>1015758.4263000001</v>
      </c>
      <c r="F16" s="25">
        <f>VLOOKUP(C16,RA!B20:I50,8,0)</f>
        <v>78342.063500000004</v>
      </c>
      <c r="G16" s="16">
        <f t="shared" si="0"/>
        <v>937416.3628</v>
      </c>
      <c r="H16" s="27">
        <f>RA!J20</f>
        <v>7.7126668577457602</v>
      </c>
      <c r="I16" s="20">
        <f>VLOOKUP(B16,RMS!B:D,3,FALSE)</f>
        <v>1015758.4385</v>
      </c>
      <c r="J16" s="21">
        <f>VLOOKUP(B16,RMS!B:E,4,FALSE)</f>
        <v>937416.3628</v>
      </c>
      <c r="K16" s="22">
        <f t="shared" si="1"/>
        <v>-1.2199999997392297E-2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VLOOKUP(C17,RA!B20:D47,3,0)</f>
        <v>389851.42950000003</v>
      </c>
      <c r="F17" s="25">
        <f>VLOOKUP(C17,RA!B21:I51,8,0)</f>
        <v>47360.770900000003</v>
      </c>
      <c r="G17" s="16">
        <f t="shared" si="0"/>
        <v>342490.65860000002</v>
      </c>
      <c r="H17" s="27">
        <f>RA!J21</f>
        <v>12.148415349083599</v>
      </c>
      <c r="I17" s="20">
        <f>VLOOKUP(B17,RMS!B:D,3,FALSE)</f>
        <v>389851.119186953</v>
      </c>
      <c r="J17" s="21">
        <f>VLOOKUP(B17,RMS!B:E,4,FALSE)</f>
        <v>342490.65836521401</v>
      </c>
      <c r="K17" s="22">
        <f t="shared" si="1"/>
        <v>0.31031304702628404</v>
      </c>
      <c r="L17" s="22">
        <f t="shared" si="2"/>
        <v>2.3478601360693574E-4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VLOOKUP(C18,RA!B22:D48,3,0)</f>
        <v>1416197.4214000001</v>
      </c>
      <c r="F18" s="25">
        <f>VLOOKUP(C18,RA!B22:I52,8,0)</f>
        <v>58445.498299999999</v>
      </c>
      <c r="G18" s="16">
        <f t="shared" si="0"/>
        <v>1357751.9231</v>
      </c>
      <c r="H18" s="27">
        <f>RA!J22</f>
        <v>4.1269315574817904</v>
      </c>
      <c r="I18" s="20">
        <f>VLOOKUP(B18,RMS!B:D,3,FALSE)</f>
        <v>1416198.69869573</v>
      </c>
      <c r="J18" s="21">
        <f>VLOOKUP(B18,RMS!B:E,4,FALSE)</f>
        <v>1357751.9229914499</v>
      </c>
      <c r="K18" s="22">
        <f t="shared" si="1"/>
        <v>-1.2772957298438996</v>
      </c>
      <c r="L18" s="22">
        <f t="shared" si="2"/>
        <v>1.0855006985366344E-4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VLOOKUP(C19,RA!B22:D49,3,0)</f>
        <v>2704991.8862999999</v>
      </c>
      <c r="F19" s="25">
        <f>VLOOKUP(C19,RA!B23:I53,8,0)</f>
        <v>189334.87839999999</v>
      </c>
      <c r="G19" s="16">
        <f t="shared" si="0"/>
        <v>2515657.0079000001</v>
      </c>
      <c r="H19" s="27">
        <f>RA!J23</f>
        <v>6.9994619709924599</v>
      </c>
      <c r="I19" s="20">
        <f>VLOOKUP(B19,RMS!B:D,3,FALSE)</f>
        <v>2704993.14992479</v>
      </c>
      <c r="J19" s="21">
        <f>VLOOKUP(B19,RMS!B:E,4,FALSE)</f>
        <v>2515657.0412940201</v>
      </c>
      <c r="K19" s="22">
        <f t="shared" si="1"/>
        <v>-1.2636247901245952</v>
      </c>
      <c r="L19" s="22">
        <f t="shared" si="2"/>
        <v>-3.3394020050764084E-2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VLOOKUP(C20,RA!B24:D50,3,0)</f>
        <v>246033.42629999999</v>
      </c>
      <c r="F20" s="25">
        <f>VLOOKUP(C20,RA!B24:I54,8,0)</f>
        <v>40137.4372</v>
      </c>
      <c r="G20" s="16">
        <f t="shared" si="0"/>
        <v>205895.98910000001</v>
      </c>
      <c r="H20" s="27">
        <f>RA!J24</f>
        <v>16.313814672913001</v>
      </c>
      <c r="I20" s="20">
        <f>VLOOKUP(B20,RMS!B:D,3,FALSE)</f>
        <v>246033.41632176799</v>
      </c>
      <c r="J20" s="21">
        <f>VLOOKUP(B20,RMS!B:E,4,FALSE)</f>
        <v>205895.989179194</v>
      </c>
      <c r="K20" s="22">
        <f t="shared" si="1"/>
        <v>9.978232003049925E-3</v>
      </c>
      <c r="L20" s="22">
        <f t="shared" si="2"/>
        <v>-7.919399649836123E-5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VLOOKUP(C21,RA!B24:D51,3,0)</f>
        <v>295618.14419999998</v>
      </c>
      <c r="F21" s="25">
        <f>VLOOKUP(C21,RA!B25:I55,8,0)</f>
        <v>19260.129199999999</v>
      </c>
      <c r="G21" s="16">
        <f t="shared" si="0"/>
        <v>276358.01499999996</v>
      </c>
      <c r="H21" s="27">
        <f>RA!J25</f>
        <v>6.51520536810136</v>
      </c>
      <c r="I21" s="20">
        <f>VLOOKUP(B21,RMS!B:D,3,FALSE)</f>
        <v>295618.13246667403</v>
      </c>
      <c r="J21" s="21">
        <f>VLOOKUP(B21,RMS!B:E,4,FALSE)</f>
        <v>276358.01860595698</v>
      </c>
      <c r="K21" s="22">
        <f t="shared" si="1"/>
        <v>1.1733325954992324E-2</v>
      </c>
      <c r="L21" s="22">
        <f t="shared" si="2"/>
        <v>-3.6059570265933871E-3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VLOOKUP(C22,RA!B26:D52,3,0)</f>
        <v>567691.39560000005</v>
      </c>
      <c r="F22" s="25">
        <f>VLOOKUP(C22,RA!B26:I56,8,0)</f>
        <v>123930.43369999999</v>
      </c>
      <c r="G22" s="16">
        <f t="shared" si="0"/>
        <v>443760.96190000005</v>
      </c>
      <c r="H22" s="27">
        <f>RA!J26</f>
        <v>21.830599276393201</v>
      </c>
      <c r="I22" s="20">
        <f>VLOOKUP(B22,RMS!B:D,3,FALSE)</f>
        <v>567691.37117433595</v>
      </c>
      <c r="J22" s="21">
        <f>VLOOKUP(B22,RMS!B:E,4,FALSE)</f>
        <v>443760.940665173</v>
      </c>
      <c r="K22" s="22">
        <f t="shared" si="1"/>
        <v>2.4425664101727307E-2</v>
      </c>
      <c r="L22" s="22">
        <f t="shared" si="2"/>
        <v>2.1234827057924122E-2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VLOOKUP(C23,RA!B26:D53,3,0)</f>
        <v>269668.99979999999</v>
      </c>
      <c r="F23" s="25">
        <f>VLOOKUP(C23,RA!B27:I57,8,0)</f>
        <v>71802.401199999993</v>
      </c>
      <c r="G23" s="16">
        <f t="shared" si="0"/>
        <v>197866.5986</v>
      </c>
      <c r="H23" s="27">
        <f>RA!J27</f>
        <v>26.626123600878199</v>
      </c>
      <c r="I23" s="20">
        <f>VLOOKUP(B23,RMS!B:D,3,FALSE)</f>
        <v>269668.74574785598</v>
      </c>
      <c r="J23" s="21">
        <f>VLOOKUP(B23,RMS!B:E,4,FALSE)</f>
        <v>197866.63101198201</v>
      </c>
      <c r="K23" s="22">
        <f t="shared" si="1"/>
        <v>0.25405214400961995</v>
      </c>
      <c r="L23" s="22">
        <f t="shared" si="2"/>
        <v>-3.2411982014309615E-2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VLOOKUP(C24,RA!B28:D54,3,0)</f>
        <v>912525.57200000004</v>
      </c>
      <c r="F24" s="25">
        <f>VLOOKUP(C24,RA!B28:I58,8,0)</f>
        <v>30883.4218</v>
      </c>
      <c r="G24" s="16">
        <f t="shared" si="0"/>
        <v>881642.15020000003</v>
      </c>
      <c r="H24" s="27">
        <f>RA!J28</f>
        <v>3.3843897363130599</v>
      </c>
      <c r="I24" s="20">
        <f>VLOOKUP(B24,RMS!B:D,3,FALSE)</f>
        <v>912525.57216106204</v>
      </c>
      <c r="J24" s="21">
        <f>VLOOKUP(B24,RMS!B:E,4,FALSE)</f>
        <v>881642.13541681401</v>
      </c>
      <c r="K24" s="22">
        <f t="shared" si="1"/>
        <v>-1.6106199473142624E-4</v>
      </c>
      <c r="L24" s="22">
        <f t="shared" si="2"/>
        <v>1.4783186023123562E-2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VLOOKUP(C25,RA!B28:D55,3,0)</f>
        <v>810495.22530000005</v>
      </c>
      <c r="F25" s="25">
        <f>VLOOKUP(C25,RA!B29:I59,8,0)</f>
        <v>105511.7169</v>
      </c>
      <c r="G25" s="16">
        <f t="shared" si="0"/>
        <v>704983.50840000005</v>
      </c>
      <c r="H25" s="27">
        <f>RA!J29</f>
        <v>13.018178714247901</v>
      </c>
      <c r="I25" s="20">
        <f>VLOOKUP(B25,RMS!B:D,3,FALSE)</f>
        <v>810495.26287168101</v>
      </c>
      <c r="J25" s="21">
        <f>VLOOKUP(B25,RMS!B:E,4,FALSE)</f>
        <v>704983.52643194702</v>
      </c>
      <c r="K25" s="22">
        <f t="shared" si="1"/>
        <v>-3.7571680964902043E-2</v>
      </c>
      <c r="L25" s="22">
        <f t="shared" si="2"/>
        <v>-1.8031946965493262E-2</v>
      </c>
      <c r="M25" s="32"/>
    </row>
    <row r="26" spans="1:13">
      <c r="A26" s="45"/>
      <c r="B26" s="12">
        <v>37</v>
      </c>
      <c r="C26" s="43" t="s">
        <v>71</v>
      </c>
      <c r="D26" s="43"/>
      <c r="E26" s="15">
        <f>VLOOKUP(C26,RA!B30:D56,3,0)</f>
        <v>1740315.8917</v>
      </c>
      <c r="F26" s="25">
        <f>VLOOKUP(C26,RA!B30:I60,8,0)</f>
        <v>114938.46</v>
      </c>
      <c r="G26" s="16">
        <f t="shared" si="0"/>
        <v>1625377.4317000001</v>
      </c>
      <c r="H26" s="27">
        <f>RA!J30</f>
        <v>6.6044596011661003</v>
      </c>
      <c r="I26" s="20">
        <f>VLOOKUP(B26,RMS!B:D,3,FALSE)</f>
        <v>1740315.78069646</v>
      </c>
      <c r="J26" s="21">
        <f>VLOOKUP(B26,RMS!B:E,4,FALSE)</f>
        <v>1625377.35135682</v>
      </c>
      <c r="K26" s="22">
        <f t="shared" si="1"/>
        <v>0.11100353999063373</v>
      </c>
      <c r="L26" s="22">
        <f t="shared" si="2"/>
        <v>8.0343180103227496E-2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VLOOKUP(C27,RA!B30:D57,3,0)</f>
        <v>2428952.3324000002</v>
      </c>
      <c r="F27" s="25">
        <f>VLOOKUP(C27,RA!B31:I61,8,0)</f>
        <v>-81901.534499999994</v>
      </c>
      <c r="G27" s="16">
        <f t="shared" si="0"/>
        <v>2510853.8669000003</v>
      </c>
      <c r="H27" s="27">
        <f>RA!J31</f>
        <v>-3.3718872703884899</v>
      </c>
      <c r="I27" s="20">
        <f>VLOOKUP(B27,RMS!B:D,3,FALSE)</f>
        <v>2428952.6038566399</v>
      </c>
      <c r="J27" s="21">
        <f>VLOOKUP(B27,RMS!B:E,4,FALSE)</f>
        <v>2510853.46510885</v>
      </c>
      <c r="K27" s="22">
        <f t="shared" si="1"/>
        <v>-0.27145663974806666</v>
      </c>
      <c r="L27" s="22">
        <f t="shared" si="2"/>
        <v>0.40179115021601319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VLOOKUP(C28,RA!B32:D58,3,0)</f>
        <v>122644.37059999999</v>
      </c>
      <c r="F28" s="25">
        <f>VLOOKUP(C28,RA!B32:I62,8,0)</f>
        <v>33589.412799999998</v>
      </c>
      <c r="G28" s="16">
        <f t="shared" si="0"/>
        <v>89054.957800000004</v>
      </c>
      <c r="H28" s="27">
        <f>RA!J32</f>
        <v>27.387651496496801</v>
      </c>
      <c r="I28" s="20">
        <f>VLOOKUP(B28,RMS!B:D,3,FALSE)</f>
        <v>122644.317348083</v>
      </c>
      <c r="J28" s="21">
        <f>VLOOKUP(B28,RMS!B:E,4,FALSE)</f>
        <v>89054.963351376602</v>
      </c>
      <c r="K28" s="22">
        <f t="shared" si="1"/>
        <v>5.3251916993758641E-2</v>
      </c>
      <c r="L28" s="22">
        <f t="shared" si="2"/>
        <v>-5.5513765983050689E-3</v>
      </c>
      <c r="M28" s="32"/>
    </row>
    <row r="29" spans="1:13">
      <c r="A29" s="45"/>
      <c r="B29" s="12">
        <v>40</v>
      </c>
      <c r="C29" s="43" t="s">
        <v>73</v>
      </c>
      <c r="D29" s="43"/>
      <c r="E29" s="15">
        <f>VLOOKUP(C29,RA!B32:D59,3,0)</f>
        <v>14.7788</v>
      </c>
      <c r="F29" s="25">
        <f>VLOOKUP(C29,RA!B33:I63,8,0)</f>
        <v>-43.164499999999997</v>
      </c>
      <c r="G29" s="16">
        <f t="shared" si="0"/>
        <v>57.943299999999994</v>
      </c>
      <c r="H29" s="27">
        <f>RA!J33</f>
        <v>-292.07039813787298</v>
      </c>
      <c r="I29" s="20">
        <f>VLOOKUP(B29,RMS!B:D,3,FALSE)</f>
        <v>14.7788</v>
      </c>
      <c r="J29" s="21">
        <f>VLOOKUP(B29,RMS!B:E,4,FALSE)</f>
        <v>57.943300000000001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VLOOKUP(C30,RA!B34:D61,3,0)</f>
        <v>297744.74859999999</v>
      </c>
      <c r="F30" s="25">
        <f>VLOOKUP(C30,RA!B34:I65,8,0)</f>
        <v>19313.952300000001</v>
      </c>
      <c r="G30" s="16">
        <f t="shared" si="0"/>
        <v>278430.79629999999</v>
      </c>
      <c r="H30" s="27">
        <f>RA!J34</f>
        <v>6.4867482603184401</v>
      </c>
      <c r="I30" s="20">
        <f>VLOOKUP(B30,RMS!B:D,3,FALSE)</f>
        <v>297744.74729999999</v>
      </c>
      <c r="J30" s="21">
        <f>VLOOKUP(B30,RMS!B:E,4,FALSE)</f>
        <v>278430.79830000002</v>
      </c>
      <c r="K30" s="22">
        <f t="shared" si="1"/>
        <v>1.3000000035390258E-3</v>
      </c>
      <c r="L30" s="22">
        <f t="shared" si="2"/>
        <v>-2.0000000367872417E-3</v>
      </c>
      <c r="M30" s="32"/>
    </row>
    <row r="31" spans="1:13" s="35" customFormat="1" ht="12" thickBot="1">
      <c r="A31" s="45"/>
      <c r="B31" s="12">
        <v>70</v>
      </c>
      <c r="C31" s="46" t="s">
        <v>68</v>
      </c>
      <c r="D31" s="47"/>
      <c r="E31" s="15">
        <f>VLOOKUP(C31,RA!B35:D62,3,0)</f>
        <v>134361.59</v>
      </c>
      <c r="F31" s="25">
        <f>VLOOKUP(C31,RA!B35:I66,8,0)</f>
        <v>-4279.51</v>
      </c>
      <c r="G31" s="16">
        <f t="shared" si="0"/>
        <v>138641.1</v>
      </c>
      <c r="H31" s="27">
        <f>RA!J35</f>
        <v>-3.1850694830271098</v>
      </c>
      <c r="I31" s="20">
        <f>VLOOKUP(B31,RMS!B:D,3,FALSE)</f>
        <v>134361.59</v>
      </c>
      <c r="J31" s="21">
        <f>VLOOKUP(B31,RMS!B:E,4,FALSE)</f>
        <v>138641.1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VLOOKUP(C32,RA!B34:D62,3,0)</f>
        <v>237777.45</v>
      </c>
      <c r="F32" s="25">
        <f>VLOOKUP(C32,RA!B34:I66,8,0)</f>
        <v>-25778.240000000002</v>
      </c>
      <c r="G32" s="16">
        <f t="shared" si="0"/>
        <v>263555.69</v>
      </c>
      <c r="H32" s="27">
        <f>RA!J35</f>
        <v>-3.1850694830271098</v>
      </c>
      <c r="I32" s="20">
        <f>VLOOKUP(B32,RMS!B:D,3,FALSE)</f>
        <v>237777.45</v>
      </c>
      <c r="J32" s="21">
        <f>VLOOKUP(B32,RMS!B:E,4,FALSE)</f>
        <v>263555.69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VLOOKUP(C33,RA!B34:D63,3,0)</f>
        <v>1832106.84</v>
      </c>
      <c r="F33" s="25">
        <f>VLOOKUP(C33,RA!B34:I67,8,0)</f>
        <v>-272502.53000000003</v>
      </c>
      <c r="G33" s="16">
        <f t="shared" si="0"/>
        <v>2104609.37</v>
      </c>
      <c r="H33" s="27">
        <f>RA!J34</f>
        <v>6.4867482603184401</v>
      </c>
      <c r="I33" s="20">
        <f>VLOOKUP(B33,RMS!B:D,3,FALSE)</f>
        <v>1832106.84</v>
      </c>
      <c r="J33" s="21">
        <f>VLOOKUP(B33,RMS!B:E,4,FALSE)</f>
        <v>2104609.37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VLOOKUP(C34,RA!B35:D64,3,0)</f>
        <v>141697.95000000001</v>
      </c>
      <c r="F34" s="25">
        <f>VLOOKUP(C34,RA!B35:I68,8,0)</f>
        <v>-19925.259999999998</v>
      </c>
      <c r="G34" s="16">
        <f t="shared" si="0"/>
        <v>161623.21000000002</v>
      </c>
      <c r="H34" s="27">
        <f>RA!J35</f>
        <v>-3.1850694830271098</v>
      </c>
      <c r="I34" s="20">
        <f>VLOOKUP(B34,RMS!B:D,3,FALSE)</f>
        <v>141697.95000000001</v>
      </c>
      <c r="J34" s="21">
        <f>VLOOKUP(B34,RMS!B:E,4,FALSE)</f>
        <v>161623.21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69</v>
      </c>
      <c r="D35" s="43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-10.8413308326757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VLOOKUP(C36,RA!B8:D65,3,0)</f>
        <v>114400.8541</v>
      </c>
      <c r="F36" s="25">
        <f>VLOOKUP(C36,RA!B8:I69,8,0)</f>
        <v>7185.3357999999998</v>
      </c>
      <c r="G36" s="16">
        <f t="shared" si="0"/>
        <v>107215.5183</v>
      </c>
      <c r="H36" s="27">
        <f>RA!J36</f>
        <v>-10.8413308326757</v>
      </c>
      <c r="I36" s="20">
        <f>VLOOKUP(B36,RMS!B:D,3,FALSE)</f>
        <v>114400.85470085499</v>
      </c>
      <c r="J36" s="21">
        <f>VLOOKUP(B36,RMS!B:E,4,FALSE)</f>
        <v>107215.51709401701</v>
      </c>
      <c r="K36" s="22">
        <f t="shared" si="1"/>
        <v>-6.0085499717388302E-4</v>
      </c>
      <c r="L36" s="22">
        <f t="shared" si="2"/>
        <v>1.2059829896315932E-3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VLOOKUP(C37,RA!B8:D66,3,0)</f>
        <v>574499.76859999995</v>
      </c>
      <c r="F37" s="25">
        <f>VLOOKUP(C37,RA!B8:I70,8,0)</f>
        <v>33204.037499999999</v>
      </c>
      <c r="G37" s="16">
        <f t="shared" si="0"/>
        <v>541295.73109999998</v>
      </c>
      <c r="H37" s="27">
        <f>RA!J37</f>
        <v>-14.873724831462299</v>
      </c>
      <c r="I37" s="20">
        <f>VLOOKUP(B37,RMS!B:D,3,FALSE)</f>
        <v>574499.74885811994</v>
      </c>
      <c r="J37" s="21">
        <f>VLOOKUP(B37,RMS!B:E,4,FALSE)</f>
        <v>541295.71900683804</v>
      </c>
      <c r="K37" s="22">
        <f t="shared" si="1"/>
        <v>1.974188000895083E-2</v>
      </c>
      <c r="L37" s="22">
        <f t="shared" si="2"/>
        <v>1.209316193126142E-2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VLOOKUP(C38,RA!B9:D67,3,0)</f>
        <v>106625.69</v>
      </c>
      <c r="F38" s="25">
        <f>VLOOKUP(C38,RA!B9:I71,8,0)</f>
        <v>-10286.06</v>
      </c>
      <c r="G38" s="16">
        <f t="shared" si="0"/>
        <v>116911.75</v>
      </c>
      <c r="H38" s="27">
        <f>RA!J38</f>
        <v>-14.0617842389392</v>
      </c>
      <c r="I38" s="20">
        <f>VLOOKUP(B38,RMS!B:D,3,FALSE)</f>
        <v>106625.69</v>
      </c>
      <c r="J38" s="21">
        <f>VLOOKUP(B38,RMS!B:E,4,FALSE)</f>
        <v>116911.75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VLOOKUP(C39,RA!B10:D68,3,0)</f>
        <v>92581.24</v>
      </c>
      <c r="F39" s="25">
        <f>VLOOKUP(C39,RA!B10:I72,8,0)</f>
        <v>11924.71</v>
      </c>
      <c r="G39" s="16">
        <f t="shared" si="0"/>
        <v>80656.53</v>
      </c>
      <c r="H39" s="27">
        <f>RA!J39</f>
        <v>0</v>
      </c>
      <c r="I39" s="20">
        <f>VLOOKUP(B39,RMS!B:D,3,FALSE)</f>
        <v>92581.24</v>
      </c>
      <c r="J39" s="21">
        <f>VLOOKUP(B39,RMS!B:E,4,FALSE)</f>
        <v>80656.53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6.2808410448746796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VLOOKUP(C41,RA!B8:D69,3,0)</f>
        <v>20597.3338</v>
      </c>
      <c r="F41" s="25">
        <f>VLOOKUP(C41,RA!B8:I73,8,0)</f>
        <v>1955.2074</v>
      </c>
      <c r="G41" s="16">
        <f t="shared" si="0"/>
        <v>18642.126400000001</v>
      </c>
      <c r="H41" s="27">
        <f>RA!J40</f>
        <v>6.2808410448746796</v>
      </c>
      <c r="I41" s="20">
        <f>VLOOKUP(B41,RMS!B:D,3,FALSE)</f>
        <v>20597.3337871568</v>
      </c>
      <c r="J41" s="21">
        <f>VLOOKUP(B41,RMS!B:E,4,FALSE)</f>
        <v>18642.126525981399</v>
      </c>
      <c r="K41" s="22">
        <f t="shared" si="1"/>
        <v>1.2843200238421559E-5</v>
      </c>
      <c r="L41" s="22">
        <f t="shared" si="2"/>
        <v>-1.2598139801411889E-4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22661083.7568</v>
      </c>
      <c r="E7" s="68"/>
      <c r="F7" s="68"/>
      <c r="G7" s="67">
        <v>18133122.643199999</v>
      </c>
      <c r="H7" s="69">
        <v>24.9706639209105</v>
      </c>
      <c r="I7" s="67">
        <v>930204.70979999995</v>
      </c>
      <c r="J7" s="69">
        <v>4.1048553537112697</v>
      </c>
      <c r="K7" s="67">
        <v>1360284.5438000001</v>
      </c>
      <c r="L7" s="69">
        <v>7.50165633667135</v>
      </c>
      <c r="M7" s="69">
        <v>-0.31616902210662301</v>
      </c>
      <c r="N7" s="67">
        <v>409971759.70450002</v>
      </c>
      <c r="O7" s="67">
        <v>2149062858.1152</v>
      </c>
      <c r="P7" s="67">
        <v>963496</v>
      </c>
      <c r="Q7" s="67">
        <v>1018650</v>
      </c>
      <c r="R7" s="69">
        <v>-5.4144210474647796</v>
      </c>
      <c r="S7" s="67">
        <v>23.519644873253199</v>
      </c>
      <c r="T7" s="67">
        <v>23.917195240072601</v>
      </c>
      <c r="U7" s="70">
        <v>-1.6902906866230401</v>
      </c>
    </row>
    <row r="8" spans="1:23" ht="12" thickBot="1">
      <c r="A8" s="71">
        <v>42449</v>
      </c>
      <c r="B8" s="46" t="s">
        <v>6</v>
      </c>
      <c r="C8" s="47"/>
      <c r="D8" s="72">
        <v>764133.18110000005</v>
      </c>
      <c r="E8" s="73"/>
      <c r="F8" s="73"/>
      <c r="G8" s="72">
        <v>586592.14029999997</v>
      </c>
      <c r="H8" s="74">
        <v>30.266522273755701</v>
      </c>
      <c r="I8" s="72">
        <v>7263.5102999999999</v>
      </c>
      <c r="J8" s="74">
        <v>0.95055554184205004</v>
      </c>
      <c r="K8" s="72">
        <v>147927.82389999999</v>
      </c>
      <c r="L8" s="74">
        <v>25.218173537808699</v>
      </c>
      <c r="M8" s="74">
        <v>-0.95089828195600201</v>
      </c>
      <c r="N8" s="72">
        <v>14187196.888499999</v>
      </c>
      <c r="O8" s="72">
        <v>83474395.530399993</v>
      </c>
      <c r="P8" s="72">
        <v>29549</v>
      </c>
      <c r="Q8" s="72">
        <v>31026</v>
      </c>
      <c r="R8" s="74">
        <v>-4.7605234319602996</v>
      </c>
      <c r="S8" s="72">
        <v>25.8598660225388</v>
      </c>
      <c r="T8" s="72">
        <v>27.172341951911299</v>
      </c>
      <c r="U8" s="75">
        <v>-5.0753392466478404</v>
      </c>
    </row>
    <row r="9" spans="1:23" ht="12" thickBot="1">
      <c r="A9" s="76"/>
      <c r="B9" s="46" t="s">
        <v>7</v>
      </c>
      <c r="C9" s="47"/>
      <c r="D9" s="72">
        <v>105141.8199</v>
      </c>
      <c r="E9" s="73"/>
      <c r="F9" s="73"/>
      <c r="G9" s="72">
        <v>99403.200899999996</v>
      </c>
      <c r="H9" s="74">
        <v>5.7730726455912196</v>
      </c>
      <c r="I9" s="72">
        <v>22954.8128</v>
      </c>
      <c r="J9" s="74">
        <v>21.8322384202901</v>
      </c>
      <c r="K9" s="72">
        <v>22710.895199999999</v>
      </c>
      <c r="L9" s="74">
        <v>22.847247366659001</v>
      </c>
      <c r="M9" s="74">
        <v>1.0740113846327001E-2</v>
      </c>
      <c r="N9" s="72">
        <v>1923715.2677</v>
      </c>
      <c r="O9" s="72">
        <v>11175903.923699999</v>
      </c>
      <c r="P9" s="72">
        <v>5897</v>
      </c>
      <c r="Q9" s="72">
        <v>6292</v>
      </c>
      <c r="R9" s="74">
        <v>-6.2778130959949099</v>
      </c>
      <c r="S9" s="72">
        <v>17.829713396642401</v>
      </c>
      <c r="T9" s="72">
        <v>18.5227646058487</v>
      </c>
      <c r="U9" s="75">
        <v>-3.8870574853819702</v>
      </c>
    </row>
    <row r="10" spans="1:23" ht="12" thickBot="1">
      <c r="A10" s="76"/>
      <c r="B10" s="46" t="s">
        <v>8</v>
      </c>
      <c r="C10" s="47"/>
      <c r="D10" s="72">
        <v>178135.7255</v>
      </c>
      <c r="E10" s="73"/>
      <c r="F10" s="73"/>
      <c r="G10" s="72">
        <v>140630.3345</v>
      </c>
      <c r="H10" s="74">
        <v>26.669488580360301</v>
      </c>
      <c r="I10" s="72">
        <v>41800.0308</v>
      </c>
      <c r="J10" s="74">
        <v>23.465271035708099</v>
      </c>
      <c r="K10" s="72">
        <v>26007.444100000001</v>
      </c>
      <c r="L10" s="74">
        <v>18.4934809352957</v>
      </c>
      <c r="M10" s="74">
        <v>0.60723332286235698</v>
      </c>
      <c r="N10" s="72">
        <v>2880247.446</v>
      </c>
      <c r="O10" s="72">
        <v>19901272.120000001</v>
      </c>
      <c r="P10" s="72">
        <v>104240</v>
      </c>
      <c r="Q10" s="72">
        <v>108376</v>
      </c>
      <c r="R10" s="74">
        <v>-3.8163431017937501</v>
      </c>
      <c r="S10" s="72">
        <v>1.7088998992709099</v>
      </c>
      <c r="T10" s="72">
        <v>1.99945806451613</v>
      </c>
      <c r="U10" s="75">
        <v>-17.002643944749501</v>
      </c>
    </row>
    <row r="11" spans="1:23" ht="12" thickBot="1">
      <c r="A11" s="76"/>
      <c r="B11" s="46" t="s">
        <v>9</v>
      </c>
      <c r="C11" s="47"/>
      <c r="D11" s="72">
        <v>59004.385000000002</v>
      </c>
      <c r="E11" s="73"/>
      <c r="F11" s="73"/>
      <c r="G11" s="72">
        <v>55367.9372</v>
      </c>
      <c r="H11" s="74">
        <v>6.5677863108109404</v>
      </c>
      <c r="I11" s="72">
        <v>3158.7647000000002</v>
      </c>
      <c r="J11" s="74">
        <v>5.3534405959828302</v>
      </c>
      <c r="K11" s="72">
        <v>8228.3729999999996</v>
      </c>
      <c r="L11" s="74">
        <v>14.861259812294399</v>
      </c>
      <c r="M11" s="74">
        <v>-0.616113088213186</v>
      </c>
      <c r="N11" s="72">
        <v>957177.26769999997</v>
      </c>
      <c r="O11" s="72">
        <v>6585765.7286</v>
      </c>
      <c r="P11" s="72">
        <v>2768</v>
      </c>
      <c r="Q11" s="72">
        <v>2714</v>
      </c>
      <c r="R11" s="74">
        <v>1.98968312453942</v>
      </c>
      <c r="S11" s="72">
        <v>21.316613078034699</v>
      </c>
      <c r="T11" s="72">
        <v>21.3616875829035</v>
      </c>
      <c r="U11" s="75">
        <v>-0.21145246997624101</v>
      </c>
    </row>
    <row r="12" spans="1:23" ht="12" thickBot="1">
      <c r="A12" s="76"/>
      <c r="B12" s="46" t="s">
        <v>10</v>
      </c>
      <c r="C12" s="47"/>
      <c r="D12" s="72">
        <v>130333.9675</v>
      </c>
      <c r="E12" s="73"/>
      <c r="F12" s="73"/>
      <c r="G12" s="72">
        <v>130606.93060000001</v>
      </c>
      <c r="H12" s="74">
        <v>-0.208995876976836</v>
      </c>
      <c r="I12" s="72">
        <v>18658.9247</v>
      </c>
      <c r="J12" s="74">
        <v>14.3162408525621</v>
      </c>
      <c r="K12" s="72">
        <v>13407.764300000001</v>
      </c>
      <c r="L12" s="74">
        <v>10.265737230333499</v>
      </c>
      <c r="M12" s="74">
        <v>0.391650709432593</v>
      </c>
      <c r="N12" s="72">
        <v>4174468.7936</v>
      </c>
      <c r="O12" s="72">
        <v>22491205.104400001</v>
      </c>
      <c r="P12" s="72">
        <v>1286</v>
      </c>
      <c r="Q12" s="72">
        <v>1550</v>
      </c>
      <c r="R12" s="74">
        <v>-17.0322580645161</v>
      </c>
      <c r="S12" s="72">
        <v>101.348341757387</v>
      </c>
      <c r="T12" s="72">
        <v>94.414042064516096</v>
      </c>
      <c r="U12" s="75">
        <v>6.8420455358518</v>
      </c>
    </row>
    <row r="13" spans="1:23" ht="12" thickBot="1">
      <c r="A13" s="76"/>
      <c r="B13" s="46" t="s">
        <v>11</v>
      </c>
      <c r="C13" s="47"/>
      <c r="D13" s="72">
        <v>208460.0148</v>
      </c>
      <c r="E13" s="73"/>
      <c r="F13" s="73"/>
      <c r="G13" s="72">
        <v>227729.31890000001</v>
      </c>
      <c r="H13" s="74">
        <v>-8.4614946345408804</v>
      </c>
      <c r="I13" s="72">
        <v>58608.355300000003</v>
      </c>
      <c r="J13" s="74">
        <v>28.114914678591902</v>
      </c>
      <c r="K13" s="72">
        <v>56240.823799999998</v>
      </c>
      <c r="L13" s="74">
        <v>24.6963474319687</v>
      </c>
      <c r="M13" s="74">
        <v>4.2096316163847E-2</v>
      </c>
      <c r="N13" s="72">
        <v>12015829.1252</v>
      </c>
      <c r="O13" s="72">
        <v>37617760.351800002</v>
      </c>
      <c r="P13" s="72">
        <v>8275</v>
      </c>
      <c r="Q13" s="72">
        <v>8739</v>
      </c>
      <c r="R13" s="74">
        <v>-5.3095319830644199</v>
      </c>
      <c r="S13" s="72">
        <v>25.191542574018101</v>
      </c>
      <c r="T13" s="72">
        <v>26.150800903993598</v>
      </c>
      <c r="U13" s="75">
        <v>-3.8078586381002899</v>
      </c>
    </row>
    <row r="14" spans="1:23" ht="12" thickBot="1">
      <c r="A14" s="76"/>
      <c r="B14" s="46" t="s">
        <v>12</v>
      </c>
      <c r="C14" s="47"/>
      <c r="D14" s="72">
        <v>205957.76360000001</v>
      </c>
      <c r="E14" s="73"/>
      <c r="F14" s="73"/>
      <c r="G14" s="72">
        <v>134409.37520000001</v>
      </c>
      <c r="H14" s="74">
        <v>53.231694808146102</v>
      </c>
      <c r="I14" s="72">
        <v>36437.539799999999</v>
      </c>
      <c r="J14" s="74">
        <v>17.6917534756141</v>
      </c>
      <c r="K14" s="72">
        <v>23277.339599999999</v>
      </c>
      <c r="L14" s="74">
        <v>17.318241056744402</v>
      </c>
      <c r="M14" s="74">
        <v>0.56536530489076997</v>
      </c>
      <c r="N14" s="72">
        <v>2971963.6447999999</v>
      </c>
      <c r="O14" s="72">
        <v>15147182.007300001</v>
      </c>
      <c r="P14" s="72">
        <v>4147</v>
      </c>
      <c r="Q14" s="72">
        <v>2802</v>
      </c>
      <c r="R14" s="74">
        <v>48.001427551748698</v>
      </c>
      <c r="S14" s="72">
        <v>49.664278659271801</v>
      </c>
      <c r="T14" s="72">
        <v>72.126354389721598</v>
      </c>
      <c r="U14" s="75">
        <v>-45.2278304182244</v>
      </c>
    </row>
    <row r="15" spans="1:23" ht="12" thickBot="1">
      <c r="A15" s="76"/>
      <c r="B15" s="46" t="s">
        <v>13</v>
      </c>
      <c r="C15" s="47"/>
      <c r="D15" s="72">
        <v>79892.119600000005</v>
      </c>
      <c r="E15" s="73"/>
      <c r="F15" s="73"/>
      <c r="G15" s="72">
        <v>83452.8315</v>
      </c>
      <c r="H15" s="74">
        <v>-4.2667358746239703</v>
      </c>
      <c r="I15" s="72">
        <v>10882.732400000001</v>
      </c>
      <c r="J15" s="74">
        <v>13.6217845445673</v>
      </c>
      <c r="K15" s="72">
        <v>14868.8508</v>
      </c>
      <c r="L15" s="74">
        <v>17.817071671199098</v>
      </c>
      <c r="M15" s="74">
        <v>-0.26808517037510399</v>
      </c>
      <c r="N15" s="72">
        <v>3198209.3426000001</v>
      </c>
      <c r="O15" s="72">
        <v>12614204.0755</v>
      </c>
      <c r="P15" s="72">
        <v>3282</v>
      </c>
      <c r="Q15" s="72">
        <v>3731</v>
      </c>
      <c r="R15" s="74">
        <v>-12.0343071562584</v>
      </c>
      <c r="S15" s="72">
        <v>24.342510542352201</v>
      </c>
      <c r="T15" s="72">
        <v>24.764634843205599</v>
      </c>
      <c r="U15" s="75">
        <v>-1.7341033913446</v>
      </c>
    </row>
    <row r="16" spans="1:23" ht="12" thickBot="1">
      <c r="A16" s="76"/>
      <c r="B16" s="46" t="s">
        <v>14</v>
      </c>
      <c r="C16" s="47"/>
      <c r="D16" s="72">
        <v>1367496.3639</v>
      </c>
      <c r="E16" s="73"/>
      <c r="F16" s="73"/>
      <c r="G16" s="72">
        <v>664445.89159999997</v>
      </c>
      <c r="H16" s="74">
        <v>105.810041297274</v>
      </c>
      <c r="I16" s="72">
        <v>-96783.797999999995</v>
      </c>
      <c r="J16" s="74">
        <v>-7.0774446320266398</v>
      </c>
      <c r="K16" s="72">
        <v>57333.434699999998</v>
      </c>
      <c r="L16" s="74">
        <v>8.6287590042794697</v>
      </c>
      <c r="M16" s="74">
        <v>-2.6880865154237799</v>
      </c>
      <c r="N16" s="72">
        <v>16514942.2116</v>
      </c>
      <c r="O16" s="72">
        <v>103692992.03730001</v>
      </c>
      <c r="P16" s="72">
        <v>47963</v>
      </c>
      <c r="Q16" s="72">
        <v>55680</v>
      </c>
      <c r="R16" s="74">
        <v>-13.8595545977012</v>
      </c>
      <c r="S16" s="72">
        <v>28.511485184413001</v>
      </c>
      <c r="T16" s="72">
        <v>26.9927146354167</v>
      </c>
      <c r="U16" s="75">
        <v>5.32687279941005</v>
      </c>
    </row>
    <row r="17" spans="1:21" ht="12" thickBot="1">
      <c r="A17" s="76"/>
      <c r="B17" s="46" t="s">
        <v>15</v>
      </c>
      <c r="C17" s="47"/>
      <c r="D17" s="72">
        <v>412090.51380000002</v>
      </c>
      <c r="E17" s="73"/>
      <c r="F17" s="73"/>
      <c r="G17" s="72">
        <v>756833.70759999997</v>
      </c>
      <c r="H17" s="74">
        <v>-45.550718782494201</v>
      </c>
      <c r="I17" s="72">
        <v>49189.163399999998</v>
      </c>
      <c r="J17" s="74">
        <v>11.936494957482299</v>
      </c>
      <c r="K17" s="72">
        <v>59368.351699999999</v>
      </c>
      <c r="L17" s="74">
        <v>7.8443059689113701</v>
      </c>
      <c r="M17" s="74">
        <v>-0.17145815924682301</v>
      </c>
      <c r="N17" s="72">
        <v>9944942.0010000002</v>
      </c>
      <c r="O17" s="72">
        <v>136578901.67410001</v>
      </c>
      <c r="P17" s="72">
        <v>10222</v>
      </c>
      <c r="Q17" s="72">
        <v>10617</v>
      </c>
      <c r="R17" s="74">
        <v>-3.7204483375718098</v>
      </c>
      <c r="S17" s="72">
        <v>40.314078829974598</v>
      </c>
      <c r="T17" s="72">
        <v>82.880598163323</v>
      </c>
      <c r="U17" s="75">
        <v>-105.587230488072</v>
      </c>
    </row>
    <row r="18" spans="1:21" ht="12" customHeight="1" thickBot="1">
      <c r="A18" s="76"/>
      <c r="B18" s="46" t="s">
        <v>16</v>
      </c>
      <c r="C18" s="47"/>
      <c r="D18" s="72">
        <v>2026897.8093000001</v>
      </c>
      <c r="E18" s="73"/>
      <c r="F18" s="73"/>
      <c r="G18" s="72">
        <v>1660370.9669999999</v>
      </c>
      <c r="H18" s="74">
        <v>22.074997069013399</v>
      </c>
      <c r="I18" s="72">
        <v>152384.98629999999</v>
      </c>
      <c r="J18" s="74">
        <v>7.5181385860112497</v>
      </c>
      <c r="K18" s="72">
        <v>152472.08059999999</v>
      </c>
      <c r="L18" s="74">
        <v>9.1830129308687205</v>
      </c>
      <c r="M18" s="74">
        <v>-5.7121474080500004E-4</v>
      </c>
      <c r="N18" s="72">
        <v>31172888.630899999</v>
      </c>
      <c r="O18" s="72">
        <v>262790806.60530001</v>
      </c>
      <c r="P18" s="72">
        <v>93434</v>
      </c>
      <c r="Q18" s="72">
        <v>94801</v>
      </c>
      <c r="R18" s="74">
        <v>-1.4419679117308899</v>
      </c>
      <c r="S18" s="72">
        <v>21.6933643994691</v>
      </c>
      <c r="T18" s="72">
        <v>21.7649092773283</v>
      </c>
      <c r="U18" s="75">
        <v>-0.32980074709344998</v>
      </c>
    </row>
    <row r="19" spans="1:21" ht="12" customHeight="1" thickBot="1">
      <c r="A19" s="76"/>
      <c r="B19" s="46" t="s">
        <v>17</v>
      </c>
      <c r="C19" s="47"/>
      <c r="D19" s="72">
        <v>650387.32750000001</v>
      </c>
      <c r="E19" s="73"/>
      <c r="F19" s="73"/>
      <c r="G19" s="72">
        <v>513001.91330000001</v>
      </c>
      <c r="H19" s="74">
        <v>26.780682613099302</v>
      </c>
      <c r="I19" s="72">
        <v>53246.119400000003</v>
      </c>
      <c r="J19" s="74">
        <v>8.1868322380558691</v>
      </c>
      <c r="K19" s="72">
        <v>59492.3917</v>
      </c>
      <c r="L19" s="74">
        <v>11.596914194199</v>
      </c>
      <c r="M19" s="74">
        <v>-0.10499279187661199</v>
      </c>
      <c r="N19" s="72">
        <v>11941297.056299999</v>
      </c>
      <c r="O19" s="72">
        <v>71232204.984799996</v>
      </c>
      <c r="P19" s="72">
        <v>12941</v>
      </c>
      <c r="Q19" s="72">
        <v>13062</v>
      </c>
      <c r="R19" s="74">
        <v>-0.92635124789465195</v>
      </c>
      <c r="S19" s="72">
        <v>50.257887914380703</v>
      </c>
      <c r="T19" s="72">
        <v>51.092653544633301</v>
      </c>
      <c r="U19" s="75">
        <v>-1.66096440756671</v>
      </c>
    </row>
    <row r="20" spans="1:21" ht="12" thickBot="1">
      <c r="A20" s="76"/>
      <c r="B20" s="46" t="s">
        <v>18</v>
      </c>
      <c r="C20" s="47"/>
      <c r="D20" s="72">
        <v>1015758.4263000001</v>
      </c>
      <c r="E20" s="73"/>
      <c r="F20" s="73"/>
      <c r="G20" s="72">
        <v>796345.21889999998</v>
      </c>
      <c r="H20" s="74">
        <v>27.552523979873701</v>
      </c>
      <c r="I20" s="72">
        <v>78342.063500000004</v>
      </c>
      <c r="J20" s="74">
        <v>7.7126668577457602</v>
      </c>
      <c r="K20" s="72">
        <v>72715.893100000001</v>
      </c>
      <c r="L20" s="74">
        <v>9.13120231957231</v>
      </c>
      <c r="M20" s="74">
        <v>7.7371949379248003E-2</v>
      </c>
      <c r="N20" s="72">
        <v>22952604.480999999</v>
      </c>
      <c r="O20" s="72">
        <v>117157726.5729</v>
      </c>
      <c r="P20" s="72">
        <v>38779</v>
      </c>
      <c r="Q20" s="72">
        <v>40838</v>
      </c>
      <c r="R20" s="74">
        <v>-5.0418727655614797</v>
      </c>
      <c r="S20" s="72">
        <v>26.193517787977999</v>
      </c>
      <c r="T20" s="72">
        <v>25.871567576766701</v>
      </c>
      <c r="U20" s="75">
        <v>1.22912170032793</v>
      </c>
    </row>
    <row r="21" spans="1:21" ht="12" customHeight="1" thickBot="1">
      <c r="A21" s="76"/>
      <c r="B21" s="46" t="s">
        <v>19</v>
      </c>
      <c r="C21" s="47"/>
      <c r="D21" s="72">
        <v>389851.42950000003</v>
      </c>
      <c r="E21" s="73"/>
      <c r="F21" s="73"/>
      <c r="G21" s="72">
        <v>355630.93540000002</v>
      </c>
      <c r="H21" s="74">
        <v>9.6224739452179797</v>
      </c>
      <c r="I21" s="72">
        <v>47360.770900000003</v>
      </c>
      <c r="J21" s="74">
        <v>12.148415349083599</v>
      </c>
      <c r="K21" s="72">
        <v>31678.212200000002</v>
      </c>
      <c r="L21" s="74">
        <v>8.9076087164266404</v>
      </c>
      <c r="M21" s="74">
        <v>0.49505819965433501</v>
      </c>
      <c r="N21" s="72">
        <v>6963793.7159000002</v>
      </c>
      <c r="O21" s="72">
        <v>43663868.591499999</v>
      </c>
      <c r="P21" s="72">
        <v>31306</v>
      </c>
      <c r="Q21" s="72">
        <v>32480</v>
      </c>
      <c r="R21" s="74">
        <v>-3.6145320197044302</v>
      </c>
      <c r="S21" s="72">
        <v>12.452930093272901</v>
      </c>
      <c r="T21" s="72">
        <v>12.224244753694601</v>
      </c>
      <c r="U21" s="75">
        <v>1.83639784263956</v>
      </c>
    </row>
    <row r="22" spans="1:21" ht="12" customHeight="1" thickBot="1">
      <c r="A22" s="76"/>
      <c r="B22" s="46" t="s">
        <v>20</v>
      </c>
      <c r="C22" s="47"/>
      <c r="D22" s="72">
        <v>1416197.4214000001</v>
      </c>
      <c r="E22" s="73"/>
      <c r="F22" s="73"/>
      <c r="G22" s="72">
        <v>1111608.5172999999</v>
      </c>
      <c r="H22" s="74">
        <v>27.400735003346298</v>
      </c>
      <c r="I22" s="72">
        <v>58445.498299999999</v>
      </c>
      <c r="J22" s="74">
        <v>4.1269315574817904</v>
      </c>
      <c r="K22" s="72">
        <v>108356.0252</v>
      </c>
      <c r="L22" s="74">
        <v>9.7476785679177205</v>
      </c>
      <c r="M22" s="74">
        <v>-0.46061607379817399</v>
      </c>
      <c r="N22" s="72">
        <v>22871183.0865</v>
      </c>
      <c r="O22" s="72">
        <v>131589419.6839</v>
      </c>
      <c r="P22" s="72">
        <v>75065</v>
      </c>
      <c r="Q22" s="72">
        <v>83167</v>
      </c>
      <c r="R22" s="74">
        <v>-9.74184472206524</v>
      </c>
      <c r="S22" s="72">
        <v>18.8662815080264</v>
      </c>
      <c r="T22" s="72">
        <v>18.411875498695402</v>
      </c>
      <c r="U22" s="75">
        <v>2.40856158717689</v>
      </c>
    </row>
    <row r="23" spans="1:21" ht="12" thickBot="1">
      <c r="A23" s="76"/>
      <c r="B23" s="46" t="s">
        <v>21</v>
      </c>
      <c r="C23" s="47"/>
      <c r="D23" s="72">
        <v>2704991.8862999999</v>
      </c>
      <c r="E23" s="73"/>
      <c r="F23" s="73"/>
      <c r="G23" s="72">
        <v>2253987.3391</v>
      </c>
      <c r="H23" s="74">
        <v>20.009187246814001</v>
      </c>
      <c r="I23" s="72">
        <v>189334.87839999999</v>
      </c>
      <c r="J23" s="74">
        <v>6.9994619709924599</v>
      </c>
      <c r="K23" s="72">
        <v>248837.6808</v>
      </c>
      <c r="L23" s="74">
        <v>11.0398881343921</v>
      </c>
      <c r="M23" s="74">
        <v>-0.23912295842294301</v>
      </c>
      <c r="N23" s="72">
        <v>94481955.101199999</v>
      </c>
      <c r="O23" s="72">
        <v>295227158.75910002</v>
      </c>
      <c r="P23" s="72">
        <v>81584</v>
      </c>
      <c r="Q23" s="72">
        <v>88027</v>
      </c>
      <c r="R23" s="74">
        <v>-7.3193452009042703</v>
      </c>
      <c r="S23" s="72">
        <v>33.155911530447099</v>
      </c>
      <c r="T23" s="72">
        <v>33.882323801788097</v>
      </c>
      <c r="U23" s="75">
        <v>-2.1908982073193299</v>
      </c>
    </row>
    <row r="24" spans="1:21" ht="12" thickBot="1">
      <c r="A24" s="76"/>
      <c r="B24" s="46" t="s">
        <v>22</v>
      </c>
      <c r="C24" s="47"/>
      <c r="D24" s="72">
        <v>246033.42629999999</v>
      </c>
      <c r="E24" s="73"/>
      <c r="F24" s="73"/>
      <c r="G24" s="72">
        <v>219025.1476</v>
      </c>
      <c r="H24" s="74">
        <v>12.3311313773542</v>
      </c>
      <c r="I24" s="72">
        <v>40137.4372</v>
      </c>
      <c r="J24" s="74">
        <v>16.313814672913001</v>
      </c>
      <c r="K24" s="72">
        <v>32022.827000000001</v>
      </c>
      <c r="L24" s="74">
        <v>14.6206165597397</v>
      </c>
      <c r="M24" s="74">
        <v>0.25340080686817601</v>
      </c>
      <c r="N24" s="72">
        <v>4380721.8779999996</v>
      </c>
      <c r="O24" s="72">
        <v>30464813.326400001</v>
      </c>
      <c r="P24" s="72">
        <v>25171</v>
      </c>
      <c r="Q24" s="72">
        <v>25243</v>
      </c>
      <c r="R24" s="74">
        <v>-0.285227587846137</v>
      </c>
      <c r="S24" s="72">
        <v>9.7744796114576307</v>
      </c>
      <c r="T24" s="72">
        <v>10.3453949649408</v>
      </c>
      <c r="U24" s="75">
        <v>-5.8408772249514103</v>
      </c>
    </row>
    <row r="25" spans="1:21" ht="12" thickBot="1">
      <c r="A25" s="76"/>
      <c r="B25" s="46" t="s">
        <v>23</v>
      </c>
      <c r="C25" s="47"/>
      <c r="D25" s="72">
        <v>295618.14419999998</v>
      </c>
      <c r="E25" s="73"/>
      <c r="F25" s="73"/>
      <c r="G25" s="72">
        <v>258836.05470000001</v>
      </c>
      <c r="H25" s="74">
        <v>14.2105741576967</v>
      </c>
      <c r="I25" s="72">
        <v>19260.129199999999</v>
      </c>
      <c r="J25" s="74">
        <v>6.51520536810136</v>
      </c>
      <c r="K25" s="72">
        <v>3154.4135999999999</v>
      </c>
      <c r="L25" s="74">
        <v>1.218691732748</v>
      </c>
      <c r="M25" s="74">
        <v>5.10577167179345</v>
      </c>
      <c r="N25" s="72">
        <v>5204581.824</v>
      </c>
      <c r="O25" s="72">
        <v>42039346.644100003</v>
      </c>
      <c r="P25" s="72">
        <v>19280</v>
      </c>
      <c r="Q25" s="72">
        <v>20608</v>
      </c>
      <c r="R25" s="74">
        <v>-6.4440993788819902</v>
      </c>
      <c r="S25" s="72">
        <v>15.332891296680501</v>
      </c>
      <c r="T25" s="72">
        <v>15.5011809928183</v>
      </c>
      <c r="U25" s="75">
        <v>-1.09757313791338</v>
      </c>
    </row>
    <row r="26" spans="1:21" ht="12" thickBot="1">
      <c r="A26" s="76"/>
      <c r="B26" s="46" t="s">
        <v>24</v>
      </c>
      <c r="C26" s="47"/>
      <c r="D26" s="72">
        <v>567691.39560000005</v>
      </c>
      <c r="E26" s="73"/>
      <c r="F26" s="73"/>
      <c r="G26" s="72">
        <v>526225.55839999998</v>
      </c>
      <c r="H26" s="74">
        <v>7.8798599836309204</v>
      </c>
      <c r="I26" s="72">
        <v>123930.43369999999</v>
      </c>
      <c r="J26" s="74">
        <v>21.830599276393201</v>
      </c>
      <c r="K26" s="72">
        <v>111962.64870000001</v>
      </c>
      <c r="L26" s="74">
        <v>21.2765508844581</v>
      </c>
      <c r="M26" s="74">
        <v>0.10689087065158</v>
      </c>
      <c r="N26" s="72">
        <v>10811539.462200001</v>
      </c>
      <c r="O26" s="72">
        <v>69928267.152799994</v>
      </c>
      <c r="P26" s="72">
        <v>39283</v>
      </c>
      <c r="Q26" s="72">
        <v>42430</v>
      </c>
      <c r="R26" s="74">
        <v>-7.4169219891586096</v>
      </c>
      <c r="S26" s="72">
        <v>14.451324888628699</v>
      </c>
      <c r="T26" s="72">
        <v>14.6240295663446</v>
      </c>
      <c r="U26" s="75">
        <v>-1.19507850696649</v>
      </c>
    </row>
    <row r="27" spans="1:21" ht="12" thickBot="1">
      <c r="A27" s="76"/>
      <c r="B27" s="46" t="s">
        <v>25</v>
      </c>
      <c r="C27" s="47"/>
      <c r="D27" s="72">
        <v>269668.99979999999</v>
      </c>
      <c r="E27" s="73"/>
      <c r="F27" s="73"/>
      <c r="G27" s="72">
        <v>251734.35329999999</v>
      </c>
      <c r="H27" s="74">
        <v>7.1244334612633002</v>
      </c>
      <c r="I27" s="72">
        <v>71802.401199999993</v>
      </c>
      <c r="J27" s="74">
        <v>26.626123600878199</v>
      </c>
      <c r="K27" s="72">
        <v>65949.520699999994</v>
      </c>
      <c r="L27" s="74">
        <v>26.198061502319401</v>
      </c>
      <c r="M27" s="74">
        <v>8.8747885320113004E-2</v>
      </c>
      <c r="N27" s="72">
        <v>4560665.7659999998</v>
      </c>
      <c r="O27" s="72">
        <v>22503398.974399999</v>
      </c>
      <c r="P27" s="72">
        <v>33775</v>
      </c>
      <c r="Q27" s="72">
        <v>33625</v>
      </c>
      <c r="R27" s="74">
        <v>0.44609665427508599</v>
      </c>
      <c r="S27" s="72">
        <v>7.9842783064396698</v>
      </c>
      <c r="T27" s="72">
        <v>7.8625216208178399</v>
      </c>
      <c r="U27" s="75">
        <v>1.52495543051937</v>
      </c>
    </row>
    <row r="28" spans="1:21" ht="12" thickBot="1">
      <c r="A28" s="76"/>
      <c r="B28" s="46" t="s">
        <v>26</v>
      </c>
      <c r="C28" s="47"/>
      <c r="D28" s="72">
        <v>912525.57200000004</v>
      </c>
      <c r="E28" s="73"/>
      <c r="F28" s="73"/>
      <c r="G28" s="72">
        <v>816768.40220000001</v>
      </c>
      <c r="H28" s="74">
        <v>11.723907235156799</v>
      </c>
      <c r="I28" s="72">
        <v>30883.4218</v>
      </c>
      <c r="J28" s="74">
        <v>3.3843897363130599</v>
      </c>
      <c r="K28" s="72">
        <v>19052.447400000001</v>
      </c>
      <c r="L28" s="74">
        <v>2.3326621535164</v>
      </c>
      <c r="M28" s="74">
        <v>0.62096874756363296</v>
      </c>
      <c r="N28" s="72">
        <v>15449333.961300001</v>
      </c>
      <c r="O28" s="72">
        <v>99870993.298299998</v>
      </c>
      <c r="P28" s="72">
        <v>39235</v>
      </c>
      <c r="Q28" s="72">
        <v>38901</v>
      </c>
      <c r="R28" s="74">
        <v>0.85858975347676803</v>
      </c>
      <c r="S28" s="72">
        <v>23.257947546833201</v>
      </c>
      <c r="T28" s="72">
        <v>25.523871939024701</v>
      </c>
      <c r="U28" s="75">
        <v>-9.7425810580609191</v>
      </c>
    </row>
    <row r="29" spans="1:21" ht="12" thickBot="1">
      <c r="A29" s="76"/>
      <c r="B29" s="46" t="s">
        <v>27</v>
      </c>
      <c r="C29" s="47"/>
      <c r="D29" s="72">
        <v>810495.22530000005</v>
      </c>
      <c r="E29" s="73"/>
      <c r="F29" s="73"/>
      <c r="G29" s="72">
        <v>676928.50020000001</v>
      </c>
      <c r="H29" s="74">
        <v>19.731289945767902</v>
      </c>
      <c r="I29" s="72">
        <v>105511.7169</v>
      </c>
      <c r="J29" s="74">
        <v>13.018178714247901</v>
      </c>
      <c r="K29" s="72">
        <v>101975.17969999999</v>
      </c>
      <c r="L29" s="74">
        <v>15.064394492161499</v>
      </c>
      <c r="M29" s="74">
        <v>3.4680372325934003E-2</v>
      </c>
      <c r="N29" s="72">
        <v>13931172.683700001</v>
      </c>
      <c r="O29" s="72">
        <v>65022883.189599998</v>
      </c>
      <c r="P29" s="72">
        <v>90263</v>
      </c>
      <c r="Q29" s="72">
        <v>91446</v>
      </c>
      <c r="R29" s="74">
        <v>-1.2936596461299501</v>
      </c>
      <c r="S29" s="72">
        <v>8.9792631011599404</v>
      </c>
      <c r="T29" s="72">
        <v>8.7913958259519305</v>
      </c>
      <c r="U29" s="75">
        <v>2.0922348871116898</v>
      </c>
    </row>
    <row r="30" spans="1:21" ht="12" thickBot="1">
      <c r="A30" s="76"/>
      <c r="B30" s="46" t="s">
        <v>28</v>
      </c>
      <c r="C30" s="47"/>
      <c r="D30" s="72">
        <v>1740315.8917</v>
      </c>
      <c r="E30" s="73"/>
      <c r="F30" s="73"/>
      <c r="G30" s="72">
        <v>1213294.3781000001</v>
      </c>
      <c r="H30" s="74">
        <v>43.437233627119198</v>
      </c>
      <c r="I30" s="72">
        <v>114938.46</v>
      </c>
      <c r="J30" s="74">
        <v>6.6044596011661003</v>
      </c>
      <c r="K30" s="72">
        <v>103042.3524</v>
      </c>
      <c r="L30" s="74">
        <v>8.4927742401116806</v>
      </c>
      <c r="M30" s="74">
        <v>0.115448719122992</v>
      </c>
      <c r="N30" s="72">
        <v>20244797.204100002</v>
      </c>
      <c r="O30" s="72">
        <v>91352934.038399994</v>
      </c>
      <c r="P30" s="72">
        <v>91477</v>
      </c>
      <c r="Q30" s="72">
        <v>100920</v>
      </c>
      <c r="R30" s="74">
        <v>-9.3569163694014996</v>
      </c>
      <c r="S30" s="72">
        <v>19.024627957847301</v>
      </c>
      <c r="T30" s="72">
        <v>15.533421702338501</v>
      </c>
      <c r="U30" s="75">
        <v>18.350983069126301</v>
      </c>
    </row>
    <row r="31" spans="1:21" ht="12" thickBot="1">
      <c r="A31" s="76"/>
      <c r="B31" s="46" t="s">
        <v>29</v>
      </c>
      <c r="C31" s="47"/>
      <c r="D31" s="72">
        <v>2428952.3324000002</v>
      </c>
      <c r="E31" s="73"/>
      <c r="F31" s="73"/>
      <c r="G31" s="72">
        <v>3208937.5666999999</v>
      </c>
      <c r="H31" s="74">
        <v>-24.3066503503875</v>
      </c>
      <c r="I31" s="72">
        <v>-81901.534499999994</v>
      </c>
      <c r="J31" s="74">
        <v>-3.3718872703884899</v>
      </c>
      <c r="K31" s="72">
        <v>-211796.47070000001</v>
      </c>
      <c r="L31" s="74">
        <v>-6.6002054043639999</v>
      </c>
      <c r="M31" s="74">
        <v>-0.61330075884026503</v>
      </c>
      <c r="N31" s="72">
        <v>27384083.373399999</v>
      </c>
      <c r="O31" s="72">
        <v>123767989.8028</v>
      </c>
      <c r="P31" s="72">
        <v>38612</v>
      </c>
      <c r="Q31" s="72">
        <v>46647</v>
      </c>
      <c r="R31" s="74">
        <v>-17.225116299011699</v>
      </c>
      <c r="S31" s="72">
        <v>62.906669750336697</v>
      </c>
      <c r="T31" s="72">
        <v>80.518267185456693</v>
      </c>
      <c r="U31" s="75">
        <v>-27.9963913286409</v>
      </c>
    </row>
    <row r="32" spans="1:21" ht="12" thickBot="1">
      <c r="A32" s="76"/>
      <c r="B32" s="46" t="s">
        <v>30</v>
      </c>
      <c r="C32" s="47"/>
      <c r="D32" s="72">
        <v>122644.37059999999</v>
      </c>
      <c r="E32" s="73"/>
      <c r="F32" s="73"/>
      <c r="G32" s="72">
        <v>119434.5336</v>
      </c>
      <c r="H32" s="74">
        <v>2.68752839170463</v>
      </c>
      <c r="I32" s="72">
        <v>33589.412799999998</v>
      </c>
      <c r="J32" s="74">
        <v>27.387651496496801</v>
      </c>
      <c r="K32" s="72">
        <v>33489.9735</v>
      </c>
      <c r="L32" s="74">
        <v>28.040443990983199</v>
      </c>
      <c r="M32" s="74">
        <v>2.969225998342E-3</v>
      </c>
      <c r="N32" s="72">
        <v>2168995.9164999998</v>
      </c>
      <c r="O32" s="72">
        <v>11117431.807399999</v>
      </c>
      <c r="P32" s="72">
        <v>23276</v>
      </c>
      <c r="Q32" s="72">
        <v>22965</v>
      </c>
      <c r="R32" s="74">
        <v>1.3542347049858601</v>
      </c>
      <c r="S32" s="72">
        <v>5.2691343272039903</v>
      </c>
      <c r="T32" s="72">
        <v>5.2065136991073402</v>
      </c>
      <c r="U32" s="75">
        <v>1.1884424311095501</v>
      </c>
    </row>
    <row r="33" spans="1:21" ht="12" thickBot="1">
      <c r="A33" s="76"/>
      <c r="B33" s="46" t="s">
        <v>74</v>
      </c>
      <c r="C33" s="47"/>
      <c r="D33" s="72">
        <v>14.7788</v>
      </c>
      <c r="E33" s="73"/>
      <c r="F33" s="73"/>
      <c r="G33" s="73"/>
      <c r="H33" s="73"/>
      <c r="I33" s="72">
        <v>-43.164499999999997</v>
      </c>
      <c r="J33" s="74">
        <v>-292.07039813787298</v>
      </c>
      <c r="K33" s="73"/>
      <c r="L33" s="73"/>
      <c r="M33" s="73"/>
      <c r="N33" s="72">
        <v>54.364899999999999</v>
      </c>
      <c r="O33" s="72">
        <v>280.33179999999999</v>
      </c>
      <c r="P33" s="72">
        <v>1</v>
      </c>
      <c r="Q33" s="73"/>
      <c r="R33" s="73"/>
      <c r="S33" s="72">
        <v>14.7788</v>
      </c>
      <c r="T33" s="73"/>
      <c r="U33" s="77"/>
    </row>
    <row r="34" spans="1:21" ht="12" thickBot="1">
      <c r="A34" s="76"/>
      <c r="B34" s="46" t="s">
        <v>31</v>
      </c>
      <c r="C34" s="47"/>
      <c r="D34" s="72">
        <v>297744.74859999999</v>
      </c>
      <c r="E34" s="73"/>
      <c r="F34" s="73"/>
      <c r="G34" s="72">
        <v>162163.0104</v>
      </c>
      <c r="H34" s="74">
        <v>83.608301218364602</v>
      </c>
      <c r="I34" s="72">
        <v>19313.952300000001</v>
      </c>
      <c r="J34" s="74">
        <v>6.4867482603184401</v>
      </c>
      <c r="K34" s="72">
        <v>9994.7016999999996</v>
      </c>
      <c r="L34" s="74">
        <v>6.1633671423258196</v>
      </c>
      <c r="M34" s="74">
        <v>0.93241908360306602</v>
      </c>
      <c r="N34" s="72">
        <v>2543866.9988000002</v>
      </c>
      <c r="O34" s="72">
        <v>21172566.001400001</v>
      </c>
      <c r="P34" s="72">
        <v>8335</v>
      </c>
      <c r="Q34" s="72">
        <v>9162</v>
      </c>
      <c r="R34" s="74">
        <v>-9.0264134468456696</v>
      </c>
      <c r="S34" s="72">
        <v>35.722225386922602</v>
      </c>
      <c r="T34" s="72">
        <v>16.7708128465401</v>
      </c>
      <c r="U34" s="75">
        <v>53.052161042913099</v>
      </c>
    </row>
    <row r="35" spans="1:21" ht="12" customHeight="1" thickBot="1">
      <c r="A35" s="76"/>
      <c r="B35" s="46" t="s">
        <v>68</v>
      </c>
      <c r="C35" s="47"/>
      <c r="D35" s="72">
        <v>134361.59</v>
      </c>
      <c r="E35" s="73"/>
      <c r="F35" s="73"/>
      <c r="G35" s="72">
        <v>12885.48</v>
      </c>
      <c r="H35" s="74">
        <v>942.73639786798799</v>
      </c>
      <c r="I35" s="72">
        <v>-4279.51</v>
      </c>
      <c r="J35" s="74">
        <v>-3.1850694830271098</v>
      </c>
      <c r="K35" s="72">
        <v>102.58</v>
      </c>
      <c r="L35" s="74">
        <v>0.79608986238774204</v>
      </c>
      <c r="M35" s="74">
        <v>-42.718756092805599</v>
      </c>
      <c r="N35" s="72">
        <v>1855394.72</v>
      </c>
      <c r="O35" s="72">
        <v>14006924.99</v>
      </c>
      <c r="P35" s="72">
        <v>59</v>
      </c>
      <c r="Q35" s="72">
        <v>72</v>
      </c>
      <c r="R35" s="74">
        <v>-18.0555555555556</v>
      </c>
      <c r="S35" s="72">
        <v>2277.31508474576</v>
      </c>
      <c r="T35" s="72">
        <v>2156.30402777778</v>
      </c>
      <c r="U35" s="75">
        <v>5.3137599526107797</v>
      </c>
    </row>
    <row r="36" spans="1:21" ht="12" thickBot="1">
      <c r="A36" s="76"/>
      <c r="B36" s="46" t="s">
        <v>35</v>
      </c>
      <c r="C36" s="47"/>
      <c r="D36" s="72">
        <v>237777.45</v>
      </c>
      <c r="E36" s="73"/>
      <c r="F36" s="73"/>
      <c r="G36" s="72">
        <v>244213.76000000001</v>
      </c>
      <c r="H36" s="74">
        <v>-2.6355230761771899</v>
      </c>
      <c r="I36" s="72">
        <v>-25778.240000000002</v>
      </c>
      <c r="J36" s="74">
        <v>-10.8413308326757</v>
      </c>
      <c r="K36" s="72">
        <v>-32823.230000000003</v>
      </c>
      <c r="L36" s="74">
        <v>-13.440368798220099</v>
      </c>
      <c r="M36" s="74">
        <v>-0.21463426969253199</v>
      </c>
      <c r="N36" s="72">
        <v>8081961.2300000004</v>
      </c>
      <c r="O36" s="72">
        <v>47062934.049999997</v>
      </c>
      <c r="P36" s="72">
        <v>105</v>
      </c>
      <c r="Q36" s="72">
        <v>70</v>
      </c>
      <c r="R36" s="74">
        <v>50</v>
      </c>
      <c r="S36" s="72">
        <v>2264.54714285714</v>
      </c>
      <c r="T36" s="72">
        <v>2445.1294285714298</v>
      </c>
      <c r="U36" s="75">
        <v>-7.9743222075936799</v>
      </c>
    </row>
    <row r="37" spans="1:21" ht="12" thickBot="1">
      <c r="A37" s="76"/>
      <c r="B37" s="46" t="s">
        <v>36</v>
      </c>
      <c r="C37" s="47"/>
      <c r="D37" s="72">
        <v>1832106.84</v>
      </c>
      <c r="E37" s="73"/>
      <c r="F37" s="73"/>
      <c r="G37" s="72">
        <v>26306.85</v>
      </c>
      <c r="H37" s="74">
        <v>6864.37178909676</v>
      </c>
      <c r="I37" s="72">
        <v>-272502.53000000003</v>
      </c>
      <c r="J37" s="74">
        <v>-14.873724831462299</v>
      </c>
      <c r="K37" s="72">
        <v>-2101.7199999999998</v>
      </c>
      <c r="L37" s="74">
        <v>-7.9892499482074104</v>
      </c>
      <c r="M37" s="74">
        <v>128.656914336829</v>
      </c>
      <c r="N37" s="72">
        <v>12439695.4</v>
      </c>
      <c r="O37" s="72">
        <v>23410767.02</v>
      </c>
      <c r="P37" s="72">
        <v>674</v>
      </c>
      <c r="Q37" s="72">
        <v>541</v>
      </c>
      <c r="R37" s="74">
        <v>24.584103512014799</v>
      </c>
      <c r="S37" s="72">
        <v>2718.2594065281901</v>
      </c>
      <c r="T37" s="72">
        <v>2576.5722735674699</v>
      </c>
      <c r="U37" s="75">
        <v>5.2124213244859998</v>
      </c>
    </row>
    <row r="38" spans="1:21" ht="12" thickBot="1">
      <c r="A38" s="76"/>
      <c r="B38" s="46" t="s">
        <v>37</v>
      </c>
      <c r="C38" s="47"/>
      <c r="D38" s="72">
        <v>141697.95000000001</v>
      </c>
      <c r="E38" s="73"/>
      <c r="F38" s="73"/>
      <c r="G38" s="72">
        <v>88737.7</v>
      </c>
      <c r="H38" s="74">
        <v>59.6817925188505</v>
      </c>
      <c r="I38" s="72">
        <v>-19925.259999999998</v>
      </c>
      <c r="J38" s="74">
        <v>-14.0617842389392</v>
      </c>
      <c r="K38" s="72">
        <v>-10165.43</v>
      </c>
      <c r="L38" s="74">
        <v>-11.4555932822239</v>
      </c>
      <c r="M38" s="74">
        <v>0.96010006463081299</v>
      </c>
      <c r="N38" s="72">
        <v>5658334.7199999997</v>
      </c>
      <c r="O38" s="72">
        <v>26294068.73</v>
      </c>
      <c r="P38" s="72">
        <v>84</v>
      </c>
      <c r="Q38" s="72">
        <v>80</v>
      </c>
      <c r="R38" s="74">
        <v>5</v>
      </c>
      <c r="S38" s="72">
        <v>1686.88035714286</v>
      </c>
      <c r="T38" s="72">
        <v>1590.888375</v>
      </c>
      <c r="U38" s="75">
        <v>5.6905032853333504</v>
      </c>
    </row>
    <row r="39" spans="1:21" ht="12" thickBot="1">
      <c r="A39" s="76"/>
      <c r="B39" s="46" t="s">
        <v>70</v>
      </c>
      <c r="C39" s="47"/>
      <c r="D39" s="73"/>
      <c r="E39" s="73"/>
      <c r="F39" s="73"/>
      <c r="G39" s="72">
        <v>24.92</v>
      </c>
      <c r="H39" s="73"/>
      <c r="I39" s="73"/>
      <c r="J39" s="73"/>
      <c r="K39" s="72">
        <v>22.3</v>
      </c>
      <c r="L39" s="74">
        <v>89.486356340288907</v>
      </c>
      <c r="M39" s="73"/>
      <c r="N39" s="72">
        <v>132.13999999999999</v>
      </c>
      <c r="O39" s="72">
        <v>1007.45</v>
      </c>
      <c r="P39" s="73"/>
      <c r="Q39" s="73"/>
      <c r="R39" s="73"/>
      <c r="S39" s="73"/>
      <c r="T39" s="73"/>
      <c r="U39" s="77"/>
    </row>
    <row r="40" spans="1:21" ht="12" customHeight="1" thickBot="1">
      <c r="A40" s="76"/>
      <c r="B40" s="46" t="s">
        <v>32</v>
      </c>
      <c r="C40" s="47"/>
      <c r="D40" s="72">
        <v>114400.8541</v>
      </c>
      <c r="E40" s="73"/>
      <c r="F40" s="73"/>
      <c r="G40" s="72">
        <v>179305.98300000001</v>
      </c>
      <c r="H40" s="74">
        <v>-36.197971653851603</v>
      </c>
      <c r="I40" s="72">
        <v>7185.3357999999998</v>
      </c>
      <c r="J40" s="74">
        <v>6.2808410448746796</v>
      </c>
      <c r="K40" s="72">
        <v>8834.2278000000006</v>
      </c>
      <c r="L40" s="74">
        <v>4.9269007381644396</v>
      </c>
      <c r="M40" s="74">
        <v>-0.186648118808981</v>
      </c>
      <c r="N40" s="72">
        <v>1957218.7974</v>
      </c>
      <c r="O40" s="72">
        <v>9265961.7741</v>
      </c>
      <c r="P40" s="72">
        <v>161</v>
      </c>
      <c r="Q40" s="72">
        <v>173</v>
      </c>
      <c r="R40" s="74">
        <v>-6.9364161849711001</v>
      </c>
      <c r="S40" s="72">
        <v>710.56431118012404</v>
      </c>
      <c r="T40" s="72">
        <v>665.43648728323706</v>
      </c>
      <c r="U40" s="75">
        <v>6.3509837444463804</v>
      </c>
    </row>
    <row r="41" spans="1:21" ht="12" thickBot="1">
      <c r="A41" s="76"/>
      <c r="B41" s="46" t="s">
        <v>33</v>
      </c>
      <c r="C41" s="47"/>
      <c r="D41" s="72">
        <v>574499.76859999995</v>
      </c>
      <c r="E41" s="73"/>
      <c r="F41" s="73"/>
      <c r="G41" s="72">
        <v>417178.04749999999</v>
      </c>
      <c r="H41" s="74">
        <v>37.7109299117663</v>
      </c>
      <c r="I41" s="72">
        <v>33204.037499999999</v>
      </c>
      <c r="J41" s="74">
        <v>5.7796433201209103</v>
      </c>
      <c r="K41" s="72">
        <v>26440.6005</v>
      </c>
      <c r="L41" s="74">
        <v>6.3379654462762698</v>
      </c>
      <c r="M41" s="74">
        <v>0.25579740520643601</v>
      </c>
      <c r="N41" s="72">
        <v>7213830.9080999997</v>
      </c>
      <c r="O41" s="72">
        <v>48369469.545400001</v>
      </c>
      <c r="P41" s="72">
        <v>2780</v>
      </c>
      <c r="Q41" s="72">
        <v>1672</v>
      </c>
      <c r="R41" s="74">
        <v>66.267942583732093</v>
      </c>
      <c r="S41" s="72">
        <v>206.654593021583</v>
      </c>
      <c r="T41" s="72">
        <v>196.77049007177001</v>
      </c>
      <c r="U41" s="75">
        <v>4.7829098813110598</v>
      </c>
    </row>
    <row r="42" spans="1:21" ht="12" thickBot="1">
      <c r="A42" s="76"/>
      <c r="B42" s="46" t="s">
        <v>38</v>
      </c>
      <c r="C42" s="47"/>
      <c r="D42" s="72">
        <v>106625.69</v>
      </c>
      <c r="E42" s="73"/>
      <c r="F42" s="73"/>
      <c r="G42" s="72">
        <v>98306.87</v>
      </c>
      <c r="H42" s="74">
        <v>8.4620942564848303</v>
      </c>
      <c r="I42" s="72">
        <v>-10286.06</v>
      </c>
      <c r="J42" s="74">
        <v>-9.6468871619963306</v>
      </c>
      <c r="K42" s="72">
        <v>-7511.92</v>
      </c>
      <c r="L42" s="74">
        <v>-7.64129709347882</v>
      </c>
      <c r="M42" s="74">
        <v>0.36929839508408002</v>
      </c>
      <c r="N42" s="72">
        <v>4762047.3499999996</v>
      </c>
      <c r="O42" s="72">
        <v>21724667.550000001</v>
      </c>
      <c r="P42" s="72">
        <v>72</v>
      </c>
      <c r="Q42" s="72">
        <v>115</v>
      </c>
      <c r="R42" s="74">
        <v>-37.3913043478261</v>
      </c>
      <c r="S42" s="72">
        <v>1480.9123611111099</v>
      </c>
      <c r="T42" s="72">
        <v>1272.65791304348</v>
      </c>
      <c r="U42" s="75">
        <v>14.062577471592</v>
      </c>
    </row>
    <row r="43" spans="1:21" ht="12" thickBot="1">
      <c r="A43" s="76"/>
      <c r="B43" s="46" t="s">
        <v>39</v>
      </c>
      <c r="C43" s="47"/>
      <c r="D43" s="72">
        <v>92581.24</v>
      </c>
      <c r="E43" s="73"/>
      <c r="F43" s="73"/>
      <c r="G43" s="72">
        <v>38565.019999999997</v>
      </c>
      <c r="H43" s="74">
        <v>140.06532344596201</v>
      </c>
      <c r="I43" s="72">
        <v>11924.71</v>
      </c>
      <c r="J43" s="74">
        <v>12.880266023656599</v>
      </c>
      <c r="K43" s="72">
        <v>5321.6</v>
      </c>
      <c r="L43" s="74">
        <v>13.799033424590499</v>
      </c>
      <c r="M43" s="74">
        <v>1.2408129134095001</v>
      </c>
      <c r="N43" s="72">
        <v>1819045.01</v>
      </c>
      <c r="O43" s="72">
        <v>7937411.9199999999</v>
      </c>
      <c r="P43" s="72">
        <v>85</v>
      </c>
      <c r="Q43" s="72">
        <v>59</v>
      </c>
      <c r="R43" s="74">
        <v>44.067796610169502</v>
      </c>
      <c r="S43" s="72">
        <v>1089.1910588235301</v>
      </c>
      <c r="T43" s="72">
        <v>1225.2647457627099</v>
      </c>
      <c r="U43" s="75">
        <v>-12.4930962145576</v>
      </c>
    </row>
    <row r="44" spans="1:21" ht="12" thickBot="1">
      <c r="A44" s="76"/>
      <c r="B44" s="46" t="s">
        <v>76</v>
      </c>
      <c r="C44" s="4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2">
        <v>-1523.9315999999999</v>
      </c>
      <c r="P44" s="73"/>
      <c r="Q44" s="73"/>
      <c r="R44" s="73"/>
      <c r="S44" s="73"/>
      <c r="T44" s="73"/>
      <c r="U44" s="77"/>
    </row>
    <row r="45" spans="1:21" ht="12" thickBot="1">
      <c r="A45" s="78"/>
      <c r="B45" s="46" t="s">
        <v>34</v>
      </c>
      <c r="C45" s="47"/>
      <c r="D45" s="79">
        <v>20597.3338</v>
      </c>
      <c r="E45" s="80"/>
      <c r="F45" s="80"/>
      <c r="G45" s="79">
        <v>3833.9481999999998</v>
      </c>
      <c r="H45" s="81">
        <v>437.235578717522</v>
      </c>
      <c r="I45" s="79">
        <v>1955.2074</v>
      </c>
      <c r="J45" s="81">
        <v>9.4925266492501095</v>
      </c>
      <c r="K45" s="79">
        <v>394.55680000000001</v>
      </c>
      <c r="L45" s="81">
        <v>10.2911353888402</v>
      </c>
      <c r="M45" s="81">
        <v>3.95545229482802</v>
      </c>
      <c r="N45" s="79">
        <v>351871.93560000003</v>
      </c>
      <c r="O45" s="79">
        <v>2809496.6993</v>
      </c>
      <c r="P45" s="79">
        <v>30</v>
      </c>
      <c r="Q45" s="79">
        <v>19</v>
      </c>
      <c r="R45" s="81">
        <v>57.894736842105303</v>
      </c>
      <c r="S45" s="79">
        <v>686.57779333333303</v>
      </c>
      <c r="T45" s="79">
        <v>480.35422631578899</v>
      </c>
      <c r="U45" s="82">
        <v>30.036445836141802</v>
      </c>
    </row>
  </sheetData>
  <mergeCells count="43"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2" workbookViewId="0">
      <selection activeCell="B33" sqref="B33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77271</v>
      </c>
      <c r="D2" s="37">
        <v>764133.87614358997</v>
      </c>
      <c r="E2" s="37">
        <v>756869.68314615404</v>
      </c>
      <c r="F2" s="37">
        <v>7264.1929974359</v>
      </c>
      <c r="G2" s="37">
        <v>756869.68314615404</v>
      </c>
      <c r="H2" s="37">
        <v>9.5064401987995008E-3</v>
      </c>
    </row>
    <row r="3" spans="1:8">
      <c r="A3" s="37">
        <v>2</v>
      </c>
      <c r="B3" s="37">
        <v>13</v>
      </c>
      <c r="C3" s="37">
        <v>10743</v>
      </c>
      <c r="D3" s="37">
        <v>105141.87934359</v>
      </c>
      <c r="E3" s="37">
        <v>82187.024964957294</v>
      </c>
      <c r="F3" s="37">
        <v>22954.854378632499</v>
      </c>
      <c r="G3" s="37">
        <v>82187.024964957294</v>
      </c>
      <c r="H3" s="37">
        <v>0.21832265622358801</v>
      </c>
    </row>
    <row r="4" spans="1:8">
      <c r="A4" s="37">
        <v>3</v>
      </c>
      <c r="B4" s="37">
        <v>14</v>
      </c>
      <c r="C4" s="37">
        <v>121571</v>
      </c>
      <c r="D4" s="37">
        <v>178137.980411928</v>
      </c>
      <c r="E4" s="37">
        <v>136335.691965648</v>
      </c>
      <c r="F4" s="37">
        <v>41802.288446279803</v>
      </c>
      <c r="G4" s="37">
        <v>136335.691965648</v>
      </c>
      <c r="H4" s="37">
        <v>0.23466241365045101</v>
      </c>
    </row>
    <row r="5" spans="1:8">
      <c r="A5" s="37">
        <v>4</v>
      </c>
      <c r="B5" s="37">
        <v>15</v>
      </c>
      <c r="C5" s="37">
        <v>3887</v>
      </c>
      <c r="D5" s="37">
        <v>59004.425833348498</v>
      </c>
      <c r="E5" s="37">
        <v>55845.620153687298</v>
      </c>
      <c r="F5" s="37">
        <v>3158.8056796611399</v>
      </c>
      <c r="G5" s="37">
        <v>55845.620153687298</v>
      </c>
      <c r="H5" s="37">
        <v>5.3535063430374598E-2</v>
      </c>
    </row>
    <row r="6" spans="1:8">
      <c r="A6" s="37">
        <v>5</v>
      </c>
      <c r="B6" s="37">
        <v>16</v>
      </c>
      <c r="C6" s="37">
        <v>2183</v>
      </c>
      <c r="D6" s="37">
        <v>130333.965048718</v>
      </c>
      <c r="E6" s="37">
        <v>111675.042588889</v>
      </c>
      <c r="F6" s="37">
        <v>18658.9224598291</v>
      </c>
      <c r="G6" s="37">
        <v>111675.042588889</v>
      </c>
      <c r="H6" s="37">
        <v>0.143162394030247</v>
      </c>
    </row>
    <row r="7" spans="1:8">
      <c r="A7" s="37">
        <v>6</v>
      </c>
      <c r="B7" s="37">
        <v>17</v>
      </c>
      <c r="C7" s="37">
        <v>14105</v>
      </c>
      <c r="D7" s="37">
        <v>208460.18494444399</v>
      </c>
      <c r="E7" s="37">
        <v>149851.65865897399</v>
      </c>
      <c r="F7" s="37">
        <v>58608.5262854701</v>
      </c>
      <c r="G7" s="37">
        <v>149851.65865897399</v>
      </c>
      <c r="H7" s="37">
        <v>0.28114973754383599</v>
      </c>
    </row>
    <row r="8" spans="1:8">
      <c r="A8" s="37">
        <v>7</v>
      </c>
      <c r="B8" s="37">
        <v>18</v>
      </c>
      <c r="C8" s="37">
        <v>118138</v>
      </c>
      <c r="D8" s="37">
        <v>205957.75918547</v>
      </c>
      <c r="E8" s="37">
        <v>169520.22775640999</v>
      </c>
      <c r="F8" s="37">
        <v>36437.531429059803</v>
      </c>
      <c r="G8" s="37">
        <v>169520.22775640999</v>
      </c>
      <c r="H8" s="37">
        <v>0.17691749790425201</v>
      </c>
    </row>
    <row r="9" spans="1:8">
      <c r="A9" s="37">
        <v>8</v>
      </c>
      <c r="B9" s="37">
        <v>19</v>
      </c>
      <c r="C9" s="37">
        <v>22596</v>
      </c>
      <c r="D9" s="37">
        <v>79892.230535897397</v>
      </c>
      <c r="E9" s="37">
        <v>69009.388446153796</v>
      </c>
      <c r="F9" s="37">
        <v>10882.842089743601</v>
      </c>
      <c r="G9" s="37">
        <v>69009.388446153796</v>
      </c>
      <c r="H9" s="37">
        <v>0.13621902926910601</v>
      </c>
    </row>
    <row r="10" spans="1:8">
      <c r="A10" s="37">
        <v>9</v>
      </c>
      <c r="B10" s="37">
        <v>21</v>
      </c>
      <c r="C10" s="37">
        <v>325812</v>
      </c>
      <c r="D10" s="37">
        <v>1367495.86889829</v>
      </c>
      <c r="E10" s="37">
        <v>1464280.1613726499</v>
      </c>
      <c r="F10" s="37">
        <v>-96784.292474358997</v>
      </c>
      <c r="G10" s="37">
        <v>1464280.1613726499</v>
      </c>
      <c r="H10" s="37">
        <v>-7.0774833530087594E-2</v>
      </c>
    </row>
    <row r="11" spans="1:8">
      <c r="A11" s="37">
        <v>10</v>
      </c>
      <c r="B11" s="37">
        <v>22</v>
      </c>
      <c r="C11" s="37">
        <v>29062</v>
      </c>
      <c r="D11" s="37">
        <v>412090.50230427302</v>
      </c>
      <c r="E11" s="37">
        <v>362901.35065897403</v>
      </c>
      <c r="F11" s="37">
        <v>49189.151645299098</v>
      </c>
      <c r="G11" s="37">
        <v>362901.35065897403</v>
      </c>
      <c r="H11" s="37">
        <v>0.11936492438008101</v>
      </c>
    </row>
    <row r="12" spans="1:8">
      <c r="A12" s="37">
        <v>11</v>
      </c>
      <c r="B12" s="37">
        <v>23</v>
      </c>
      <c r="C12" s="37">
        <v>248531.133</v>
      </c>
      <c r="D12" s="37">
        <v>2026898.23918034</v>
      </c>
      <c r="E12" s="37">
        <v>1874512.81822735</v>
      </c>
      <c r="F12" s="37">
        <v>152385.420952991</v>
      </c>
      <c r="G12" s="37">
        <v>1874512.81822735</v>
      </c>
      <c r="H12" s="37">
        <v>7.5181584357493295E-2</v>
      </c>
    </row>
    <row r="13" spans="1:8">
      <c r="A13" s="37">
        <v>12</v>
      </c>
      <c r="B13" s="37">
        <v>24</v>
      </c>
      <c r="C13" s="37">
        <v>23708</v>
      </c>
      <c r="D13" s="37">
        <v>650387.31182051299</v>
      </c>
      <c r="E13" s="37">
        <v>597141.20929829101</v>
      </c>
      <c r="F13" s="37">
        <v>53246.102522222202</v>
      </c>
      <c r="G13" s="37">
        <v>597141.20929829101</v>
      </c>
      <c r="H13" s="37">
        <v>8.1868298403884807E-2</v>
      </c>
    </row>
    <row r="14" spans="1:8">
      <c r="A14" s="37">
        <v>13</v>
      </c>
      <c r="B14" s="37">
        <v>25</v>
      </c>
      <c r="C14" s="37">
        <v>79707</v>
      </c>
      <c r="D14" s="37">
        <v>1015758.4385</v>
      </c>
      <c r="E14" s="37">
        <v>937416.3628</v>
      </c>
      <c r="F14" s="37">
        <v>78342.075700000001</v>
      </c>
      <c r="G14" s="37">
        <v>937416.3628</v>
      </c>
      <c r="H14" s="37">
        <v>7.7126679661839698E-2</v>
      </c>
    </row>
    <row r="15" spans="1:8">
      <c r="A15" s="37">
        <v>14</v>
      </c>
      <c r="B15" s="37">
        <v>26</v>
      </c>
      <c r="C15" s="37">
        <v>67576</v>
      </c>
      <c r="D15" s="37">
        <v>389851.119186953</v>
      </c>
      <c r="E15" s="37">
        <v>342490.65836521401</v>
      </c>
      <c r="F15" s="37">
        <v>47360.460821738103</v>
      </c>
      <c r="G15" s="37">
        <v>342490.65836521401</v>
      </c>
      <c r="H15" s="37">
        <v>0.121483454813494</v>
      </c>
    </row>
    <row r="16" spans="1:8">
      <c r="A16" s="37">
        <v>15</v>
      </c>
      <c r="B16" s="37">
        <v>27</v>
      </c>
      <c r="C16" s="37">
        <v>178374.74299999999</v>
      </c>
      <c r="D16" s="37">
        <v>1416198.69869573</v>
      </c>
      <c r="E16" s="37">
        <v>1357751.9229914499</v>
      </c>
      <c r="F16" s="37">
        <v>58446.775704273503</v>
      </c>
      <c r="G16" s="37">
        <v>1357751.9229914499</v>
      </c>
      <c r="H16" s="37">
        <v>4.1270180348351601E-2</v>
      </c>
    </row>
    <row r="17" spans="1:8">
      <c r="A17" s="37">
        <v>16</v>
      </c>
      <c r="B17" s="37">
        <v>29</v>
      </c>
      <c r="C17" s="37">
        <v>212289</v>
      </c>
      <c r="D17" s="37">
        <v>2704993.14992479</v>
      </c>
      <c r="E17" s="37">
        <v>2515657.0412940201</v>
      </c>
      <c r="F17" s="37">
        <v>189336.10863076901</v>
      </c>
      <c r="G17" s="37">
        <v>2515657.0412940201</v>
      </c>
      <c r="H17" s="37">
        <v>6.99950418122256E-2</v>
      </c>
    </row>
    <row r="18" spans="1:8">
      <c r="A18" s="37">
        <v>17</v>
      </c>
      <c r="B18" s="37">
        <v>31</v>
      </c>
      <c r="C18" s="37">
        <v>28874.812000000002</v>
      </c>
      <c r="D18" s="37">
        <v>246033.41632176799</v>
      </c>
      <c r="E18" s="37">
        <v>205895.989179194</v>
      </c>
      <c r="F18" s="37">
        <v>40137.427142574103</v>
      </c>
      <c r="G18" s="37">
        <v>205895.989179194</v>
      </c>
      <c r="H18" s="37">
        <v>0.163138112467135</v>
      </c>
    </row>
    <row r="19" spans="1:8">
      <c r="A19" s="37">
        <v>18</v>
      </c>
      <c r="B19" s="37">
        <v>32</v>
      </c>
      <c r="C19" s="37">
        <v>18622.617999999999</v>
      </c>
      <c r="D19" s="37">
        <v>295618.13246667403</v>
      </c>
      <c r="E19" s="37">
        <v>276358.01860595698</v>
      </c>
      <c r="F19" s="37">
        <v>19260.113860716901</v>
      </c>
      <c r="G19" s="37">
        <v>276358.01860595698</v>
      </c>
      <c r="H19" s="37">
        <v>6.5152004378108197E-2</v>
      </c>
    </row>
    <row r="20" spans="1:8">
      <c r="A20" s="37">
        <v>19</v>
      </c>
      <c r="B20" s="37">
        <v>33</v>
      </c>
      <c r="C20" s="37">
        <v>37271.584000000003</v>
      </c>
      <c r="D20" s="37">
        <v>567691.37117433595</v>
      </c>
      <c r="E20" s="37">
        <v>443760.940665173</v>
      </c>
      <c r="F20" s="37">
        <v>123930.430509164</v>
      </c>
      <c r="G20" s="37">
        <v>443760.940665173</v>
      </c>
      <c r="H20" s="37">
        <v>0.21830599653610899</v>
      </c>
    </row>
    <row r="21" spans="1:8">
      <c r="A21" s="37">
        <v>20</v>
      </c>
      <c r="B21" s="37">
        <v>34</v>
      </c>
      <c r="C21" s="37">
        <v>44106.186999999998</v>
      </c>
      <c r="D21" s="37">
        <v>269668.74574785598</v>
      </c>
      <c r="E21" s="37">
        <v>197866.63101198201</v>
      </c>
      <c r="F21" s="37">
        <v>71802.114735873707</v>
      </c>
      <c r="G21" s="37">
        <v>197866.63101198201</v>
      </c>
      <c r="H21" s="37">
        <v>0.266260424569222</v>
      </c>
    </row>
    <row r="22" spans="1:8">
      <c r="A22" s="37">
        <v>21</v>
      </c>
      <c r="B22" s="37">
        <v>35</v>
      </c>
      <c r="C22" s="37">
        <v>30992.148000000001</v>
      </c>
      <c r="D22" s="37">
        <v>912525.57216106204</v>
      </c>
      <c r="E22" s="37">
        <v>881642.13541681401</v>
      </c>
      <c r="F22" s="37">
        <v>30883.4367442478</v>
      </c>
      <c r="G22" s="37">
        <v>881642.13541681401</v>
      </c>
      <c r="H22" s="37">
        <v>3.3843913733956003E-2</v>
      </c>
    </row>
    <row r="23" spans="1:8">
      <c r="A23" s="37">
        <v>22</v>
      </c>
      <c r="B23" s="37">
        <v>36</v>
      </c>
      <c r="C23" s="37">
        <v>110210.876</v>
      </c>
      <c r="D23" s="37">
        <v>810495.26287168101</v>
      </c>
      <c r="E23" s="37">
        <v>704983.52643194702</v>
      </c>
      <c r="F23" s="37">
        <v>105511.736439734</v>
      </c>
      <c r="G23" s="37">
        <v>704983.52643194702</v>
      </c>
      <c r="H23" s="37">
        <v>0.13018180521610201</v>
      </c>
    </row>
    <row r="24" spans="1:8">
      <c r="A24" s="37">
        <v>23</v>
      </c>
      <c r="B24" s="37">
        <v>37</v>
      </c>
      <c r="C24" s="37">
        <v>232459.78099999999</v>
      </c>
      <c r="D24" s="37">
        <v>1740315.78069646</v>
      </c>
      <c r="E24" s="37">
        <v>1625377.35135682</v>
      </c>
      <c r="F24" s="37">
        <v>114938.429339636</v>
      </c>
      <c r="G24" s="37">
        <v>1625377.35135682</v>
      </c>
      <c r="H24" s="37">
        <v>6.6044582606519103E-2</v>
      </c>
    </row>
    <row r="25" spans="1:8">
      <c r="A25" s="37">
        <v>24</v>
      </c>
      <c r="B25" s="37">
        <v>38</v>
      </c>
      <c r="C25" s="37">
        <v>537491.55200000003</v>
      </c>
      <c r="D25" s="37">
        <v>2428952.6038566399</v>
      </c>
      <c r="E25" s="37">
        <v>2510853.46510885</v>
      </c>
      <c r="F25" s="37">
        <v>-81900.861252212402</v>
      </c>
      <c r="G25" s="37">
        <v>2510853.46510885</v>
      </c>
      <c r="H25" s="37">
        <v>-3.3718591759333602E-2</v>
      </c>
    </row>
    <row r="26" spans="1:8">
      <c r="A26" s="37">
        <v>25</v>
      </c>
      <c r="B26" s="37">
        <v>39</v>
      </c>
      <c r="C26" s="37">
        <v>69266.103000000003</v>
      </c>
      <c r="D26" s="37">
        <v>122644.317348083</v>
      </c>
      <c r="E26" s="37">
        <v>89054.963351376602</v>
      </c>
      <c r="F26" s="37">
        <v>33589.353996705999</v>
      </c>
      <c r="G26" s="37">
        <v>89054.963351376602</v>
      </c>
      <c r="H26" s="37">
        <v>0.27387615441956797</v>
      </c>
    </row>
    <row r="27" spans="1:8">
      <c r="A27" s="37">
        <v>26</v>
      </c>
      <c r="B27" s="37">
        <v>40</v>
      </c>
      <c r="C27" s="37">
        <v>0.66600000000000004</v>
      </c>
      <c r="D27" s="37">
        <v>14.7788</v>
      </c>
      <c r="E27" s="37">
        <v>57.943300000000001</v>
      </c>
      <c r="F27" s="37">
        <v>-43.164499999999997</v>
      </c>
      <c r="G27" s="37">
        <v>57.943300000000001</v>
      </c>
      <c r="H27" s="37">
        <v>-2.9207039813787299</v>
      </c>
    </row>
    <row r="28" spans="1:8">
      <c r="A28" s="37">
        <v>27</v>
      </c>
      <c r="B28" s="37">
        <v>42</v>
      </c>
      <c r="C28" s="37">
        <v>16890.268</v>
      </c>
      <c r="D28" s="37">
        <v>297744.74729999999</v>
      </c>
      <c r="E28" s="37">
        <v>278430.79830000002</v>
      </c>
      <c r="F28" s="37">
        <v>19313.949000000001</v>
      </c>
      <c r="G28" s="37">
        <v>278430.79830000002</v>
      </c>
      <c r="H28" s="37">
        <v>6.4867471803086996E-2</v>
      </c>
    </row>
    <row r="29" spans="1:8">
      <c r="A29" s="37">
        <v>28</v>
      </c>
      <c r="B29" s="37">
        <v>75</v>
      </c>
      <c r="C29" s="37">
        <v>456</v>
      </c>
      <c r="D29" s="37">
        <v>114400.85470085499</v>
      </c>
      <c r="E29" s="37">
        <v>107215.51709401701</v>
      </c>
      <c r="F29" s="37">
        <v>7185.3376068376101</v>
      </c>
      <c r="G29" s="37">
        <v>107215.51709401701</v>
      </c>
      <c r="H29" s="37">
        <v>6.2808425912782295E-2</v>
      </c>
    </row>
    <row r="30" spans="1:8">
      <c r="A30" s="37">
        <v>29</v>
      </c>
      <c r="B30" s="37">
        <v>76</v>
      </c>
      <c r="C30" s="37">
        <v>2891</v>
      </c>
      <c r="D30" s="37">
        <v>574499.74885811994</v>
      </c>
      <c r="E30" s="37">
        <v>541295.71900683804</v>
      </c>
      <c r="F30" s="37">
        <v>33204.029851282103</v>
      </c>
      <c r="G30" s="37">
        <v>541295.71900683804</v>
      </c>
      <c r="H30" s="37">
        <v>5.7796421873601601E-2</v>
      </c>
    </row>
    <row r="31" spans="1:8">
      <c r="A31" s="30">
        <v>30</v>
      </c>
      <c r="B31" s="39">
        <v>99</v>
      </c>
      <c r="C31" s="40">
        <v>31</v>
      </c>
      <c r="D31" s="40">
        <v>20597.3337871568</v>
      </c>
      <c r="E31" s="40">
        <v>18642.126525981399</v>
      </c>
      <c r="F31" s="30">
        <v>1955.2072611753999</v>
      </c>
      <c r="G31" s="30">
        <v>18642.126525981399</v>
      </c>
      <c r="H31" s="30">
        <v>9.4925259811760102E-2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81</v>
      </c>
      <c r="D33" s="34">
        <v>134361.59</v>
      </c>
      <c r="E33" s="34">
        <v>138641.1</v>
      </c>
      <c r="F33" s="30"/>
      <c r="G33" s="30"/>
      <c r="H33" s="30"/>
    </row>
    <row r="34" spans="1:8">
      <c r="A34" s="30"/>
      <c r="B34" s="33">
        <v>71</v>
      </c>
      <c r="C34" s="34">
        <v>93</v>
      </c>
      <c r="D34" s="34">
        <v>237777.45</v>
      </c>
      <c r="E34" s="34">
        <v>263555.69</v>
      </c>
      <c r="F34" s="30"/>
      <c r="G34" s="30"/>
      <c r="H34" s="30"/>
    </row>
    <row r="35" spans="1:8">
      <c r="A35" s="30"/>
      <c r="B35" s="33">
        <v>72</v>
      </c>
      <c r="C35" s="34">
        <v>594</v>
      </c>
      <c r="D35" s="34">
        <v>1832106.84</v>
      </c>
      <c r="E35" s="34">
        <v>2104609.37</v>
      </c>
      <c r="F35" s="30"/>
      <c r="G35" s="30"/>
      <c r="H35" s="30"/>
    </row>
    <row r="36" spans="1:8">
      <c r="A36" s="30"/>
      <c r="B36" s="33">
        <v>73</v>
      </c>
      <c r="C36" s="34">
        <v>72</v>
      </c>
      <c r="D36" s="34">
        <v>141697.95000000001</v>
      </c>
      <c r="E36" s="34">
        <v>161623.21</v>
      </c>
      <c r="F36" s="30"/>
      <c r="G36" s="30"/>
      <c r="H36" s="30"/>
    </row>
    <row r="37" spans="1:8">
      <c r="A37" s="30"/>
      <c r="B37" s="33">
        <v>77</v>
      </c>
      <c r="C37" s="34">
        <v>62</v>
      </c>
      <c r="D37" s="34">
        <v>106625.69</v>
      </c>
      <c r="E37" s="34">
        <v>116911.75</v>
      </c>
      <c r="F37" s="30"/>
      <c r="G37" s="30"/>
      <c r="H37" s="30"/>
    </row>
    <row r="38" spans="1:8">
      <c r="A38" s="30"/>
      <c r="B38" s="33">
        <v>78</v>
      </c>
      <c r="C38" s="34">
        <v>77</v>
      </c>
      <c r="D38" s="34">
        <v>92581.24</v>
      </c>
      <c r="E38" s="34">
        <v>80656.53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2016-03-21T00:20:45Z</dcterms:modified>
</cp:coreProperties>
</file>