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<sst xmlns="http://schemas.openxmlformats.org/spreadsheetml/2006/main" count="118" uniqueCount="77">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</sst>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15105725.440799998</v>
      </c>
      <c r="F3" s="25">
        <f>RA!I7</f>
        <v>1640231.0066</v>
      </c>
      <c r="G3" s="16">
        <f>SUM(G4:G41)</f>
        <v>13465494.434199996</v>
      </c>
      <c r="H3" s="27">
        <f>RA!J7</f>
        <v>10.858339859466801</v>
      </c>
      <c r="I3" s="20">
        <f>SUM(I4:I41)</f>
        <v>15105729.684354763</v>
      </c>
      <c r="J3" s="21">
        <f>SUM(J4:J41)</f>
        <v>13465494.283898689</v>
      </c>
      <c r="K3" s="22">
        <f>E3-I3</f>
        <v>-4.2435547653585672</v>
      </c>
      <c r="L3" s="22">
        <f>G3-J3</f>
        <v>0.15030130743980408</v>
      </c>
    </row>
    <row r="4" spans="1:13">
      <c r="A4" s="66">
        <f>RA!A8</f>
        <v>42453</v>
      </c>
      <c r="B4" s="12">
        <v>12</v>
      </c>
      <c r="C4" s="64" t="s">
        <v>6</v>
      </c>
      <c r="D4" s="64"/>
      <c r="E4" s="15">
        <f>VLOOKUP(C4,RA!B8:D36,3,0)</f>
        <v>514172.8431</v>
      </c>
      <c r="F4" s="25">
        <f>VLOOKUP(C4,RA!B8:I39,8,0)</f>
        <v>132792.64069999999</v>
      </c>
      <c r="G4" s="16">
        <f t="shared" ref="G4:G41" si="0">E4-F4</f>
        <v>381380.20240000001</v>
      </c>
      <c r="H4" s="27">
        <f>RA!J8</f>
        <v>25.826459425468599</v>
      </c>
      <c r="I4" s="20">
        <f>VLOOKUP(B4,RMS!B:D,3,FALSE)</f>
        <v>514173.52489487198</v>
      </c>
      <c r="J4" s="21">
        <f>VLOOKUP(B4,RMS!B:E,4,FALSE)</f>
        <v>381380.21351196599</v>
      </c>
      <c r="K4" s="22">
        <f t="shared" ref="K4:K41" si="1">E4-I4</f>
        <v>-0.68179487198358402</v>
      </c>
      <c r="L4" s="22">
        <f t="shared" ref="L4:L41" si="2">G4-J4</f>
        <v>-1.1111965985037386E-2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63263.267399999997</v>
      </c>
      <c r="F5" s="25">
        <f>VLOOKUP(C5,RA!B9:I40,8,0)</f>
        <v>13842.685100000001</v>
      </c>
      <c r="G5" s="16">
        <f t="shared" si="0"/>
        <v>49420.582299999995</v>
      </c>
      <c r="H5" s="27">
        <f>RA!J9</f>
        <v>21.881078339624299</v>
      </c>
      <c r="I5" s="20">
        <f>VLOOKUP(B5,RMS!B:D,3,FALSE)</f>
        <v>63263.298928205098</v>
      </c>
      <c r="J5" s="21">
        <f>VLOOKUP(B5,RMS!B:E,4,FALSE)</f>
        <v>49420.596751282101</v>
      </c>
      <c r="K5" s="22">
        <f t="shared" si="1"/>
        <v>-3.1528205101494677E-2</v>
      </c>
      <c r="L5" s="22">
        <f t="shared" si="2"/>
        <v>-1.4451282106165309E-2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108908.012</v>
      </c>
      <c r="F6" s="25">
        <f>VLOOKUP(C6,RA!B10:I41,8,0)</f>
        <v>29229.137599999998</v>
      </c>
      <c r="G6" s="16">
        <f t="shared" si="0"/>
        <v>79678.874400000001</v>
      </c>
      <c r="H6" s="27">
        <f>RA!J10</f>
        <v>26.838372185142799</v>
      </c>
      <c r="I6" s="20">
        <f>VLOOKUP(B6,RMS!B:D,3,FALSE)</f>
        <v>108909.985013864</v>
      </c>
      <c r="J6" s="21">
        <f>VLOOKUP(B6,RMS!B:E,4,FALSE)</f>
        <v>79678.873603694796</v>
      </c>
      <c r="K6" s="22">
        <f>E6-I6</f>
        <v>-1.9730138640006771</v>
      </c>
      <c r="L6" s="22">
        <f t="shared" si="2"/>
        <v>7.963052048580721E-4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40049.179300000003</v>
      </c>
      <c r="F7" s="25">
        <f>VLOOKUP(C7,RA!B11:I42,8,0)</f>
        <v>9421.6257999999998</v>
      </c>
      <c r="G7" s="16">
        <f t="shared" si="0"/>
        <v>30627.553500000002</v>
      </c>
      <c r="H7" s="27">
        <f>RA!J11</f>
        <v>23.525140751136401</v>
      </c>
      <c r="I7" s="20">
        <f>VLOOKUP(B7,RMS!B:D,3,FALSE)</f>
        <v>40049.210194259103</v>
      </c>
      <c r="J7" s="21">
        <f>VLOOKUP(B7,RMS!B:E,4,FALSE)</f>
        <v>30627.553323099601</v>
      </c>
      <c r="K7" s="22">
        <f t="shared" si="1"/>
        <v>-3.0894259100023191E-2</v>
      </c>
      <c r="L7" s="22">
        <f t="shared" si="2"/>
        <v>1.7690040112938732E-4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103115.1783</v>
      </c>
      <c r="F8" s="25">
        <f>VLOOKUP(C8,RA!B12:I43,8,0)</f>
        <v>16869.3681</v>
      </c>
      <c r="G8" s="16">
        <f t="shared" si="0"/>
        <v>86245.810200000007</v>
      </c>
      <c r="H8" s="27">
        <f>RA!J12</f>
        <v>16.359733240164498</v>
      </c>
      <c r="I8" s="20">
        <f>VLOOKUP(B8,RMS!B:D,3,FALSE)</f>
        <v>103115.171119658</v>
      </c>
      <c r="J8" s="21">
        <f>VLOOKUP(B8,RMS!B:E,4,FALSE)</f>
        <v>86245.808441025598</v>
      </c>
      <c r="K8" s="22">
        <f t="shared" si="1"/>
        <v>7.1803419996285811E-3</v>
      </c>
      <c r="L8" s="22">
        <f t="shared" si="2"/>
        <v>1.7589744093129411E-3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177446.01389999999</v>
      </c>
      <c r="F9" s="25">
        <f>VLOOKUP(C9,RA!B13:I44,8,0)</f>
        <v>53346.058199999999</v>
      </c>
      <c r="G9" s="16">
        <f t="shared" si="0"/>
        <v>124099.95569999999</v>
      </c>
      <c r="H9" s="27">
        <f>RA!J13</f>
        <v>30.063260947672401</v>
      </c>
      <c r="I9" s="20">
        <f>VLOOKUP(B9,RMS!B:D,3,FALSE)</f>
        <v>177446.15135555601</v>
      </c>
      <c r="J9" s="21">
        <f>VLOOKUP(B9,RMS!B:E,4,FALSE)</f>
        <v>124099.953417949</v>
      </c>
      <c r="K9" s="22">
        <f t="shared" si="1"/>
        <v>-0.13745555601781234</v>
      </c>
      <c r="L9" s="22">
        <f t="shared" si="2"/>
        <v>2.282050991198048E-3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131678.49170000001</v>
      </c>
      <c r="F10" s="25">
        <f>VLOOKUP(C10,RA!B14:I44,8,0)</f>
        <v>22698.353899999998</v>
      </c>
      <c r="G10" s="16">
        <f t="shared" si="0"/>
        <v>108980.13780000001</v>
      </c>
      <c r="H10" s="27">
        <f>RA!J14</f>
        <v>17.237708001480701</v>
      </c>
      <c r="I10" s="20">
        <f>VLOOKUP(B10,RMS!B:D,3,FALSE)</f>
        <v>131678.50239401701</v>
      </c>
      <c r="J10" s="21">
        <f>VLOOKUP(B10,RMS!B:E,4,FALSE)</f>
        <v>108980.14834957301</v>
      </c>
      <c r="K10" s="22">
        <f t="shared" si="1"/>
        <v>-1.0694016993511468E-2</v>
      </c>
      <c r="L10" s="22">
        <f t="shared" si="2"/>
        <v>-1.0549572994932532E-2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63567.796199999997</v>
      </c>
      <c r="F11" s="25">
        <f>VLOOKUP(C11,RA!B15:I45,8,0)</f>
        <v>10431.3195</v>
      </c>
      <c r="G11" s="16">
        <f t="shared" si="0"/>
        <v>53136.476699999999</v>
      </c>
      <c r="H11" s="27">
        <f>RA!J15</f>
        <v>16.4097548185885</v>
      </c>
      <c r="I11" s="20">
        <f>VLOOKUP(B11,RMS!B:D,3,FALSE)</f>
        <v>63567.875723076897</v>
      </c>
      <c r="J11" s="21">
        <f>VLOOKUP(B11,RMS!B:E,4,FALSE)</f>
        <v>53136.476790598303</v>
      </c>
      <c r="K11" s="22">
        <f t="shared" si="1"/>
        <v>-7.9523076899931766E-2</v>
      </c>
      <c r="L11" s="22">
        <f t="shared" si="2"/>
        <v>-9.0598303359001875E-5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599638.39410000003</v>
      </c>
      <c r="F12" s="25">
        <f>VLOOKUP(C12,RA!B16:I46,8,0)</f>
        <v>30347.271000000001</v>
      </c>
      <c r="G12" s="16">
        <f t="shared" si="0"/>
        <v>569291.12310000008</v>
      </c>
      <c r="H12" s="27">
        <f>RA!J16</f>
        <v>5.0609286027370501</v>
      </c>
      <c r="I12" s="20">
        <f>VLOOKUP(B12,RMS!B:D,3,FALSE)</f>
        <v>599637.84857093997</v>
      </c>
      <c r="J12" s="21">
        <f>VLOOKUP(B12,RMS!B:E,4,FALSE)</f>
        <v>569291.12333504297</v>
      </c>
      <c r="K12" s="22">
        <f t="shared" si="1"/>
        <v>0.54552906006574631</v>
      </c>
      <c r="L12" s="22">
        <f t="shared" si="2"/>
        <v>-2.3504288401454687E-4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990873.94620000001</v>
      </c>
      <c r="F13" s="25">
        <f>VLOOKUP(C13,RA!B17:I47,8,0)</f>
        <v>27977.0396</v>
      </c>
      <c r="G13" s="16">
        <f t="shared" si="0"/>
        <v>962896.90659999999</v>
      </c>
      <c r="H13" s="27">
        <f>RA!J17</f>
        <v>2.8234711092457201</v>
      </c>
      <c r="I13" s="20">
        <f>VLOOKUP(B13,RMS!B:D,3,FALSE)</f>
        <v>990873.93068034202</v>
      </c>
      <c r="J13" s="21">
        <f>VLOOKUP(B13,RMS!B:E,4,FALSE)</f>
        <v>962896.90514871804</v>
      </c>
      <c r="K13" s="22">
        <f t="shared" si="1"/>
        <v>1.5519657987169921E-2</v>
      </c>
      <c r="L13" s="22">
        <f t="shared" si="2"/>
        <v>1.4512819470837712E-3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1447250.0260000001</v>
      </c>
      <c r="F14" s="25">
        <f>VLOOKUP(C14,RA!B18:I48,8,0)</f>
        <v>211762.56839999999</v>
      </c>
      <c r="G14" s="16">
        <f t="shared" si="0"/>
        <v>1235487.4576000001</v>
      </c>
      <c r="H14" s="27">
        <f>RA!J18</f>
        <v>14.6320652683132</v>
      </c>
      <c r="I14" s="20">
        <f>VLOOKUP(B14,RMS!B:D,3,FALSE)</f>
        <v>1447250.06997094</v>
      </c>
      <c r="J14" s="21">
        <f>VLOOKUP(B14,RMS!B:E,4,FALSE)</f>
        <v>1235487.4624641</v>
      </c>
      <c r="K14" s="22">
        <f t="shared" si="1"/>
        <v>-4.3970939936116338E-2</v>
      </c>
      <c r="L14" s="22">
        <f t="shared" si="2"/>
        <v>-4.8640999011695385E-3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544960.74959999998</v>
      </c>
      <c r="F15" s="25">
        <f>VLOOKUP(C15,RA!B19:I49,8,0)</f>
        <v>54273.000800000002</v>
      </c>
      <c r="G15" s="16">
        <f t="shared" si="0"/>
        <v>490687.7488</v>
      </c>
      <c r="H15" s="27">
        <f>RA!J19</f>
        <v>9.9590660134397293</v>
      </c>
      <c r="I15" s="20">
        <f>VLOOKUP(B15,RMS!B:D,3,FALSE)</f>
        <v>544960.71110683796</v>
      </c>
      <c r="J15" s="21">
        <f>VLOOKUP(B15,RMS!B:E,4,FALSE)</f>
        <v>490687.74997948698</v>
      </c>
      <c r="K15" s="22">
        <f t="shared" si="1"/>
        <v>3.8493162021040916E-2</v>
      </c>
      <c r="L15" s="22">
        <f t="shared" si="2"/>
        <v>-1.1794869787991047E-3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908861.36529999995</v>
      </c>
      <c r="F16" s="25">
        <f>VLOOKUP(C16,RA!B20:I50,8,0)</f>
        <v>101865.6534</v>
      </c>
      <c r="G16" s="16">
        <f t="shared" si="0"/>
        <v>806995.71189999999</v>
      </c>
      <c r="H16" s="27">
        <f>RA!J20</f>
        <v>11.208051886590599</v>
      </c>
      <c r="I16" s="20">
        <f>VLOOKUP(B16,RMS!B:D,3,FALSE)</f>
        <v>908861.38959999999</v>
      </c>
      <c r="J16" s="21">
        <f>VLOOKUP(B16,RMS!B:E,4,FALSE)</f>
        <v>806995.71189999999</v>
      </c>
      <c r="K16" s="22">
        <f t="shared" si="1"/>
        <v>-2.4300000048242509E-2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339021.2231</v>
      </c>
      <c r="F17" s="25">
        <f>VLOOKUP(C17,RA!B21:I51,8,0)</f>
        <v>45946.435799999999</v>
      </c>
      <c r="G17" s="16">
        <f t="shared" si="0"/>
        <v>293074.78730000003</v>
      </c>
      <c r="H17" s="27">
        <f>RA!J21</f>
        <v>13.552672419699</v>
      </c>
      <c r="I17" s="20">
        <f>VLOOKUP(B17,RMS!B:D,3,FALSE)</f>
        <v>339021.07783418801</v>
      </c>
      <c r="J17" s="21">
        <f>VLOOKUP(B17,RMS!B:E,4,FALSE)</f>
        <v>293074.78722564102</v>
      </c>
      <c r="K17" s="22">
        <f t="shared" si="1"/>
        <v>0.14526581199606881</v>
      </c>
      <c r="L17" s="22">
        <f t="shared" si="2"/>
        <v>7.4359006248414516E-5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1047796.196</v>
      </c>
      <c r="F18" s="25">
        <f>VLOOKUP(C18,RA!B22:I52,8,0)</f>
        <v>57638.267699999997</v>
      </c>
      <c r="G18" s="16">
        <f t="shared" si="0"/>
        <v>990157.92830000003</v>
      </c>
      <c r="H18" s="27">
        <f>RA!J22</f>
        <v>5.5009044621498102</v>
      </c>
      <c r="I18" s="20">
        <f>VLOOKUP(B18,RMS!B:D,3,FALSE)</f>
        <v>1047797.2709999999</v>
      </c>
      <c r="J18" s="21">
        <f>VLOOKUP(B18,RMS!B:E,4,FALSE)</f>
        <v>990157.92700000003</v>
      </c>
      <c r="K18" s="22">
        <f t="shared" si="1"/>
        <v>-1.0749999999534339</v>
      </c>
      <c r="L18" s="22">
        <f t="shared" si="2"/>
        <v>1.3000000035390258E-3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2296164.6573000001</v>
      </c>
      <c r="F19" s="25">
        <f>VLOOKUP(C19,RA!B23:I53,8,0)</f>
        <v>230724.92869999999</v>
      </c>
      <c r="G19" s="16">
        <f t="shared" si="0"/>
        <v>2065439.7286</v>
      </c>
      <c r="H19" s="27">
        <f>RA!J23</f>
        <v>10.0482745419182</v>
      </c>
      <c r="I19" s="20">
        <f>VLOOKUP(B19,RMS!B:D,3,FALSE)</f>
        <v>2296165.8329940201</v>
      </c>
      <c r="J19" s="21">
        <f>VLOOKUP(B19,RMS!B:E,4,FALSE)</f>
        <v>2065439.75224872</v>
      </c>
      <c r="K19" s="22">
        <f t="shared" si="1"/>
        <v>-1.1756940199993551</v>
      </c>
      <c r="L19" s="22">
        <f t="shared" si="2"/>
        <v>-2.3648720001801848E-2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224330.30379999999</v>
      </c>
      <c r="F20" s="25">
        <f>VLOOKUP(C20,RA!B24:I54,8,0)</f>
        <v>36861.438600000001</v>
      </c>
      <c r="G20" s="16">
        <f t="shared" si="0"/>
        <v>187468.8652</v>
      </c>
      <c r="H20" s="27">
        <f>RA!J24</f>
        <v>16.431769571739899</v>
      </c>
      <c r="I20" s="20">
        <f>VLOOKUP(B20,RMS!B:D,3,FALSE)</f>
        <v>224330.38776317201</v>
      </c>
      <c r="J20" s="21">
        <f>VLOOKUP(B20,RMS!B:E,4,FALSE)</f>
        <v>187468.86189445</v>
      </c>
      <c r="K20" s="22">
        <f t="shared" si="1"/>
        <v>-8.3963172015501186E-2</v>
      </c>
      <c r="L20" s="22">
        <f t="shared" si="2"/>
        <v>3.3055499952752143E-3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234230.60130000001</v>
      </c>
      <c r="F21" s="25">
        <f>VLOOKUP(C21,RA!B25:I55,8,0)</f>
        <v>14449.785</v>
      </c>
      <c r="G21" s="16">
        <f t="shared" si="0"/>
        <v>219780.81630000001</v>
      </c>
      <c r="H21" s="27">
        <f>RA!J25</f>
        <v>6.1690423539035697</v>
      </c>
      <c r="I21" s="20">
        <f>VLOOKUP(B21,RMS!B:D,3,FALSE)</f>
        <v>234230.58114371801</v>
      </c>
      <c r="J21" s="21">
        <f>VLOOKUP(B21,RMS!B:E,4,FALSE)</f>
        <v>219780.814825571</v>
      </c>
      <c r="K21" s="22">
        <f t="shared" si="1"/>
        <v>2.0156282000243664E-2</v>
      </c>
      <c r="L21" s="22">
        <f t="shared" si="2"/>
        <v>1.4744290092494339E-3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605477.34510000004</v>
      </c>
      <c r="F22" s="25">
        <f>VLOOKUP(C22,RA!B26:I56,8,0)</f>
        <v>129578.21339999999</v>
      </c>
      <c r="G22" s="16">
        <f t="shared" si="0"/>
        <v>475899.13170000003</v>
      </c>
      <c r="H22" s="27">
        <f>RA!J26</f>
        <v>21.401001118976499</v>
      </c>
      <c r="I22" s="20">
        <f>VLOOKUP(B22,RMS!B:D,3,FALSE)</f>
        <v>605477.32384114701</v>
      </c>
      <c r="J22" s="21">
        <f>VLOOKUP(B22,RMS!B:E,4,FALSE)</f>
        <v>475899.12077548302</v>
      </c>
      <c r="K22" s="22">
        <f t="shared" si="1"/>
        <v>2.1258853026665747E-2</v>
      </c>
      <c r="L22" s="22">
        <f t="shared" si="2"/>
        <v>1.0924517002422363E-2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244978.98209999999</v>
      </c>
      <c r="F23" s="25">
        <f>VLOOKUP(C23,RA!B27:I57,8,0)</f>
        <v>66324.722899999993</v>
      </c>
      <c r="G23" s="16">
        <f t="shared" si="0"/>
        <v>178654.2592</v>
      </c>
      <c r="H23" s="27">
        <f>RA!J27</f>
        <v>27.073638044967598</v>
      </c>
      <c r="I23" s="20">
        <f>VLOOKUP(B23,RMS!B:D,3,FALSE)</f>
        <v>244978.824363149</v>
      </c>
      <c r="J23" s="21">
        <f>VLOOKUP(B23,RMS!B:E,4,FALSE)</f>
        <v>178654.29493798001</v>
      </c>
      <c r="K23" s="22">
        <f t="shared" si="1"/>
        <v>0.15773685098974966</v>
      </c>
      <c r="L23" s="22">
        <f t="shared" si="2"/>
        <v>-3.5737980011617765E-2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787890.03480000002</v>
      </c>
      <c r="F24" s="25">
        <f>VLOOKUP(C24,RA!B28:I58,8,0)</f>
        <v>33954.872100000001</v>
      </c>
      <c r="G24" s="16">
        <f t="shared" si="0"/>
        <v>753935.16269999999</v>
      </c>
      <c r="H24" s="27">
        <f>RA!J28</f>
        <v>4.3095953242534897</v>
      </c>
      <c r="I24" s="20">
        <f>VLOOKUP(B24,RMS!B:D,3,FALSE)</f>
        <v>787890.03480973502</v>
      </c>
      <c r="J24" s="21">
        <f>VLOOKUP(B24,RMS!B:E,4,FALSE)</f>
        <v>753935.17377079604</v>
      </c>
      <c r="K24" s="22">
        <f t="shared" si="1"/>
        <v>-9.73499845713377E-6</v>
      </c>
      <c r="L24" s="22">
        <f t="shared" si="2"/>
        <v>-1.1070796055719256E-2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793002.11010000005</v>
      </c>
      <c r="F25" s="25">
        <f>VLOOKUP(C25,RA!B29:I59,8,0)</f>
        <v>109160.0417</v>
      </c>
      <c r="G25" s="16">
        <f t="shared" si="0"/>
        <v>683842.06839999999</v>
      </c>
      <c r="H25" s="27">
        <f>RA!J29</f>
        <v>13.765416297093401</v>
      </c>
      <c r="I25" s="20">
        <f>VLOOKUP(B25,RMS!B:D,3,FALSE)</f>
        <v>793002.15120265505</v>
      </c>
      <c r="J25" s="21">
        <f>VLOOKUP(B25,RMS!B:E,4,FALSE)</f>
        <v>683842.03789053403</v>
      </c>
      <c r="K25" s="22">
        <f t="shared" si="1"/>
        <v>-4.1102654999122024E-2</v>
      </c>
      <c r="L25" s="22">
        <f t="shared" si="2"/>
        <v>3.0509465956129134E-2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1066873.8099</v>
      </c>
      <c r="F26" s="25">
        <f>VLOOKUP(C26,RA!B30:I60,8,0)</f>
        <v>89814.643599999996</v>
      </c>
      <c r="G26" s="16">
        <f t="shared" si="0"/>
        <v>977059.16630000004</v>
      </c>
      <c r="H26" s="27">
        <f>RA!J30</f>
        <v>8.4184879942285296</v>
      </c>
      <c r="I26" s="20">
        <f>VLOOKUP(B26,RMS!B:D,3,FALSE)</f>
        <v>1066873.79307522</v>
      </c>
      <c r="J26" s="21">
        <f>VLOOKUP(B26,RMS!B:E,4,FALSE)</f>
        <v>977059.04549700394</v>
      </c>
      <c r="K26" s="22">
        <f t="shared" si="1"/>
        <v>1.6824780032038689E-2</v>
      </c>
      <c r="L26" s="22">
        <f t="shared" si="2"/>
        <v>0.12080299609806389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679861.00840000005</v>
      </c>
      <c r="F27" s="25">
        <f>VLOOKUP(C27,RA!B31:I61,8,0)</f>
        <v>35737.263899999998</v>
      </c>
      <c r="G27" s="16">
        <f t="shared" si="0"/>
        <v>644123.74450000003</v>
      </c>
      <c r="H27" s="27">
        <f>RA!J31</f>
        <v>5.2565544219258697</v>
      </c>
      <c r="I27" s="20">
        <f>VLOOKUP(B27,RMS!B:D,3,FALSE)</f>
        <v>679860.93680000002</v>
      </c>
      <c r="J27" s="21">
        <f>VLOOKUP(B27,RMS!B:E,4,FALSE)</f>
        <v>644123.65740619495</v>
      </c>
      <c r="K27" s="22">
        <f t="shared" si="1"/>
        <v>7.160000002477318E-2</v>
      </c>
      <c r="L27" s="22">
        <f t="shared" si="2"/>
        <v>8.7093805079348385E-2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113689.9323</v>
      </c>
      <c r="F28" s="25">
        <f>VLOOKUP(C28,RA!B32:I62,8,0)</f>
        <v>32512.790499999999</v>
      </c>
      <c r="G28" s="16">
        <f t="shared" si="0"/>
        <v>81177.141799999998</v>
      </c>
      <c r="H28" s="27">
        <f>RA!J32</f>
        <v>28.597774527833</v>
      </c>
      <c r="I28" s="20">
        <f>VLOOKUP(B28,RMS!B:D,3,FALSE)</f>
        <v>113689.83415980601</v>
      </c>
      <c r="J28" s="21">
        <f>VLOOKUP(B28,RMS!B:E,4,FALSE)</f>
        <v>81177.137807214196</v>
      </c>
      <c r="K28" s="22">
        <f t="shared" si="1"/>
        <v>9.8140193993458524E-2</v>
      </c>
      <c r="L28" s="22">
        <f t="shared" si="2"/>
        <v>3.992785801528953E-3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119716.61629999999</v>
      </c>
      <c r="F30" s="25">
        <f>VLOOKUP(C30,RA!B34:I65,8,0)</f>
        <v>20427.2258</v>
      </c>
      <c r="G30" s="16">
        <f t="shared" si="0"/>
        <v>99289.390499999994</v>
      </c>
      <c r="H30" s="27">
        <f>RA!J34</f>
        <v>17.0629829269573</v>
      </c>
      <c r="I30" s="20">
        <f>VLOOKUP(B30,RMS!B:D,3,FALSE)</f>
        <v>119716.6156</v>
      </c>
      <c r="J30" s="21">
        <f>VLOOKUP(B30,RMS!B:E,4,FALSE)</f>
        <v>99289.393200000006</v>
      </c>
      <c r="K30" s="22">
        <f t="shared" si="1"/>
        <v>6.9999998959247023E-4</v>
      </c>
      <c r="L30" s="22">
        <f t="shared" si="2"/>
        <v>-2.7000000118277967E-3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180147.14</v>
      </c>
      <c r="F31" s="25">
        <f>VLOOKUP(C31,RA!B35:I66,8,0)</f>
        <v>28.68</v>
      </c>
      <c r="G31" s="16">
        <f t="shared" si="0"/>
        <v>180118.46000000002</v>
      </c>
      <c r="H31" s="27">
        <f>RA!J35</f>
        <v>1.5920319356720999E-2</v>
      </c>
      <c r="I31" s="20">
        <f>VLOOKUP(B31,RMS!B:D,3,FALSE)</f>
        <v>180147.14</v>
      </c>
      <c r="J31" s="21">
        <f>VLOOKUP(B31,RMS!B:E,4,FALSE)</f>
        <v>180118.46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58475.16</v>
      </c>
      <c r="F32" s="25">
        <f>VLOOKUP(C32,RA!B34:I66,8,0)</f>
        <v>-4390.58</v>
      </c>
      <c r="G32" s="16">
        <f t="shared" si="0"/>
        <v>62865.740000000005</v>
      </c>
      <c r="H32" s="27">
        <f>RA!J35</f>
        <v>1.5920319356720999E-2</v>
      </c>
      <c r="I32" s="20">
        <f>VLOOKUP(B32,RMS!B:D,3,FALSE)</f>
        <v>58475.16</v>
      </c>
      <c r="J32" s="21">
        <f>VLOOKUP(B32,RMS!B:E,4,FALSE)</f>
        <v>62865.74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-2348.7199999999998</v>
      </c>
      <c r="F33" s="25">
        <f>VLOOKUP(C33,RA!B34:I67,8,0)</f>
        <v>704.27</v>
      </c>
      <c r="G33" s="16">
        <f t="shared" si="0"/>
        <v>-3052.99</v>
      </c>
      <c r="H33" s="27">
        <f>RA!J34</f>
        <v>17.0629829269573</v>
      </c>
      <c r="I33" s="20">
        <f>VLOOKUP(B33,RMS!B:D,3,FALSE)</f>
        <v>-2348.7199999999998</v>
      </c>
      <c r="J33" s="21">
        <f>VLOOKUP(B33,RMS!B:E,4,FALSE)</f>
        <v>-3052.99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63089.79</v>
      </c>
      <c r="F34" s="25">
        <f>VLOOKUP(C34,RA!B35:I68,8,0)</f>
        <v>-10947.05</v>
      </c>
      <c r="G34" s="16">
        <f t="shared" si="0"/>
        <v>74036.84</v>
      </c>
      <c r="H34" s="27">
        <f>RA!J35</f>
        <v>1.5920319356720999E-2</v>
      </c>
      <c r="I34" s="20">
        <f>VLOOKUP(B34,RMS!B:D,3,FALSE)</f>
        <v>63089.79</v>
      </c>
      <c r="J34" s="21">
        <f>VLOOKUP(B34,RMS!B:E,4,FALSE)</f>
        <v>74036.84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20.45</v>
      </c>
      <c r="F35" s="25">
        <f>VLOOKUP(C35,RA!B36:I69,8,0)</f>
        <v>-111.95</v>
      </c>
      <c r="G35" s="16">
        <f t="shared" si="0"/>
        <v>132.4</v>
      </c>
      <c r="H35" s="27">
        <f>RA!J36</f>
        <v>-7.5084531619922004</v>
      </c>
      <c r="I35" s="20">
        <f>VLOOKUP(B35,RMS!B:D,3,FALSE)</f>
        <v>20.45</v>
      </c>
      <c r="J35" s="21">
        <f>VLOOKUP(B35,RMS!B:E,4,FALSE)</f>
        <v>132.4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33550.4274</v>
      </c>
      <c r="F36" s="25">
        <f>VLOOKUP(C36,RA!B8:I69,8,0)</f>
        <v>2261.4187999999999</v>
      </c>
      <c r="G36" s="16">
        <f t="shared" si="0"/>
        <v>31289.008600000001</v>
      </c>
      <c r="H36" s="27">
        <f>RA!J36</f>
        <v>-7.5084531619922004</v>
      </c>
      <c r="I36" s="20">
        <f>VLOOKUP(B36,RMS!B:D,3,FALSE)</f>
        <v>33550.427350427402</v>
      </c>
      <c r="J36" s="21">
        <f>VLOOKUP(B36,RMS!B:E,4,FALSE)</f>
        <v>31289.0085470085</v>
      </c>
      <c r="K36" s="22">
        <f t="shared" si="1"/>
        <v>4.9572598072700202E-5</v>
      </c>
      <c r="L36" s="22">
        <f t="shared" si="2"/>
        <v>5.299150143400766E-5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373815.7905</v>
      </c>
      <c r="F37" s="25">
        <f>VLOOKUP(C37,RA!B8:I70,8,0)</f>
        <v>18479.174900000002</v>
      </c>
      <c r="G37" s="16">
        <f t="shared" si="0"/>
        <v>355336.61560000002</v>
      </c>
      <c r="H37" s="27">
        <f>RA!J37</f>
        <v>-29.985268571817802</v>
      </c>
      <c r="I37" s="20">
        <f>VLOOKUP(B37,RMS!B:D,3,FALSE)</f>
        <v>373815.78354871803</v>
      </c>
      <c r="J37" s="21">
        <f>VLOOKUP(B37,RMS!B:E,4,FALSE)</f>
        <v>355336.61599230801</v>
      </c>
      <c r="K37" s="22">
        <f t="shared" si="1"/>
        <v>6.9512819754891098E-3</v>
      </c>
      <c r="L37" s="22">
        <f t="shared" si="2"/>
        <v>-3.9230799302458763E-4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48708.59</v>
      </c>
      <c r="F38" s="25">
        <f>VLOOKUP(C38,RA!B9:I71,8,0)</f>
        <v>-386.36</v>
      </c>
      <c r="G38" s="16">
        <f t="shared" si="0"/>
        <v>49094.95</v>
      </c>
      <c r="H38" s="27">
        <f>RA!J38</f>
        <v>-17.351539765784601</v>
      </c>
      <c r="I38" s="20">
        <f>VLOOKUP(B38,RMS!B:D,3,FALSE)</f>
        <v>48708.59</v>
      </c>
      <c r="J38" s="21">
        <f>VLOOKUP(B38,RMS!B:E,4,FALSE)</f>
        <v>49094.95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31232.49</v>
      </c>
      <c r="F39" s="25">
        <f>VLOOKUP(C39,RA!B10:I72,8,0)</f>
        <v>4299.0600000000004</v>
      </c>
      <c r="G39" s="16">
        <f t="shared" si="0"/>
        <v>26933.43</v>
      </c>
      <c r="H39" s="27">
        <f>RA!J39</f>
        <v>-547.43276283618604</v>
      </c>
      <c r="I39" s="20">
        <f>VLOOKUP(B39,RMS!B:D,3,FALSE)</f>
        <v>31232.49</v>
      </c>
      <c r="J39" s="21">
        <f>VLOOKUP(B39,RMS!B:E,4,FALSE)</f>
        <v>26933.43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6.7403576504065601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72216.239300000001</v>
      </c>
      <c r="F41" s="25">
        <f>VLOOKUP(C41,RA!B8:I73,8,0)</f>
        <v>12306.991099999999</v>
      </c>
      <c r="G41" s="16">
        <f t="shared" si="0"/>
        <v>59909.248200000002</v>
      </c>
      <c r="H41" s="27">
        <f>RA!J40</f>
        <v>6.7403576504065601</v>
      </c>
      <c r="I41" s="20">
        <f>VLOOKUP(B41,RMS!B:D,3,FALSE)</f>
        <v>72216.239316239298</v>
      </c>
      <c r="J41" s="21">
        <f>VLOOKUP(B41,RMS!B:E,4,FALSE)</f>
        <v>59909.247863247903</v>
      </c>
      <c r="K41" s="22">
        <f t="shared" si="1"/>
        <v>-1.6239297110587358E-5</v>
      </c>
      <c r="L41" s="22">
        <f t="shared" si="2"/>
        <v>3.3675209851935506E-4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15105725.4408</v>
      </c>
      <c r="E7" s="51">
        <v>15480557.696900001</v>
      </c>
      <c r="F7" s="52">
        <v>97.578690229131396</v>
      </c>
      <c r="G7" s="51">
        <v>14452296.7075</v>
      </c>
      <c r="H7" s="52">
        <v>4.5212795344902199</v>
      </c>
      <c r="I7" s="51">
        <v>1640231.0066</v>
      </c>
      <c r="J7" s="52">
        <v>10.858339859466801</v>
      </c>
      <c r="K7" s="51">
        <v>1545888.6592999999</v>
      </c>
      <c r="L7" s="52">
        <v>10.696491295378401</v>
      </c>
      <c r="M7" s="52">
        <v>6.1027905685471E-2</v>
      </c>
      <c r="N7" s="51">
        <v>469818073.8872</v>
      </c>
      <c r="O7" s="51">
        <v>2208909172.2979002</v>
      </c>
      <c r="P7" s="51">
        <v>822650</v>
      </c>
      <c r="Q7" s="51">
        <v>785196</v>
      </c>
      <c r="R7" s="52">
        <v>4.7700192053958599</v>
      </c>
      <c r="S7" s="51">
        <v>18.362274893089399</v>
      </c>
      <c r="T7" s="51">
        <v>19.170207860712502</v>
      </c>
      <c r="U7" s="53">
        <v>-4.3999611830620102</v>
      </c>
    </row>
    <row r="8" spans="1:23" ht="12" thickBot="1">
      <c r="A8" s="79">
        <v>42453</v>
      </c>
      <c r="B8" s="67" t="s">
        <v>6</v>
      </c>
      <c r="C8" s="68"/>
      <c r="D8" s="54">
        <v>514172.8431</v>
      </c>
      <c r="E8" s="54">
        <v>627597.66559999995</v>
      </c>
      <c r="F8" s="56">
        <v>81.927143978210495</v>
      </c>
      <c r="G8" s="54">
        <v>552758.85109999997</v>
      </c>
      <c r="H8" s="56">
        <v>-6.98062236782153</v>
      </c>
      <c r="I8" s="54">
        <v>132792.64069999999</v>
      </c>
      <c r="J8" s="56">
        <v>25.826459425468599</v>
      </c>
      <c r="K8" s="54">
        <v>146755.5049</v>
      </c>
      <c r="L8" s="56">
        <v>26.5496435937577</v>
      </c>
      <c r="M8" s="56">
        <v>-9.5143716820124999E-2</v>
      </c>
      <c r="N8" s="54">
        <v>16139959.6043</v>
      </c>
      <c r="O8" s="54">
        <v>85427158.246199995</v>
      </c>
      <c r="P8" s="54">
        <v>21630</v>
      </c>
      <c r="Q8" s="54">
        <v>20106</v>
      </c>
      <c r="R8" s="56">
        <v>7.5798269173381199</v>
      </c>
      <c r="S8" s="54">
        <v>23.771282621359202</v>
      </c>
      <c r="T8" s="54">
        <v>24.1541796876554</v>
      </c>
      <c r="U8" s="57">
        <v>-1.61075475983006</v>
      </c>
    </row>
    <row r="9" spans="1:23" ht="12" thickBot="1">
      <c r="A9" s="80"/>
      <c r="B9" s="67" t="s">
        <v>7</v>
      </c>
      <c r="C9" s="68"/>
      <c r="D9" s="54">
        <v>63263.267399999997</v>
      </c>
      <c r="E9" s="54">
        <v>122879.9969</v>
      </c>
      <c r="F9" s="56">
        <v>51.483780107419598</v>
      </c>
      <c r="G9" s="54">
        <v>75026.441800000001</v>
      </c>
      <c r="H9" s="56">
        <v>-15.6787048909469</v>
      </c>
      <c r="I9" s="54">
        <v>13842.685100000001</v>
      </c>
      <c r="J9" s="56">
        <v>21.881078339624299</v>
      </c>
      <c r="K9" s="54">
        <v>18911.596799999999</v>
      </c>
      <c r="L9" s="56">
        <v>25.206575636911001</v>
      </c>
      <c r="M9" s="56">
        <v>-0.26803192525762798</v>
      </c>
      <c r="N9" s="54">
        <v>2172061.1874000002</v>
      </c>
      <c r="O9" s="54">
        <v>11424249.8434</v>
      </c>
      <c r="P9" s="54">
        <v>3745</v>
      </c>
      <c r="Q9" s="54">
        <v>3762</v>
      </c>
      <c r="R9" s="56">
        <v>-0.451887293992559</v>
      </c>
      <c r="S9" s="54">
        <v>16.892728277703601</v>
      </c>
      <c r="T9" s="54">
        <v>17.276139234449801</v>
      </c>
      <c r="U9" s="57">
        <v>-2.2696804828868702</v>
      </c>
    </row>
    <row r="10" spans="1:23" ht="12" thickBot="1">
      <c r="A10" s="80"/>
      <c r="B10" s="67" t="s">
        <v>8</v>
      </c>
      <c r="C10" s="68"/>
      <c r="D10" s="54">
        <v>108908.012</v>
      </c>
      <c r="E10" s="54">
        <v>134991.51629999999</v>
      </c>
      <c r="F10" s="56">
        <v>80.677671445638794</v>
      </c>
      <c r="G10" s="54">
        <v>111018.02</v>
      </c>
      <c r="H10" s="56">
        <v>-1.9005995603236501</v>
      </c>
      <c r="I10" s="54">
        <v>29229.137599999998</v>
      </c>
      <c r="J10" s="56">
        <v>26.838372185142799</v>
      </c>
      <c r="K10" s="54">
        <v>22820.265899999999</v>
      </c>
      <c r="L10" s="56">
        <v>20.555461086407401</v>
      </c>
      <c r="M10" s="56">
        <v>0.28084123682362599</v>
      </c>
      <c r="N10" s="54">
        <v>3268744.0654000002</v>
      </c>
      <c r="O10" s="54">
        <v>20289768.739399999</v>
      </c>
      <c r="P10" s="54">
        <v>83441</v>
      </c>
      <c r="Q10" s="54">
        <v>80750</v>
      </c>
      <c r="R10" s="56">
        <v>3.33250773993807</v>
      </c>
      <c r="S10" s="54">
        <v>1.30520981292171</v>
      </c>
      <c r="T10" s="54">
        <v>1.0873514513931899</v>
      </c>
      <c r="U10" s="57">
        <v>16.691443733543601</v>
      </c>
    </row>
    <row r="11" spans="1:23" ht="12" thickBot="1">
      <c r="A11" s="80"/>
      <c r="B11" s="67" t="s">
        <v>9</v>
      </c>
      <c r="C11" s="68"/>
      <c r="D11" s="54">
        <v>40049.179300000003</v>
      </c>
      <c r="E11" s="54">
        <v>47566.067600000002</v>
      </c>
      <c r="F11" s="56">
        <v>84.196952408990001</v>
      </c>
      <c r="G11" s="54">
        <v>43953.856599999999</v>
      </c>
      <c r="H11" s="56">
        <v>-8.8835829254628003</v>
      </c>
      <c r="I11" s="54">
        <v>9421.6257999999998</v>
      </c>
      <c r="J11" s="56">
        <v>23.525140751136401</v>
      </c>
      <c r="K11" s="54">
        <v>10464.983</v>
      </c>
      <c r="L11" s="56">
        <v>23.809021117842001</v>
      </c>
      <c r="M11" s="56">
        <v>-9.9699846621824004E-2</v>
      </c>
      <c r="N11" s="54">
        <v>1118824.3043</v>
      </c>
      <c r="O11" s="54">
        <v>6747412.7652000003</v>
      </c>
      <c r="P11" s="54">
        <v>2022</v>
      </c>
      <c r="Q11" s="54">
        <v>1910</v>
      </c>
      <c r="R11" s="56">
        <v>5.86387434554974</v>
      </c>
      <c r="S11" s="54">
        <v>19.806715776459001</v>
      </c>
      <c r="T11" s="54">
        <v>20.875177801047101</v>
      </c>
      <c r="U11" s="57">
        <v>-5.3944431608297103</v>
      </c>
    </row>
    <row r="12" spans="1:23" ht="12" thickBot="1">
      <c r="A12" s="80"/>
      <c r="B12" s="67" t="s">
        <v>10</v>
      </c>
      <c r="C12" s="68"/>
      <c r="D12" s="54">
        <v>103115.1783</v>
      </c>
      <c r="E12" s="54">
        <v>137121.44</v>
      </c>
      <c r="F12" s="56">
        <v>75.199894560617196</v>
      </c>
      <c r="G12" s="54">
        <v>113977.5186</v>
      </c>
      <c r="H12" s="56">
        <v>-9.5302480992949103</v>
      </c>
      <c r="I12" s="54">
        <v>16869.3681</v>
      </c>
      <c r="J12" s="56">
        <v>16.359733240164498</v>
      </c>
      <c r="K12" s="54">
        <v>18686.846799999999</v>
      </c>
      <c r="L12" s="56">
        <v>16.3952040977316</v>
      </c>
      <c r="M12" s="56">
        <v>-9.7259784887838999E-2</v>
      </c>
      <c r="N12" s="54">
        <v>4588550.1402000003</v>
      </c>
      <c r="O12" s="54">
        <v>22905286.451000001</v>
      </c>
      <c r="P12" s="54">
        <v>1003</v>
      </c>
      <c r="Q12" s="54">
        <v>908</v>
      </c>
      <c r="R12" s="56">
        <v>10.4625550660793</v>
      </c>
      <c r="S12" s="54">
        <v>102.80675802592199</v>
      </c>
      <c r="T12" s="54">
        <v>108.263388215859</v>
      </c>
      <c r="U12" s="57">
        <v>-5.3076570983406901</v>
      </c>
    </row>
    <row r="13" spans="1:23" ht="12" thickBot="1">
      <c r="A13" s="80"/>
      <c r="B13" s="67" t="s">
        <v>11</v>
      </c>
      <c r="C13" s="68"/>
      <c r="D13" s="54">
        <v>177446.01389999999</v>
      </c>
      <c r="E13" s="54">
        <v>333027.03029999998</v>
      </c>
      <c r="F13" s="56">
        <v>53.282766188723997</v>
      </c>
      <c r="G13" s="54">
        <v>216926.97099999999</v>
      </c>
      <c r="H13" s="56">
        <v>-18.200114498441</v>
      </c>
      <c r="I13" s="54">
        <v>53346.058199999999</v>
      </c>
      <c r="J13" s="56">
        <v>30.063260947672401</v>
      </c>
      <c r="K13" s="54">
        <v>57601.540699999998</v>
      </c>
      <c r="L13" s="56">
        <v>26.553425069490299</v>
      </c>
      <c r="M13" s="56">
        <v>-7.3877928407564006E-2</v>
      </c>
      <c r="N13" s="54">
        <v>12704632.548</v>
      </c>
      <c r="O13" s="54">
        <v>38306563.774599999</v>
      </c>
      <c r="P13" s="54">
        <v>6779</v>
      </c>
      <c r="Q13" s="54">
        <v>6659</v>
      </c>
      <c r="R13" s="56">
        <v>1.8020723832407299</v>
      </c>
      <c r="S13" s="54">
        <v>26.175839194571498</v>
      </c>
      <c r="T13" s="54">
        <v>25.722547845021801</v>
      </c>
      <c r="U13" s="57">
        <v>1.73171658864601</v>
      </c>
    </row>
    <row r="14" spans="1:23" ht="12" thickBot="1">
      <c r="A14" s="80"/>
      <c r="B14" s="67" t="s">
        <v>12</v>
      </c>
      <c r="C14" s="68"/>
      <c r="D14" s="54">
        <v>131678.49170000001</v>
      </c>
      <c r="E14" s="54">
        <v>144240.25219999999</v>
      </c>
      <c r="F14" s="56">
        <v>91.291085318831705</v>
      </c>
      <c r="G14" s="54">
        <v>143595.79759999999</v>
      </c>
      <c r="H14" s="56">
        <v>-8.2992024134277305</v>
      </c>
      <c r="I14" s="54">
        <v>22698.353899999998</v>
      </c>
      <c r="J14" s="56">
        <v>17.237708001480701</v>
      </c>
      <c r="K14" s="54">
        <v>24020.264999999999</v>
      </c>
      <c r="L14" s="56">
        <v>16.727693568659099</v>
      </c>
      <c r="M14" s="56">
        <v>-5.5033160541734003E-2</v>
      </c>
      <c r="N14" s="54">
        <v>3526181.9531</v>
      </c>
      <c r="O14" s="54">
        <v>15701400.3156</v>
      </c>
      <c r="P14" s="54">
        <v>2176</v>
      </c>
      <c r="Q14" s="54">
        <v>2433</v>
      </c>
      <c r="R14" s="56">
        <v>-10.563090834360899</v>
      </c>
      <c r="S14" s="54">
        <v>60.514012729779402</v>
      </c>
      <c r="T14" s="54">
        <v>53.171475092478403</v>
      </c>
      <c r="U14" s="57">
        <v>12.133615514952799</v>
      </c>
    </row>
    <row r="15" spans="1:23" ht="12" thickBot="1">
      <c r="A15" s="80"/>
      <c r="B15" s="67" t="s">
        <v>13</v>
      </c>
      <c r="C15" s="68"/>
      <c r="D15" s="54">
        <v>63567.796199999997</v>
      </c>
      <c r="E15" s="54">
        <v>112544.6355</v>
      </c>
      <c r="F15" s="56">
        <v>56.482297816851499</v>
      </c>
      <c r="G15" s="54">
        <v>75809.635399999999</v>
      </c>
      <c r="H15" s="56">
        <v>-16.1481309538128</v>
      </c>
      <c r="I15" s="54">
        <v>10431.3195</v>
      </c>
      <c r="J15" s="56">
        <v>16.4097548185885</v>
      </c>
      <c r="K15" s="54">
        <v>16172.4962</v>
      </c>
      <c r="L15" s="56">
        <v>21.333035193571199</v>
      </c>
      <c r="M15" s="56">
        <v>-0.35499632394410502</v>
      </c>
      <c r="N15" s="54">
        <v>3447514.9131</v>
      </c>
      <c r="O15" s="54">
        <v>12863509.646</v>
      </c>
      <c r="P15" s="54">
        <v>2427</v>
      </c>
      <c r="Q15" s="54">
        <v>2346</v>
      </c>
      <c r="R15" s="56">
        <v>3.4526854219948802</v>
      </c>
      <c r="S15" s="54">
        <v>26.1919226205192</v>
      </c>
      <c r="T15" s="54">
        <v>26.288139556692201</v>
      </c>
      <c r="U15" s="57">
        <v>-0.36735346834641303</v>
      </c>
    </row>
    <row r="16" spans="1:23" ht="12" thickBot="1">
      <c r="A16" s="80"/>
      <c r="B16" s="67" t="s">
        <v>14</v>
      </c>
      <c r="C16" s="68"/>
      <c r="D16" s="54">
        <v>599638.39410000003</v>
      </c>
      <c r="E16" s="54">
        <v>726503.67469999997</v>
      </c>
      <c r="F16" s="56">
        <v>82.537558305897406</v>
      </c>
      <c r="G16" s="54">
        <v>608759.85809999995</v>
      </c>
      <c r="H16" s="56">
        <v>-1.4983681789513901</v>
      </c>
      <c r="I16" s="54">
        <v>30347.271000000001</v>
      </c>
      <c r="J16" s="56">
        <v>5.0609286027370501</v>
      </c>
      <c r="K16" s="54">
        <v>45530.855300000003</v>
      </c>
      <c r="L16" s="56">
        <v>7.47928016182051</v>
      </c>
      <c r="M16" s="56">
        <v>-0.333479004511475</v>
      </c>
      <c r="N16" s="54">
        <v>18801870.471900001</v>
      </c>
      <c r="O16" s="54">
        <v>105979920.2976</v>
      </c>
      <c r="P16" s="54">
        <v>30057</v>
      </c>
      <c r="Q16" s="54">
        <v>26984</v>
      </c>
      <c r="R16" s="56">
        <v>11.388230062259099</v>
      </c>
      <c r="S16" s="54">
        <v>19.9500413913564</v>
      </c>
      <c r="T16" s="54">
        <v>21.382558064038001</v>
      </c>
      <c r="U16" s="57">
        <v>-7.1805198023407799</v>
      </c>
    </row>
    <row r="17" spans="1:21" ht="12" thickBot="1">
      <c r="A17" s="80"/>
      <c r="B17" s="67" t="s">
        <v>15</v>
      </c>
      <c r="C17" s="68"/>
      <c r="D17" s="54">
        <v>990873.94620000001</v>
      </c>
      <c r="E17" s="54">
        <v>463731.86690000002</v>
      </c>
      <c r="F17" s="56">
        <v>213.673895827753</v>
      </c>
      <c r="G17" s="54">
        <v>436733.23009999999</v>
      </c>
      <c r="H17" s="56">
        <v>126.883112597848</v>
      </c>
      <c r="I17" s="54">
        <v>27977.0396</v>
      </c>
      <c r="J17" s="56">
        <v>2.8234711092457201</v>
      </c>
      <c r="K17" s="54">
        <v>54597.757899999997</v>
      </c>
      <c r="L17" s="56">
        <v>12.501397681027999</v>
      </c>
      <c r="M17" s="56">
        <v>-0.48757896521607902</v>
      </c>
      <c r="N17" s="54">
        <v>12991695.932399999</v>
      </c>
      <c r="O17" s="54">
        <v>139625655.60550001</v>
      </c>
      <c r="P17" s="54">
        <v>8829</v>
      </c>
      <c r="Q17" s="54">
        <v>8810</v>
      </c>
      <c r="R17" s="56">
        <v>0.215664018161177</v>
      </c>
      <c r="S17" s="54">
        <v>112.22946496772001</v>
      </c>
      <c r="T17" s="54">
        <v>57.580819693530103</v>
      </c>
      <c r="U17" s="57">
        <v>48.693669964396797</v>
      </c>
    </row>
    <row r="18" spans="1:21" ht="12" customHeight="1" thickBot="1">
      <c r="A18" s="80"/>
      <c r="B18" s="67" t="s">
        <v>16</v>
      </c>
      <c r="C18" s="68"/>
      <c r="D18" s="54">
        <v>1447250.0260000001</v>
      </c>
      <c r="E18" s="54">
        <v>1580833.9103000001</v>
      </c>
      <c r="F18" s="56">
        <v>91.549783729357799</v>
      </c>
      <c r="G18" s="54">
        <v>1294115.4639999999</v>
      </c>
      <c r="H18" s="56">
        <v>11.833145206894701</v>
      </c>
      <c r="I18" s="54">
        <v>211762.56839999999</v>
      </c>
      <c r="J18" s="56">
        <v>14.6320652683132</v>
      </c>
      <c r="K18" s="54">
        <v>156597.54079999999</v>
      </c>
      <c r="L18" s="56">
        <v>12.1007394746656</v>
      </c>
      <c r="M18" s="56">
        <v>0.352272630324729</v>
      </c>
      <c r="N18" s="54">
        <v>36368900.548</v>
      </c>
      <c r="O18" s="54">
        <v>267986818.52239999</v>
      </c>
      <c r="P18" s="54">
        <v>66864</v>
      </c>
      <c r="Q18" s="54">
        <v>61905</v>
      </c>
      <c r="R18" s="56">
        <v>8.0106614974557697</v>
      </c>
      <c r="S18" s="54">
        <v>21.644682130892601</v>
      </c>
      <c r="T18" s="54">
        <v>21.548859242387501</v>
      </c>
      <c r="U18" s="57">
        <v>0.442708689023738</v>
      </c>
    </row>
    <row r="19" spans="1:21" ht="12" customHeight="1" thickBot="1">
      <c r="A19" s="80"/>
      <c r="B19" s="67" t="s">
        <v>17</v>
      </c>
      <c r="C19" s="68"/>
      <c r="D19" s="54">
        <v>544960.74959999998</v>
      </c>
      <c r="E19" s="54">
        <v>425288.05820000003</v>
      </c>
      <c r="F19" s="56">
        <v>128.13920802443999</v>
      </c>
      <c r="G19" s="54">
        <v>491563.9927</v>
      </c>
      <c r="H19" s="56">
        <v>10.8626257604242</v>
      </c>
      <c r="I19" s="54">
        <v>54273.000800000002</v>
      </c>
      <c r="J19" s="56">
        <v>9.9590660134397293</v>
      </c>
      <c r="K19" s="54">
        <v>56164.020400000001</v>
      </c>
      <c r="L19" s="56">
        <v>11.4255765747832</v>
      </c>
      <c r="M19" s="56">
        <v>-3.3669591075072003E-2</v>
      </c>
      <c r="N19" s="54">
        <v>14089394.9889</v>
      </c>
      <c r="O19" s="54">
        <v>73380302.917400002</v>
      </c>
      <c r="P19" s="54">
        <v>10715</v>
      </c>
      <c r="Q19" s="54">
        <v>10439</v>
      </c>
      <c r="R19" s="56">
        <v>2.6439314110546999</v>
      </c>
      <c r="S19" s="54">
        <v>50.859612655156297</v>
      </c>
      <c r="T19" s="54">
        <v>59.886942820193497</v>
      </c>
      <c r="U19" s="57">
        <v>-17.749506324881501</v>
      </c>
    </row>
    <row r="20" spans="1:21" ht="12" thickBot="1">
      <c r="A20" s="80"/>
      <c r="B20" s="67" t="s">
        <v>18</v>
      </c>
      <c r="C20" s="68"/>
      <c r="D20" s="54">
        <v>908861.36529999995</v>
      </c>
      <c r="E20" s="54">
        <v>808064.40099999995</v>
      </c>
      <c r="F20" s="56">
        <v>112.473877598773</v>
      </c>
      <c r="G20" s="54">
        <v>792796.34510000004</v>
      </c>
      <c r="H20" s="56">
        <v>14.639953995418599</v>
      </c>
      <c r="I20" s="54">
        <v>101865.6534</v>
      </c>
      <c r="J20" s="56">
        <v>11.208051886590599</v>
      </c>
      <c r="K20" s="54">
        <v>68367.162800000006</v>
      </c>
      <c r="L20" s="56">
        <v>8.6235466677607402</v>
      </c>
      <c r="M20" s="56">
        <v>0.48997924190588199</v>
      </c>
      <c r="N20" s="54">
        <v>26348583.537700001</v>
      </c>
      <c r="O20" s="54">
        <v>120553705.6296</v>
      </c>
      <c r="P20" s="54">
        <v>37786</v>
      </c>
      <c r="Q20" s="54">
        <v>35436</v>
      </c>
      <c r="R20" s="56">
        <v>6.6316740038379098</v>
      </c>
      <c r="S20" s="54">
        <v>24.052859929603599</v>
      </c>
      <c r="T20" s="54">
        <v>23.255460672762201</v>
      </c>
      <c r="U20" s="57">
        <v>3.3151951958111301</v>
      </c>
    </row>
    <row r="21" spans="1:21" ht="12" customHeight="1" thickBot="1">
      <c r="A21" s="80"/>
      <c r="B21" s="67" t="s">
        <v>19</v>
      </c>
      <c r="C21" s="68"/>
      <c r="D21" s="54">
        <v>339021.2231</v>
      </c>
      <c r="E21" s="54">
        <v>360556.06040000002</v>
      </c>
      <c r="F21" s="56">
        <v>94.027326214927797</v>
      </c>
      <c r="G21" s="54">
        <v>331039.3847</v>
      </c>
      <c r="H21" s="56">
        <v>2.41114464589569</v>
      </c>
      <c r="I21" s="54">
        <v>45946.435799999999</v>
      </c>
      <c r="J21" s="56">
        <v>13.552672419699</v>
      </c>
      <c r="K21" s="54">
        <v>34380.354700000004</v>
      </c>
      <c r="L21" s="56">
        <v>10.3855783598549</v>
      </c>
      <c r="M21" s="56">
        <v>0.336415409350038</v>
      </c>
      <c r="N21" s="54">
        <v>8269645.1747000003</v>
      </c>
      <c r="O21" s="54">
        <v>44969720.050300002</v>
      </c>
      <c r="P21" s="54">
        <v>28822</v>
      </c>
      <c r="Q21" s="54">
        <v>27370</v>
      </c>
      <c r="R21" s="56">
        <v>5.3050785531604001</v>
      </c>
      <c r="S21" s="54">
        <v>11.762584938588599</v>
      </c>
      <c r="T21" s="54">
        <v>11.7926418852759</v>
      </c>
      <c r="U21" s="57">
        <v>-0.25553011386694002</v>
      </c>
    </row>
    <row r="22" spans="1:21" ht="12" customHeight="1" thickBot="1">
      <c r="A22" s="80"/>
      <c r="B22" s="67" t="s">
        <v>20</v>
      </c>
      <c r="C22" s="68"/>
      <c r="D22" s="54">
        <v>1047796.196</v>
      </c>
      <c r="E22" s="54">
        <v>1277993.0364000001</v>
      </c>
      <c r="F22" s="56">
        <v>81.987629521953806</v>
      </c>
      <c r="G22" s="54">
        <v>936309.08790000004</v>
      </c>
      <c r="H22" s="56">
        <v>11.907083840235799</v>
      </c>
      <c r="I22" s="54">
        <v>57638.267699999997</v>
      </c>
      <c r="J22" s="56">
        <v>5.5009044621498102</v>
      </c>
      <c r="K22" s="54">
        <v>116761.3263</v>
      </c>
      <c r="L22" s="56">
        <v>12.470382676929701</v>
      </c>
      <c r="M22" s="56">
        <v>-0.506358230704682</v>
      </c>
      <c r="N22" s="54">
        <v>26745923.689399999</v>
      </c>
      <c r="O22" s="54">
        <v>135464160.2868</v>
      </c>
      <c r="P22" s="54">
        <v>64527</v>
      </c>
      <c r="Q22" s="54">
        <v>57764</v>
      </c>
      <c r="R22" s="56">
        <v>11.707984211619699</v>
      </c>
      <c r="S22" s="54">
        <v>16.238104917321401</v>
      </c>
      <c r="T22" s="54">
        <v>16.540992706530002</v>
      </c>
      <c r="U22" s="57">
        <v>-1.86529025862797</v>
      </c>
    </row>
    <row r="23" spans="1:21" ht="12" thickBot="1">
      <c r="A23" s="80"/>
      <c r="B23" s="67" t="s">
        <v>21</v>
      </c>
      <c r="C23" s="68"/>
      <c r="D23" s="54">
        <v>2296164.6573000001</v>
      </c>
      <c r="E23" s="54">
        <v>2815206.236</v>
      </c>
      <c r="F23" s="56">
        <v>81.562928780753097</v>
      </c>
      <c r="G23" s="54">
        <v>2042399.8737000001</v>
      </c>
      <c r="H23" s="56">
        <v>12.424833494543901</v>
      </c>
      <c r="I23" s="54">
        <v>230724.92869999999</v>
      </c>
      <c r="J23" s="56">
        <v>10.0482745419182</v>
      </c>
      <c r="K23" s="54">
        <v>251301.30650000001</v>
      </c>
      <c r="L23" s="56">
        <v>12.3042167078058</v>
      </c>
      <c r="M23" s="56">
        <v>-8.1879310882134002E-2</v>
      </c>
      <c r="N23" s="54">
        <v>103396280.3249</v>
      </c>
      <c r="O23" s="54">
        <v>304141483.98280001</v>
      </c>
      <c r="P23" s="54">
        <v>69022</v>
      </c>
      <c r="Q23" s="54">
        <v>64602</v>
      </c>
      <c r="R23" s="56">
        <v>6.8418934398315896</v>
      </c>
      <c r="S23" s="54">
        <v>33.267141741763503</v>
      </c>
      <c r="T23" s="54">
        <v>34.044309803102102</v>
      </c>
      <c r="U23" s="57">
        <v>-2.3361431750625101</v>
      </c>
    </row>
    <row r="24" spans="1:21" ht="12" thickBot="1">
      <c r="A24" s="80"/>
      <c r="B24" s="67" t="s">
        <v>22</v>
      </c>
      <c r="C24" s="68"/>
      <c r="D24" s="54">
        <v>224330.30379999999</v>
      </c>
      <c r="E24" s="54">
        <v>198449.6464</v>
      </c>
      <c r="F24" s="56">
        <v>113.04142278381001</v>
      </c>
      <c r="G24" s="54">
        <v>180148.56839999999</v>
      </c>
      <c r="H24" s="56">
        <v>24.525165974063899</v>
      </c>
      <c r="I24" s="54">
        <v>36861.438600000001</v>
      </c>
      <c r="J24" s="56">
        <v>16.431769571739899</v>
      </c>
      <c r="K24" s="54">
        <v>27824.018</v>
      </c>
      <c r="L24" s="56">
        <v>15.445039750868199</v>
      </c>
      <c r="M24" s="56">
        <v>0.32480645318731499</v>
      </c>
      <c r="N24" s="54">
        <v>5188355.2180000003</v>
      </c>
      <c r="O24" s="54">
        <v>31272446.6664</v>
      </c>
      <c r="P24" s="54">
        <v>23336</v>
      </c>
      <c r="Q24" s="54">
        <v>21145</v>
      </c>
      <c r="R24" s="56">
        <v>10.3617876566564</v>
      </c>
      <c r="S24" s="54">
        <v>9.6130572420294804</v>
      </c>
      <c r="T24" s="54">
        <v>9.2324753606053402</v>
      </c>
      <c r="U24" s="57">
        <v>3.95900983258674</v>
      </c>
    </row>
    <row r="25" spans="1:21" ht="12" thickBot="1">
      <c r="A25" s="80"/>
      <c r="B25" s="67" t="s">
        <v>23</v>
      </c>
      <c r="C25" s="68"/>
      <c r="D25" s="54">
        <v>234230.60130000001</v>
      </c>
      <c r="E25" s="54">
        <v>193076.54629999999</v>
      </c>
      <c r="F25" s="56">
        <v>121.314890797795</v>
      </c>
      <c r="G25" s="54">
        <v>165678.24729999999</v>
      </c>
      <c r="H25" s="56">
        <v>41.376798171862397</v>
      </c>
      <c r="I25" s="54">
        <v>14449.785</v>
      </c>
      <c r="J25" s="56">
        <v>6.1690423539035697</v>
      </c>
      <c r="K25" s="54">
        <v>13084.0926</v>
      </c>
      <c r="L25" s="56">
        <v>7.8972905696594697</v>
      </c>
      <c r="M25" s="56">
        <v>0.10437807509861299</v>
      </c>
      <c r="N25" s="54">
        <v>6087294.9699999997</v>
      </c>
      <c r="O25" s="54">
        <v>42922059.790100001</v>
      </c>
      <c r="P25" s="54">
        <v>16556</v>
      </c>
      <c r="Q25" s="54">
        <v>15776</v>
      </c>
      <c r="R25" s="56">
        <v>4.9442190669371202</v>
      </c>
      <c r="S25" s="54">
        <v>14.147777319400801</v>
      </c>
      <c r="T25" s="54">
        <v>13.928138951572</v>
      </c>
      <c r="U25" s="57">
        <v>1.5524584736545199</v>
      </c>
    </row>
    <row r="26" spans="1:21" ht="12" thickBot="1">
      <c r="A26" s="80"/>
      <c r="B26" s="67" t="s">
        <v>24</v>
      </c>
      <c r="C26" s="68"/>
      <c r="D26" s="54">
        <v>605477.34510000004</v>
      </c>
      <c r="E26" s="54">
        <v>471527.55660000001</v>
      </c>
      <c r="F26" s="56">
        <v>128.40762679192301</v>
      </c>
      <c r="G26" s="54">
        <v>499188.65919999999</v>
      </c>
      <c r="H26" s="56">
        <v>21.292287783608302</v>
      </c>
      <c r="I26" s="54">
        <v>129578.21339999999</v>
      </c>
      <c r="J26" s="56">
        <v>21.401001118976499</v>
      </c>
      <c r="K26" s="54">
        <v>103342.31389999999</v>
      </c>
      <c r="L26" s="56">
        <v>20.7020556247444</v>
      </c>
      <c r="M26" s="56">
        <v>0.25387373777393202</v>
      </c>
      <c r="N26" s="54">
        <v>12977146.9253</v>
      </c>
      <c r="O26" s="54">
        <v>72093874.615899995</v>
      </c>
      <c r="P26" s="54">
        <v>42343</v>
      </c>
      <c r="Q26" s="54">
        <v>36434</v>
      </c>
      <c r="R26" s="56">
        <v>16.218367458966899</v>
      </c>
      <c r="S26" s="54">
        <v>14.2993492454479</v>
      </c>
      <c r="T26" s="54">
        <v>14.1941256024592</v>
      </c>
      <c r="U26" s="57">
        <v>0.73586315840313499</v>
      </c>
    </row>
    <row r="27" spans="1:21" ht="12" thickBot="1">
      <c r="A27" s="80"/>
      <c r="B27" s="67" t="s">
        <v>25</v>
      </c>
      <c r="C27" s="68"/>
      <c r="D27" s="54">
        <v>244978.98209999999</v>
      </c>
      <c r="E27" s="54">
        <v>189247.28390000001</v>
      </c>
      <c r="F27" s="56">
        <v>129.449140326605</v>
      </c>
      <c r="G27" s="54">
        <v>219393.948</v>
      </c>
      <c r="H27" s="56">
        <v>11.6616863560886</v>
      </c>
      <c r="I27" s="54">
        <v>66324.722899999993</v>
      </c>
      <c r="J27" s="56">
        <v>27.073638044967598</v>
      </c>
      <c r="K27" s="54">
        <v>57675.340700000001</v>
      </c>
      <c r="L27" s="56">
        <v>26.288482989512499</v>
      </c>
      <c r="M27" s="56">
        <v>0.14996672919523801</v>
      </c>
      <c r="N27" s="54">
        <v>5460750.1405999996</v>
      </c>
      <c r="O27" s="54">
        <v>23403483.348999999</v>
      </c>
      <c r="P27" s="54">
        <v>30361</v>
      </c>
      <c r="Q27" s="54">
        <v>28706</v>
      </c>
      <c r="R27" s="56">
        <v>5.7653452239949896</v>
      </c>
      <c r="S27" s="54">
        <v>8.0688706597279403</v>
      </c>
      <c r="T27" s="54">
        <v>7.9421410297498802</v>
      </c>
      <c r="U27" s="57">
        <v>1.5705993480670799</v>
      </c>
    </row>
    <row r="28" spans="1:21" ht="12" thickBot="1">
      <c r="A28" s="80"/>
      <c r="B28" s="67" t="s">
        <v>26</v>
      </c>
      <c r="C28" s="68"/>
      <c r="D28" s="54">
        <v>787890.03480000002</v>
      </c>
      <c r="E28" s="54">
        <v>603221.72880000004</v>
      </c>
      <c r="F28" s="56">
        <v>130.613669432526</v>
      </c>
      <c r="G28" s="54">
        <v>606863.04790000001</v>
      </c>
      <c r="H28" s="56">
        <v>29.8299571091746</v>
      </c>
      <c r="I28" s="54">
        <v>33954.872100000001</v>
      </c>
      <c r="J28" s="56">
        <v>4.3095953242534897</v>
      </c>
      <c r="K28" s="54">
        <v>39395.451000000001</v>
      </c>
      <c r="L28" s="56">
        <v>6.49165427625306</v>
      </c>
      <c r="M28" s="56">
        <v>-0.13810170367131999</v>
      </c>
      <c r="N28" s="54">
        <v>18535933.635899998</v>
      </c>
      <c r="O28" s="54">
        <v>102957592.9729</v>
      </c>
      <c r="P28" s="54">
        <v>36057</v>
      </c>
      <c r="Q28" s="54">
        <v>36431</v>
      </c>
      <c r="R28" s="56">
        <v>-1.0265982267848801</v>
      </c>
      <c r="S28" s="54">
        <v>21.851236508861</v>
      </c>
      <c r="T28" s="54">
        <v>20.914210340095</v>
      </c>
      <c r="U28" s="57">
        <v>4.2882066119508604</v>
      </c>
    </row>
    <row r="29" spans="1:21" ht="12" thickBot="1">
      <c r="A29" s="80"/>
      <c r="B29" s="67" t="s">
        <v>27</v>
      </c>
      <c r="C29" s="68"/>
      <c r="D29" s="54">
        <v>793002.11010000005</v>
      </c>
      <c r="E29" s="54">
        <v>616322.97250000003</v>
      </c>
      <c r="F29" s="56">
        <v>128.66664808604099</v>
      </c>
      <c r="G29" s="54">
        <v>612453.18339999998</v>
      </c>
      <c r="H29" s="56">
        <v>29.479629071024299</v>
      </c>
      <c r="I29" s="54">
        <v>109160.0417</v>
      </c>
      <c r="J29" s="56">
        <v>13.765416297093401</v>
      </c>
      <c r="K29" s="54">
        <v>95700.817800000004</v>
      </c>
      <c r="L29" s="56">
        <v>15.6258176778055</v>
      </c>
      <c r="M29" s="56">
        <v>0.14063854635106399</v>
      </c>
      <c r="N29" s="54">
        <v>17174329.594700001</v>
      </c>
      <c r="O29" s="54">
        <v>68266040.100600004</v>
      </c>
      <c r="P29" s="54">
        <v>93678</v>
      </c>
      <c r="Q29" s="54">
        <v>96163</v>
      </c>
      <c r="R29" s="56">
        <v>-2.5841539885402902</v>
      </c>
      <c r="S29" s="54">
        <v>8.4651904406584304</v>
      </c>
      <c r="T29" s="54">
        <v>8.4909446034337499</v>
      </c>
      <c r="U29" s="57">
        <v>-0.30423607071646303</v>
      </c>
    </row>
    <row r="30" spans="1:21" ht="12" thickBot="1">
      <c r="A30" s="80"/>
      <c r="B30" s="67" t="s">
        <v>28</v>
      </c>
      <c r="C30" s="68"/>
      <c r="D30" s="54">
        <v>1066873.8099</v>
      </c>
      <c r="E30" s="54">
        <v>1159492.1912</v>
      </c>
      <c r="F30" s="56">
        <v>92.012159978055095</v>
      </c>
      <c r="G30" s="54">
        <v>971983.56319999998</v>
      </c>
      <c r="H30" s="56">
        <v>9.7625361469692908</v>
      </c>
      <c r="I30" s="54">
        <v>89814.643599999996</v>
      </c>
      <c r="J30" s="56">
        <v>8.4184879942285296</v>
      </c>
      <c r="K30" s="54">
        <v>129597.46550000001</v>
      </c>
      <c r="L30" s="56">
        <v>13.3332980522155</v>
      </c>
      <c r="M30" s="56">
        <v>-0.30697222161339299</v>
      </c>
      <c r="N30" s="54">
        <v>25109767.227400001</v>
      </c>
      <c r="O30" s="54">
        <v>96217904.061700001</v>
      </c>
      <c r="P30" s="54">
        <v>80680</v>
      </c>
      <c r="Q30" s="54">
        <v>75112</v>
      </c>
      <c r="R30" s="56">
        <v>7.41293002449674</v>
      </c>
      <c r="S30" s="54">
        <v>13.2235226809618</v>
      </c>
      <c r="T30" s="54">
        <v>19.870879203056798</v>
      </c>
      <c r="U30" s="57">
        <v>-50.269180780891901</v>
      </c>
    </row>
    <row r="31" spans="1:21" ht="12" thickBot="1">
      <c r="A31" s="80"/>
      <c r="B31" s="67" t="s">
        <v>29</v>
      </c>
      <c r="C31" s="68"/>
      <c r="D31" s="54">
        <v>679861.00840000005</v>
      </c>
      <c r="E31" s="54">
        <v>983782.17310000001</v>
      </c>
      <c r="F31" s="56">
        <v>69.106863997920101</v>
      </c>
      <c r="G31" s="54">
        <v>1862708.1943999999</v>
      </c>
      <c r="H31" s="56">
        <v>-63.501475408552103</v>
      </c>
      <c r="I31" s="54">
        <v>35737.263899999998</v>
      </c>
      <c r="J31" s="56">
        <v>5.2565544219258697</v>
      </c>
      <c r="K31" s="54">
        <v>-88824.040200000003</v>
      </c>
      <c r="L31" s="56">
        <v>-4.7685429455369599</v>
      </c>
      <c r="M31" s="56">
        <v>-1.40233774347049</v>
      </c>
      <c r="N31" s="54">
        <v>32686434.078400001</v>
      </c>
      <c r="O31" s="54">
        <v>129070340.5078</v>
      </c>
      <c r="P31" s="54">
        <v>27122</v>
      </c>
      <c r="Q31" s="54">
        <v>32160</v>
      </c>
      <c r="R31" s="56">
        <v>-15.6654228855721</v>
      </c>
      <c r="S31" s="54">
        <v>25.066772671631899</v>
      </c>
      <c r="T31" s="54">
        <v>45.089976249999999</v>
      </c>
      <c r="U31" s="57">
        <v>-79.879463705467003</v>
      </c>
    </row>
    <row r="32" spans="1:21" ht="12" thickBot="1">
      <c r="A32" s="80"/>
      <c r="B32" s="67" t="s">
        <v>30</v>
      </c>
      <c r="C32" s="68"/>
      <c r="D32" s="54">
        <v>113689.9323</v>
      </c>
      <c r="E32" s="54">
        <v>115867.68550000001</v>
      </c>
      <c r="F32" s="56">
        <v>98.120482694892502</v>
      </c>
      <c r="G32" s="54">
        <v>106805.8502</v>
      </c>
      <c r="H32" s="56">
        <v>6.4454166949742699</v>
      </c>
      <c r="I32" s="54">
        <v>32512.790499999999</v>
      </c>
      <c r="J32" s="56">
        <v>28.597774527833</v>
      </c>
      <c r="K32" s="54">
        <v>31255.3027</v>
      </c>
      <c r="L32" s="56">
        <v>29.263661720282801</v>
      </c>
      <c r="M32" s="56">
        <v>4.0232782643950998E-2</v>
      </c>
      <c r="N32" s="54">
        <v>2595883.2604</v>
      </c>
      <c r="O32" s="54">
        <v>11544319.1513</v>
      </c>
      <c r="P32" s="54">
        <v>22902</v>
      </c>
      <c r="Q32" s="54">
        <v>21267</v>
      </c>
      <c r="R32" s="56">
        <v>7.6879672732402398</v>
      </c>
      <c r="S32" s="54">
        <v>4.9641923107152204</v>
      </c>
      <c r="T32" s="54">
        <v>4.8991922932242398</v>
      </c>
      <c r="U32" s="57">
        <v>1.3093775064006901</v>
      </c>
    </row>
    <row r="33" spans="1:21" ht="12" thickBot="1">
      <c r="A33" s="80"/>
      <c r="B33" s="67" t="s">
        <v>74</v>
      </c>
      <c r="C33" s="68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4">
        <v>54.364899999999999</v>
      </c>
      <c r="O33" s="54">
        <v>280.33179999999999</v>
      </c>
      <c r="P33" s="55"/>
      <c r="Q33" s="55"/>
      <c r="R33" s="55"/>
      <c r="S33" s="55"/>
      <c r="T33" s="55"/>
      <c r="U33" s="58"/>
    </row>
    <row r="34" spans="1:21" ht="12" thickBot="1">
      <c r="A34" s="80"/>
      <c r="B34" s="67" t="s">
        <v>31</v>
      </c>
      <c r="C34" s="68"/>
      <c r="D34" s="54">
        <v>119716.61629999999</v>
      </c>
      <c r="E34" s="54">
        <v>95212.8076</v>
      </c>
      <c r="F34" s="56">
        <v>125.735832518397</v>
      </c>
      <c r="G34" s="54">
        <v>94082.434500000003</v>
      </c>
      <c r="H34" s="56">
        <v>27.246511993692099</v>
      </c>
      <c r="I34" s="54">
        <v>20427.2258</v>
      </c>
      <c r="J34" s="56">
        <v>17.0629829269573</v>
      </c>
      <c r="K34" s="54">
        <v>14566.7773</v>
      </c>
      <c r="L34" s="56">
        <v>15.482993586863399</v>
      </c>
      <c r="M34" s="56">
        <v>0.40231606341644299</v>
      </c>
      <c r="N34" s="54">
        <v>2976137.1370999999</v>
      </c>
      <c r="O34" s="54">
        <v>21604836.139699999</v>
      </c>
      <c r="P34" s="54">
        <v>7254</v>
      </c>
      <c r="Q34" s="54">
        <v>7639</v>
      </c>
      <c r="R34" s="56">
        <v>-5.0399266919753902</v>
      </c>
      <c r="S34" s="54">
        <v>16.5035313344362</v>
      </c>
      <c r="T34" s="54">
        <v>14.003410079853399</v>
      </c>
      <c r="U34" s="57">
        <v>15.149007833045101</v>
      </c>
    </row>
    <row r="35" spans="1:21" ht="12" customHeight="1" thickBot="1">
      <c r="A35" s="80"/>
      <c r="B35" s="67" t="s">
        <v>68</v>
      </c>
      <c r="C35" s="68"/>
      <c r="D35" s="54">
        <v>180147.14</v>
      </c>
      <c r="E35" s="55"/>
      <c r="F35" s="55"/>
      <c r="G35" s="54">
        <v>3341.88</v>
      </c>
      <c r="H35" s="56">
        <v>5290.5927202652401</v>
      </c>
      <c r="I35" s="54">
        <v>28.68</v>
      </c>
      <c r="J35" s="56">
        <v>1.5920319356720999E-2</v>
      </c>
      <c r="K35" s="54">
        <v>-145.30000000000001</v>
      </c>
      <c r="L35" s="56">
        <v>-4.3478521071971503</v>
      </c>
      <c r="M35" s="56">
        <v>-1.19738472126635</v>
      </c>
      <c r="N35" s="54">
        <v>2248054.79</v>
      </c>
      <c r="O35" s="54">
        <v>14399585.060000001</v>
      </c>
      <c r="P35" s="54">
        <v>74</v>
      </c>
      <c r="Q35" s="54">
        <v>44</v>
      </c>
      <c r="R35" s="56">
        <v>68.181818181818201</v>
      </c>
      <c r="S35" s="54">
        <v>2434.4208108108101</v>
      </c>
      <c r="T35" s="54">
        <v>1104.05977272727</v>
      </c>
      <c r="U35" s="57">
        <v>54.647948792404797</v>
      </c>
    </row>
    <row r="36" spans="1:21" ht="12" thickBot="1">
      <c r="A36" s="80"/>
      <c r="B36" s="67" t="s">
        <v>35</v>
      </c>
      <c r="C36" s="68"/>
      <c r="D36" s="54">
        <v>58475.16</v>
      </c>
      <c r="E36" s="55"/>
      <c r="F36" s="55"/>
      <c r="G36" s="54">
        <v>85063.28</v>
      </c>
      <c r="H36" s="56">
        <v>-31.256871355066501</v>
      </c>
      <c r="I36" s="54">
        <v>-4390.58</v>
      </c>
      <c r="J36" s="56">
        <v>-7.5084531619922004</v>
      </c>
      <c r="K36" s="54">
        <v>-5959.92</v>
      </c>
      <c r="L36" s="56">
        <v>-7.0064544889404701</v>
      </c>
      <c r="M36" s="56">
        <v>-0.26331561497469802</v>
      </c>
      <c r="N36" s="54">
        <v>8405208.3399999999</v>
      </c>
      <c r="O36" s="54">
        <v>47386181.159999996</v>
      </c>
      <c r="P36" s="54">
        <v>60</v>
      </c>
      <c r="Q36" s="54">
        <v>50</v>
      </c>
      <c r="R36" s="56">
        <v>20</v>
      </c>
      <c r="S36" s="54">
        <v>974.58600000000001</v>
      </c>
      <c r="T36" s="54">
        <v>1676.3771999999999</v>
      </c>
      <c r="U36" s="57">
        <v>-72.009160812898998</v>
      </c>
    </row>
    <row r="37" spans="1:21" ht="12" thickBot="1">
      <c r="A37" s="80"/>
      <c r="B37" s="67" t="s">
        <v>36</v>
      </c>
      <c r="C37" s="68"/>
      <c r="D37" s="54">
        <v>-2348.7199999999998</v>
      </c>
      <c r="E37" s="55"/>
      <c r="F37" s="55"/>
      <c r="G37" s="54">
        <v>20088.900000000001</v>
      </c>
      <c r="H37" s="56">
        <v>-111.69163070153201</v>
      </c>
      <c r="I37" s="54">
        <v>704.27</v>
      </c>
      <c r="J37" s="56">
        <v>-29.985268571817802</v>
      </c>
      <c r="K37" s="54">
        <v>-1674.69</v>
      </c>
      <c r="L37" s="56">
        <v>-8.3363947254454001</v>
      </c>
      <c r="M37" s="56">
        <v>-1.42053753231941</v>
      </c>
      <c r="N37" s="54">
        <v>12457868.970000001</v>
      </c>
      <c r="O37" s="54">
        <v>23428940.59</v>
      </c>
      <c r="P37" s="54">
        <v>8</v>
      </c>
      <c r="Q37" s="54">
        <v>7</v>
      </c>
      <c r="R37" s="56">
        <v>14.285714285714301</v>
      </c>
      <c r="S37" s="54">
        <v>-293.58999999999997</v>
      </c>
      <c r="T37" s="54">
        <v>-210.25</v>
      </c>
      <c r="U37" s="57">
        <v>28.3865254266153</v>
      </c>
    </row>
    <row r="38" spans="1:21" ht="12" thickBot="1">
      <c r="A38" s="80"/>
      <c r="B38" s="67" t="s">
        <v>37</v>
      </c>
      <c r="C38" s="68"/>
      <c r="D38" s="54">
        <v>63089.79</v>
      </c>
      <c r="E38" s="55"/>
      <c r="F38" s="55"/>
      <c r="G38" s="54">
        <v>80491.14</v>
      </c>
      <c r="H38" s="56">
        <v>-21.6189632796852</v>
      </c>
      <c r="I38" s="54">
        <v>-10947.05</v>
      </c>
      <c r="J38" s="56">
        <v>-17.351539765784601</v>
      </c>
      <c r="K38" s="54">
        <v>-5356.06</v>
      </c>
      <c r="L38" s="56">
        <v>-6.6542230610723099</v>
      </c>
      <c r="M38" s="56">
        <v>1.0438624660664699</v>
      </c>
      <c r="N38" s="54">
        <v>5910994.3899999997</v>
      </c>
      <c r="O38" s="54">
        <v>26546728.399999999</v>
      </c>
      <c r="P38" s="54">
        <v>35</v>
      </c>
      <c r="Q38" s="54">
        <v>38</v>
      </c>
      <c r="R38" s="56">
        <v>-7.8947368421052699</v>
      </c>
      <c r="S38" s="54">
        <v>1802.5654285714299</v>
      </c>
      <c r="T38" s="54">
        <v>1470.6844736842099</v>
      </c>
      <c r="U38" s="57">
        <v>18.4115899277088</v>
      </c>
    </row>
    <row r="39" spans="1:21" ht="12" thickBot="1">
      <c r="A39" s="80"/>
      <c r="B39" s="67" t="s">
        <v>70</v>
      </c>
      <c r="C39" s="68"/>
      <c r="D39" s="54">
        <v>20.45</v>
      </c>
      <c r="E39" s="55"/>
      <c r="F39" s="55"/>
      <c r="G39" s="54">
        <v>18.38</v>
      </c>
      <c r="H39" s="56">
        <v>11.262241566920601</v>
      </c>
      <c r="I39" s="54">
        <v>-111.95</v>
      </c>
      <c r="J39" s="56">
        <v>-547.43276283618604</v>
      </c>
      <c r="K39" s="54">
        <v>17.18</v>
      </c>
      <c r="L39" s="56">
        <v>93.471164309031494</v>
      </c>
      <c r="M39" s="56">
        <v>-7.5162980209545998</v>
      </c>
      <c r="N39" s="54">
        <v>216.82</v>
      </c>
      <c r="O39" s="54">
        <v>1092.1300000000001</v>
      </c>
      <c r="P39" s="54">
        <v>20</v>
      </c>
      <c r="Q39" s="54">
        <v>1</v>
      </c>
      <c r="R39" s="56">
        <v>1900</v>
      </c>
      <c r="S39" s="54">
        <v>1.0225</v>
      </c>
      <c r="T39" s="54">
        <v>42.74</v>
      </c>
      <c r="U39" s="57">
        <v>-4079.9511002445001</v>
      </c>
    </row>
    <row r="40" spans="1:21" ht="12" customHeight="1" thickBot="1">
      <c r="A40" s="80"/>
      <c r="B40" s="67" t="s">
        <v>32</v>
      </c>
      <c r="C40" s="68"/>
      <c r="D40" s="54">
        <v>33550.4274</v>
      </c>
      <c r="E40" s="55"/>
      <c r="F40" s="55"/>
      <c r="G40" s="54">
        <v>155374.35810000001</v>
      </c>
      <c r="H40" s="56">
        <v>-78.406715361355396</v>
      </c>
      <c r="I40" s="54">
        <v>2261.4187999999999</v>
      </c>
      <c r="J40" s="56">
        <v>6.7403576504065601</v>
      </c>
      <c r="K40" s="54">
        <v>7765.4309000000003</v>
      </c>
      <c r="L40" s="56">
        <v>4.9978844610911404</v>
      </c>
      <c r="M40" s="56">
        <v>-0.70878386156266004</v>
      </c>
      <c r="N40" s="54">
        <v>2157962.3872000002</v>
      </c>
      <c r="O40" s="54">
        <v>9466705.3639000002</v>
      </c>
      <c r="P40" s="54">
        <v>114</v>
      </c>
      <c r="Q40" s="54">
        <v>110</v>
      </c>
      <c r="R40" s="56">
        <v>3.6363636363636398</v>
      </c>
      <c r="S40" s="54">
        <v>294.301994736842</v>
      </c>
      <c r="T40" s="54">
        <v>617.66899999999998</v>
      </c>
      <c r="U40" s="57">
        <v>-109.87591353307199</v>
      </c>
    </row>
    <row r="41" spans="1:21" ht="12" thickBot="1">
      <c r="A41" s="80"/>
      <c r="B41" s="67" t="s">
        <v>33</v>
      </c>
      <c r="C41" s="68"/>
      <c r="D41" s="54">
        <v>373815.7905</v>
      </c>
      <c r="E41" s="54">
        <v>736211.25670000003</v>
      </c>
      <c r="F41" s="56">
        <v>50.775614621215603</v>
      </c>
      <c r="G41" s="54">
        <v>395368.45740000001</v>
      </c>
      <c r="H41" s="56">
        <v>-5.4512863878250304</v>
      </c>
      <c r="I41" s="54">
        <v>18479.174900000002</v>
      </c>
      <c r="J41" s="56">
        <v>4.9433906671740804</v>
      </c>
      <c r="K41" s="54">
        <v>26807.748</v>
      </c>
      <c r="L41" s="56">
        <v>6.7804468207432702</v>
      </c>
      <c r="M41" s="56">
        <v>-0.310677834631988</v>
      </c>
      <c r="N41" s="54">
        <v>8479394.6908</v>
      </c>
      <c r="O41" s="54">
        <v>49635033.328100003</v>
      </c>
      <c r="P41" s="54">
        <v>2114</v>
      </c>
      <c r="Q41" s="54">
        <v>1849</v>
      </c>
      <c r="R41" s="56">
        <v>14.3320713899405</v>
      </c>
      <c r="S41" s="54">
        <v>176.82866154210001</v>
      </c>
      <c r="T41" s="54">
        <v>183.58235949161701</v>
      </c>
      <c r="U41" s="57">
        <v>-3.8193457387612599</v>
      </c>
    </row>
    <row r="42" spans="1:21" ht="12" thickBot="1">
      <c r="A42" s="80"/>
      <c r="B42" s="67" t="s">
        <v>38</v>
      </c>
      <c r="C42" s="68"/>
      <c r="D42" s="54">
        <v>48708.59</v>
      </c>
      <c r="E42" s="55"/>
      <c r="F42" s="55"/>
      <c r="G42" s="54">
        <v>76201.72</v>
      </c>
      <c r="H42" s="56">
        <v>-36.079408706260203</v>
      </c>
      <c r="I42" s="54">
        <v>-386.36</v>
      </c>
      <c r="J42" s="56">
        <v>-0.79320711192830695</v>
      </c>
      <c r="K42" s="54">
        <v>-5259.62</v>
      </c>
      <c r="L42" s="56">
        <v>-6.9022326530162301</v>
      </c>
      <c r="M42" s="56">
        <v>-0.92654222168141398</v>
      </c>
      <c r="N42" s="54">
        <v>4971372.2699999996</v>
      </c>
      <c r="O42" s="54">
        <v>21933992.469999999</v>
      </c>
      <c r="P42" s="54">
        <v>44</v>
      </c>
      <c r="Q42" s="54">
        <v>23</v>
      </c>
      <c r="R42" s="56">
        <v>91.304347826086996</v>
      </c>
      <c r="S42" s="54">
        <v>1107.01340909091</v>
      </c>
      <c r="T42" s="54">
        <v>1316.24043478261</v>
      </c>
      <c r="U42" s="57">
        <v>-18.900134720456499</v>
      </c>
    </row>
    <row r="43" spans="1:21" ht="12" thickBot="1">
      <c r="A43" s="80"/>
      <c r="B43" s="67" t="s">
        <v>39</v>
      </c>
      <c r="C43" s="68"/>
      <c r="D43" s="54">
        <v>31232.49</v>
      </c>
      <c r="E43" s="55"/>
      <c r="F43" s="55"/>
      <c r="G43" s="54">
        <v>46604.32</v>
      </c>
      <c r="H43" s="56">
        <v>-32.983701940077701</v>
      </c>
      <c r="I43" s="54">
        <v>4299.0600000000004</v>
      </c>
      <c r="J43" s="56">
        <v>13.764704639303501</v>
      </c>
      <c r="K43" s="54">
        <v>6367.54</v>
      </c>
      <c r="L43" s="56">
        <v>13.6629823158025</v>
      </c>
      <c r="M43" s="56">
        <v>-0.32484758635202898</v>
      </c>
      <c r="N43" s="54">
        <v>1968522.89</v>
      </c>
      <c r="O43" s="54">
        <v>8086889.7999999998</v>
      </c>
      <c r="P43" s="54">
        <v>27</v>
      </c>
      <c r="Q43" s="54">
        <v>33</v>
      </c>
      <c r="R43" s="56">
        <v>-18.181818181818201</v>
      </c>
      <c r="S43" s="54">
        <v>1156.7588888888899</v>
      </c>
      <c r="T43" s="54">
        <v>1288.4496969697</v>
      </c>
      <c r="U43" s="57">
        <v>-11.384464761477</v>
      </c>
    </row>
    <row r="44" spans="1:21" ht="12" thickBot="1">
      <c r="A44" s="80"/>
      <c r="B44" s="67" t="s">
        <v>76</v>
      </c>
      <c r="C44" s="68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7" t="s">
        <v>34</v>
      </c>
      <c r="C45" s="68"/>
      <c r="D45" s="59">
        <v>72216.239300000001</v>
      </c>
      <c r="E45" s="60"/>
      <c r="F45" s="60"/>
      <c r="G45" s="59">
        <v>3654.2471</v>
      </c>
      <c r="H45" s="61">
        <v>1876.2275873462399</v>
      </c>
      <c r="I45" s="59">
        <v>12306.991099999999</v>
      </c>
      <c r="J45" s="61">
        <v>17.041860971012898</v>
      </c>
      <c r="K45" s="59">
        <v>574.98710000000005</v>
      </c>
      <c r="L45" s="61">
        <v>15.7347624357422</v>
      </c>
      <c r="M45" s="61">
        <v>20.4039429754163</v>
      </c>
      <c r="N45" s="59">
        <v>447628.40279999998</v>
      </c>
      <c r="O45" s="59">
        <v>2905253.1664999998</v>
      </c>
      <c r="P45" s="59">
        <v>20</v>
      </c>
      <c r="Q45" s="59">
        <v>24</v>
      </c>
      <c r="R45" s="61">
        <v>-16.6666666666667</v>
      </c>
      <c r="S45" s="59">
        <v>3610.8119649999999</v>
      </c>
      <c r="T45" s="59">
        <v>375.23511250000001</v>
      </c>
      <c r="U45" s="62">
        <v>89.608012930687195</v>
      </c>
    </row>
  </sheetData>
  <mergeCells count="43">
    <mergeCell ref="B32:C32"/>
    <mergeCell ref="B33:C33"/>
    <mergeCell ref="B34:C34"/>
    <mergeCell ref="B35:C35"/>
    <mergeCell ref="B29:C29"/>
    <mergeCell ref="B30:C30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19:C19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51982</v>
      </c>
      <c r="D2" s="37">
        <v>514173.52489487198</v>
      </c>
      <c r="E2" s="37">
        <v>381380.21351196599</v>
      </c>
      <c r="F2" s="37">
        <v>132793.31138290599</v>
      </c>
      <c r="G2" s="37">
        <v>381380.21351196599</v>
      </c>
      <c r="H2" s="37">
        <v>0.25826555618564201</v>
      </c>
    </row>
    <row r="3" spans="1:8">
      <c r="A3" s="37">
        <v>2</v>
      </c>
      <c r="B3" s="37">
        <v>13</v>
      </c>
      <c r="C3" s="37">
        <v>6928</v>
      </c>
      <c r="D3" s="37">
        <v>63263.298928205098</v>
      </c>
      <c r="E3" s="37">
        <v>49420.596751282101</v>
      </c>
      <c r="F3" s="37">
        <v>13842.7021769231</v>
      </c>
      <c r="G3" s="37">
        <v>49420.596751282101</v>
      </c>
      <c r="H3" s="37">
        <v>0.21881094428275999</v>
      </c>
    </row>
    <row r="4" spans="1:8">
      <c r="A4" s="37">
        <v>3</v>
      </c>
      <c r="B4" s="37">
        <v>14</v>
      </c>
      <c r="C4" s="37">
        <v>94577</v>
      </c>
      <c r="D4" s="37">
        <v>108909.985013864</v>
      </c>
      <c r="E4" s="37">
        <v>79678.873603694796</v>
      </c>
      <c r="F4" s="37">
        <v>29231.111410169498</v>
      </c>
      <c r="G4" s="37">
        <v>79678.873603694796</v>
      </c>
      <c r="H4" s="37">
        <v>0.26839698312738097</v>
      </c>
    </row>
    <row r="5" spans="1:8">
      <c r="A5" s="37">
        <v>4</v>
      </c>
      <c r="B5" s="37">
        <v>15</v>
      </c>
      <c r="C5" s="37">
        <v>2578</v>
      </c>
      <c r="D5" s="37">
        <v>40049.210194259103</v>
      </c>
      <c r="E5" s="37">
        <v>30627.553323099601</v>
      </c>
      <c r="F5" s="37">
        <v>9421.6568711595191</v>
      </c>
      <c r="G5" s="37">
        <v>30627.553323099601</v>
      </c>
      <c r="H5" s="37">
        <v>0.23525200186120199</v>
      </c>
    </row>
    <row r="6" spans="1:8">
      <c r="A6" s="37">
        <v>5</v>
      </c>
      <c r="B6" s="37">
        <v>16</v>
      </c>
      <c r="C6" s="37">
        <v>1624</v>
      </c>
      <c r="D6" s="37">
        <v>103115.171119658</v>
      </c>
      <c r="E6" s="37">
        <v>86245.808441025598</v>
      </c>
      <c r="F6" s="37">
        <v>16869.3626786325</v>
      </c>
      <c r="G6" s="37">
        <v>86245.808441025598</v>
      </c>
      <c r="H6" s="37">
        <v>0.16359729121776601</v>
      </c>
    </row>
    <row r="7" spans="1:8">
      <c r="A7" s="37">
        <v>6</v>
      </c>
      <c r="B7" s="37">
        <v>17</v>
      </c>
      <c r="C7" s="37">
        <v>11982.8</v>
      </c>
      <c r="D7" s="37">
        <v>177446.15135555601</v>
      </c>
      <c r="E7" s="37">
        <v>124099.953417949</v>
      </c>
      <c r="F7" s="37">
        <v>53346.197937606797</v>
      </c>
      <c r="G7" s="37">
        <v>124099.953417949</v>
      </c>
      <c r="H7" s="37">
        <v>0.30063316408996099</v>
      </c>
    </row>
    <row r="8" spans="1:8">
      <c r="A8" s="37">
        <v>7</v>
      </c>
      <c r="B8" s="37">
        <v>18</v>
      </c>
      <c r="C8" s="37">
        <v>96058</v>
      </c>
      <c r="D8" s="37">
        <v>131678.50239401701</v>
      </c>
      <c r="E8" s="37">
        <v>108980.14834957301</v>
      </c>
      <c r="F8" s="37">
        <v>22698.354044444401</v>
      </c>
      <c r="G8" s="37">
        <v>108980.14834957301</v>
      </c>
      <c r="H8" s="37">
        <v>0.17237706711248099</v>
      </c>
    </row>
    <row r="9" spans="1:8">
      <c r="A9" s="37">
        <v>8</v>
      </c>
      <c r="B9" s="37">
        <v>19</v>
      </c>
      <c r="C9" s="37">
        <v>20233</v>
      </c>
      <c r="D9" s="37">
        <v>63567.875723076897</v>
      </c>
      <c r="E9" s="37">
        <v>53136.476790598303</v>
      </c>
      <c r="F9" s="37">
        <v>10431.3989324786</v>
      </c>
      <c r="G9" s="37">
        <v>53136.476790598303</v>
      </c>
      <c r="H9" s="37">
        <v>0.16409859247021699</v>
      </c>
    </row>
    <row r="10" spans="1:8">
      <c r="A10" s="37">
        <v>9</v>
      </c>
      <c r="B10" s="37">
        <v>21</v>
      </c>
      <c r="C10" s="37">
        <v>133962</v>
      </c>
      <c r="D10" s="37">
        <v>599637.84857093997</v>
      </c>
      <c r="E10" s="37">
        <v>569291.12333504297</v>
      </c>
      <c r="F10" s="37">
        <v>30346.7252358974</v>
      </c>
      <c r="G10" s="37">
        <v>569291.12333504297</v>
      </c>
      <c r="H10" s="37">
        <v>5.0608421913693198E-2</v>
      </c>
    </row>
    <row r="11" spans="1:8">
      <c r="A11" s="37">
        <v>10</v>
      </c>
      <c r="B11" s="37">
        <v>22</v>
      </c>
      <c r="C11" s="37">
        <v>80478</v>
      </c>
      <c r="D11" s="37">
        <v>990873.93068034202</v>
      </c>
      <c r="E11" s="37">
        <v>962896.90514871804</v>
      </c>
      <c r="F11" s="37">
        <v>27977.025531623902</v>
      </c>
      <c r="G11" s="37">
        <v>962896.90514871804</v>
      </c>
      <c r="H11" s="37">
        <v>2.8234697336738598E-2</v>
      </c>
    </row>
    <row r="12" spans="1:8">
      <c r="A12" s="37">
        <v>11</v>
      </c>
      <c r="B12" s="37">
        <v>23</v>
      </c>
      <c r="C12" s="37">
        <v>149392.70600000001</v>
      </c>
      <c r="D12" s="37">
        <v>1447250.06997094</v>
      </c>
      <c r="E12" s="37">
        <v>1235487.4624641</v>
      </c>
      <c r="F12" s="37">
        <v>211762.60750683799</v>
      </c>
      <c r="G12" s="37">
        <v>1235487.4624641</v>
      </c>
      <c r="H12" s="37">
        <v>0.146320675259038</v>
      </c>
    </row>
    <row r="13" spans="1:8">
      <c r="A13" s="37">
        <v>12</v>
      </c>
      <c r="B13" s="37">
        <v>24</v>
      </c>
      <c r="C13" s="37">
        <v>18886</v>
      </c>
      <c r="D13" s="37">
        <v>544960.71110683796</v>
      </c>
      <c r="E13" s="37">
        <v>490687.74997948698</v>
      </c>
      <c r="F13" s="37">
        <v>54272.961127350398</v>
      </c>
      <c r="G13" s="37">
        <v>490687.74997948698</v>
      </c>
      <c r="H13" s="37">
        <v>9.9590594369857996E-2</v>
      </c>
    </row>
    <row r="14" spans="1:8">
      <c r="A14" s="37">
        <v>13</v>
      </c>
      <c r="B14" s="37">
        <v>25</v>
      </c>
      <c r="C14" s="37">
        <v>74656</v>
      </c>
      <c r="D14" s="37">
        <v>908861.38959999999</v>
      </c>
      <c r="E14" s="37">
        <v>806995.71189999999</v>
      </c>
      <c r="F14" s="37">
        <v>101865.6777</v>
      </c>
      <c r="G14" s="37">
        <v>806995.71189999999</v>
      </c>
      <c r="H14" s="37">
        <v>0.112080542605988</v>
      </c>
    </row>
    <row r="15" spans="1:8">
      <c r="A15" s="37">
        <v>14</v>
      </c>
      <c r="B15" s="37">
        <v>26</v>
      </c>
      <c r="C15" s="37">
        <v>57284</v>
      </c>
      <c r="D15" s="37">
        <v>339021.07783418801</v>
      </c>
      <c r="E15" s="37">
        <v>293074.78722564102</v>
      </c>
      <c r="F15" s="37">
        <v>45946.290608547002</v>
      </c>
      <c r="G15" s="37">
        <v>293074.78722564102</v>
      </c>
      <c r="H15" s="37">
        <v>0.13552635400156099</v>
      </c>
    </row>
    <row r="16" spans="1:8">
      <c r="A16" s="37">
        <v>15</v>
      </c>
      <c r="B16" s="37">
        <v>27</v>
      </c>
      <c r="C16" s="37">
        <v>139534.43</v>
      </c>
      <c r="D16" s="37">
        <v>1047797.2709999999</v>
      </c>
      <c r="E16" s="37">
        <v>990157.92700000003</v>
      </c>
      <c r="F16" s="37">
        <v>57639.343999999997</v>
      </c>
      <c r="G16" s="37">
        <v>990157.92700000003</v>
      </c>
      <c r="H16" s="37">
        <v>5.5010015386840999E-2</v>
      </c>
    </row>
    <row r="17" spans="1:8">
      <c r="A17" s="37">
        <v>16</v>
      </c>
      <c r="B17" s="37">
        <v>29</v>
      </c>
      <c r="C17" s="37">
        <v>165114</v>
      </c>
      <c r="D17" s="37">
        <v>2296165.8329940201</v>
      </c>
      <c r="E17" s="37">
        <v>2065439.75224872</v>
      </c>
      <c r="F17" s="37">
        <v>230726.080745299</v>
      </c>
      <c r="G17" s="37">
        <v>2065439.75224872</v>
      </c>
      <c r="H17" s="37">
        <v>0.100483195695169</v>
      </c>
    </row>
    <row r="18" spans="1:8">
      <c r="A18" s="37">
        <v>17</v>
      </c>
      <c r="B18" s="37">
        <v>31</v>
      </c>
      <c r="C18" s="37">
        <v>27634.501</v>
      </c>
      <c r="D18" s="37">
        <v>224330.38776317201</v>
      </c>
      <c r="E18" s="37">
        <v>187468.86189445</v>
      </c>
      <c r="F18" s="37">
        <v>36861.525868721903</v>
      </c>
      <c r="G18" s="37">
        <v>187468.86189445</v>
      </c>
      <c r="H18" s="37">
        <v>0.164318023234717</v>
      </c>
    </row>
    <row r="19" spans="1:8">
      <c r="A19" s="37">
        <v>18</v>
      </c>
      <c r="B19" s="37">
        <v>32</v>
      </c>
      <c r="C19" s="37">
        <v>14862.179</v>
      </c>
      <c r="D19" s="37">
        <v>234230.58114371801</v>
      </c>
      <c r="E19" s="37">
        <v>219780.814825571</v>
      </c>
      <c r="F19" s="37">
        <v>14449.7663181477</v>
      </c>
      <c r="G19" s="37">
        <v>219780.814825571</v>
      </c>
      <c r="H19" s="37">
        <v>6.1690349089309003E-2</v>
      </c>
    </row>
    <row r="20" spans="1:8">
      <c r="A20" s="37">
        <v>19</v>
      </c>
      <c r="B20" s="37">
        <v>33</v>
      </c>
      <c r="C20" s="37">
        <v>43400.7</v>
      </c>
      <c r="D20" s="37">
        <v>605477.32384114701</v>
      </c>
      <c r="E20" s="37">
        <v>475899.12077548302</v>
      </c>
      <c r="F20" s="37">
        <v>129578.20306566299</v>
      </c>
      <c r="G20" s="37">
        <v>475899.12077548302</v>
      </c>
      <c r="H20" s="37">
        <v>0.214010001635766</v>
      </c>
    </row>
    <row r="21" spans="1:8">
      <c r="A21" s="37">
        <v>20</v>
      </c>
      <c r="B21" s="37">
        <v>34</v>
      </c>
      <c r="C21" s="37">
        <v>38911.338000000003</v>
      </c>
      <c r="D21" s="37">
        <v>244978.824363149</v>
      </c>
      <c r="E21" s="37">
        <v>178654.29493798001</v>
      </c>
      <c r="F21" s="37">
        <v>66324.529425169894</v>
      </c>
      <c r="G21" s="37">
        <v>178654.29493798001</v>
      </c>
      <c r="H21" s="37">
        <v>0.27073576500984597</v>
      </c>
    </row>
    <row r="22" spans="1:8">
      <c r="A22" s="37">
        <v>21</v>
      </c>
      <c r="B22" s="37">
        <v>35</v>
      </c>
      <c r="C22" s="37">
        <v>25899.932000000001</v>
      </c>
      <c r="D22" s="37">
        <v>787890.03480973502</v>
      </c>
      <c r="E22" s="37">
        <v>753935.17377079604</v>
      </c>
      <c r="F22" s="37">
        <v>33954.861038938099</v>
      </c>
      <c r="G22" s="37">
        <v>753935.17377079604</v>
      </c>
      <c r="H22" s="37">
        <v>4.3095939203162702E-2</v>
      </c>
    </row>
    <row r="23" spans="1:8">
      <c r="A23" s="37">
        <v>22</v>
      </c>
      <c r="B23" s="37">
        <v>36</v>
      </c>
      <c r="C23" s="37">
        <v>106705.609</v>
      </c>
      <c r="D23" s="37">
        <v>793002.15120265505</v>
      </c>
      <c r="E23" s="37">
        <v>683842.03789053403</v>
      </c>
      <c r="F23" s="37">
        <v>109160.113312121</v>
      </c>
      <c r="G23" s="37">
        <v>683842.03789053403</v>
      </c>
      <c r="H23" s="37">
        <v>0.13765424614116101</v>
      </c>
    </row>
    <row r="24" spans="1:8">
      <c r="A24" s="37">
        <v>23</v>
      </c>
      <c r="B24" s="37">
        <v>37</v>
      </c>
      <c r="C24" s="37">
        <v>145076.23199999999</v>
      </c>
      <c r="D24" s="37">
        <v>1066873.79307522</v>
      </c>
      <c r="E24" s="37">
        <v>977059.04549700394</v>
      </c>
      <c r="F24" s="37">
        <v>89814.747578217502</v>
      </c>
      <c r="G24" s="37">
        <v>977059.04549700394</v>
      </c>
      <c r="H24" s="37">
        <v>8.4184978730548907E-2</v>
      </c>
    </row>
    <row r="25" spans="1:8">
      <c r="A25" s="37">
        <v>24</v>
      </c>
      <c r="B25" s="37">
        <v>38</v>
      </c>
      <c r="C25" s="37">
        <v>148512.44399999999</v>
      </c>
      <c r="D25" s="37">
        <v>679860.93680000002</v>
      </c>
      <c r="E25" s="37">
        <v>644123.65740619495</v>
      </c>
      <c r="F25" s="37">
        <v>35737.2793938053</v>
      </c>
      <c r="G25" s="37">
        <v>644123.65740619495</v>
      </c>
      <c r="H25" s="37">
        <v>5.2565572544901802E-2</v>
      </c>
    </row>
    <row r="26" spans="1:8">
      <c r="A26" s="37">
        <v>25</v>
      </c>
      <c r="B26" s="37">
        <v>39</v>
      </c>
      <c r="C26" s="37">
        <v>70858.964999999997</v>
      </c>
      <c r="D26" s="37">
        <v>113689.83415980601</v>
      </c>
      <c r="E26" s="37">
        <v>81177.137807214196</v>
      </c>
      <c r="F26" s="37">
        <v>32512.696352592098</v>
      </c>
      <c r="G26" s="37">
        <v>81177.137807214196</v>
      </c>
      <c r="H26" s="37">
        <v>0.285977164034659</v>
      </c>
    </row>
    <row r="27" spans="1:8">
      <c r="A27" s="37">
        <v>26</v>
      </c>
      <c r="B27" s="37">
        <v>42</v>
      </c>
      <c r="C27" s="37">
        <v>7689.5</v>
      </c>
      <c r="D27" s="37">
        <v>119716.6156</v>
      </c>
      <c r="E27" s="37">
        <v>99289.393200000006</v>
      </c>
      <c r="F27" s="37">
        <v>20427.222399999999</v>
      </c>
      <c r="G27" s="37">
        <v>99289.393200000006</v>
      </c>
      <c r="H27" s="37">
        <v>0.17062980186686799</v>
      </c>
    </row>
    <row r="28" spans="1:8">
      <c r="A28" s="37">
        <v>27</v>
      </c>
      <c r="B28" s="37">
        <v>75</v>
      </c>
      <c r="C28" s="37">
        <v>910</v>
      </c>
      <c r="D28" s="37">
        <v>33550.427350427402</v>
      </c>
      <c r="E28" s="37">
        <v>31289.0085470085</v>
      </c>
      <c r="F28" s="37">
        <v>2261.4188034188001</v>
      </c>
      <c r="G28" s="37">
        <v>31289.0085470085</v>
      </c>
      <c r="H28" s="37">
        <v>6.7403576705558702E-2</v>
      </c>
    </row>
    <row r="29" spans="1:8">
      <c r="A29" s="37">
        <v>28</v>
      </c>
      <c r="B29" s="37">
        <v>76</v>
      </c>
      <c r="C29" s="37">
        <v>2232</v>
      </c>
      <c r="D29" s="37">
        <v>373815.78354871803</v>
      </c>
      <c r="E29" s="37">
        <v>355336.61599230801</v>
      </c>
      <c r="F29" s="37">
        <v>18479.167556410299</v>
      </c>
      <c r="G29" s="37">
        <v>355336.61599230801</v>
      </c>
      <c r="H29" s="37">
        <v>4.9433887946044801E-2</v>
      </c>
    </row>
    <row r="30" spans="1:8">
      <c r="A30" s="37">
        <v>29</v>
      </c>
      <c r="B30" s="37">
        <v>99</v>
      </c>
      <c r="C30" s="37">
        <v>20</v>
      </c>
      <c r="D30" s="37">
        <v>72216.239316239298</v>
      </c>
      <c r="E30" s="37">
        <v>59909.247863247903</v>
      </c>
      <c r="F30" s="37">
        <v>12306.9914529915</v>
      </c>
      <c r="G30" s="37">
        <v>59909.247863247903</v>
      </c>
      <c r="H30" s="37">
        <v>0.17041861455978599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90</v>
      </c>
      <c r="D33" s="34">
        <v>180147.14</v>
      </c>
      <c r="E33" s="34">
        <v>180118.46</v>
      </c>
      <c r="F33" s="30"/>
      <c r="G33" s="30"/>
      <c r="H33" s="30"/>
    </row>
    <row r="34" spans="1:8">
      <c r="A34" s="30"/>
      <c r="B34" s="33">
        <v>71</v>
      </c>
      <c r="C34" s="34">
        <v>61</v>
      </c>
      <c r="D34" s="34">
        <v>58475.16</v>
      </c>
      <c r="E34" s="34">
        <v>62865.74</v>
      </c>
      <c r="F34" s="30"/>
      <c r="G34" s="30"/>
      <c r="H34" s="30"/>
    </row>
    <row r="35" spans="1:8">
      <c r="A35" s="30"/>
      <c r="B35" s="33">
        <v>72</v>
      </c>
      <c r="C35" s="34">
        <v>-2</v>
      </c>
      <c r="D35" s="34">
        <v>-2348.7199999999998</v>
      </c>
      <c r="E35" s="34">
        <v>-3052.99</v>
      </c>
      <c r="F35" s="30"/>
      <c r="G35" s="30"/>
      <c r="H35" s="30"/>
    </row>
    <row r="36" spans="1:8">
      <c r="A36" s="30"/>
      <c r="B36" s="33">
        <v>73</v>
      </c>
      <c r="C36" s="34">
        <v>35</v>
      </c>
      <c r="D36" s="34">
        <v>63089.79</v>
      </c>
      <c r="E36" s="34">
        <v>74036.84</v>
      </c>
      <c r="F36" s="30"/>
      <c r="G36" s="30"/>
      <c r="H36" s="30"/>
    </row>
    <row r="37" spans="1:8">
      <c r="A37" s="30"/>
      <c r="B37" s="33">
        <v>74</v>
      </c>
      <c r="C37" s="34">
        <v>23</v>
      </c>
      <c r="D37" s="34">
        <v>20.45</v>
      </c>
      <c r="E37" s="34">
        <v>132.4</v>
      </c>
      <c r="F37" s="30"/>
      <c r="G37" s="30"/>
      <c r="H37" s="30"/>
    </row>
    <row r="38" spans="1:8">
      <c r="A38" s="30"/>
      <c r="B38" s="33">
        <v>77</v>
      </c>
      <c r="C38" s="34">
        <v>40</v>
      </c>
      <c r="D38" s="34">
        <v>48708.59</v>
      </c>
      <c r="E38" s="34">
        <v>49094.95</v>
      </c>
      <c r="F38" s="34"/>
      <c r="G38" s="30"/>
      <c r="H38" s="30"/>
    </row>
    <row r="39" spans="1:8">
      <c r="A39" s="30"/>
      <c r="B39" s="33">
        <v>78</v>
      </c>
      <c r="C39" s="34">
        <v>27</v>
      </c>
      <c r="D39" s="34">
        <v>31232.49</v>
      </c>
      <c r="E39" s="34">
        <v>26933.43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2016-03-25T02:02:15Z</dcterms:modified>
</cp:coreProperties>
</file>