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40" i="2" l="1"/>
  <c r="I40" i="2"/>
  <c r="H40" i="2"/>
  <c r="F40" i="2"/>
  <c r="E40" i="2"/>
  <c r="G40" i="2" l="1"/>
  <c r="L40" i="2" s="1"/>
  <c r="K40" i="2"/>
  <c r="E4" i="2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1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1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1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1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1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1" i="2"/>
  <c r="L41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1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<sst xmlns="http://schemas.openxmlformats.org/spreadsheetml/2006/main" count="118" uniqueCount="77">
  <si>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</si>
  <si>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</si>
  <si>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</si>
  <si>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</si>
  <si>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</si>
  <si>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</si>
  <si>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</si>
  <si>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</si>
  <si>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</si>
  <si>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</si>
  <si>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</si>
  <si>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</si>
  <si>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</si>
  <si>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</si>
  <si>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</si>
  <si>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</si>
  <si>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</si>
  <si>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</si>
  <si>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</si>
  <si>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</si>
  <si>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</si>
  <si>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</si>
  <si>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</si>
  <si>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</si>
  <si>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</si>
  <si>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</si>
  <si>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</si>
  <si>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</si>
  <si>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</si>
  <si>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</si>
  <si>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</si>
  <si>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</si>
  <si>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</si>
  <si>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</si>
  <si>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</si>
  <si>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</si>
  <si>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</si>
  <si>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</si>
  <si>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</si>
  <si>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</si>
  <si>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8" type="noConversion"/>
  </si>
  <si>
    <t>COST</t>
    <phoneticPr fontId="28" type="noConversion"/>
  </si>
  <si>
    <t>成本</t>
    <phoneticPr fontId="28" type="noConversion"/>
  </si>
  <si>
    <t>销售金额差异</t>
    <phoneticPr fontId="28" type="noConversion"/>
  </si>
  <si>
    <t>销售成本差异</t>
    <phoneticPr fontId="28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</si>
  <si>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</si>
  <si>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</si>
  <si>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</si>
  <si>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</si>
  <si>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</si>
  <si>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</si>
  <si>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</si>
  <si>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</si>
  <si>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</si>
  <si>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</si>
  <si>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</si>
  <si>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</si>
  <si>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</si>
  <si>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</si>
  <si>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</si>
  <si>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</si>
  <si>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</si>
  <si>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</si>
  <si>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</si>
  <si>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</si>
  <si>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</si>
  <si>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</si>
  <si>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</si>
  <si>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</si>
  <si>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8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</si>
  <si>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</si>
  <si>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8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</si>
  <si>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</si>
  <si>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8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</si>
  <si>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</si>
  <si>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8" type="noConversion"/>
  </si>
  <si>
    <t>910-市场部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</si>
</sst>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3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1">
    <xf numFmtId="0" fontId="0" fillId="0" borderId="0"/>
    <xf numFmtId="0" fontId="43" fillId="0" borderId="0" applyNumberFormat="0" applyFill="0" applyBorder="0" applyAlignment="0" applyProtection="0"/>
    <xf numFmtId="0" fontId="44" fillId="0" borderId="1" applyNumberFormat="0" applyFill="0" applyAlignment="0" applyProtection="0"/>
    <xf numFmtId="0" fontId="45" fillId="0" borderId="2" applyNumberFormat="0" applyFill="0" applyAlignment="0" applyProtection="0"/>
    <xf numFmtId="0" fontId="46" fillId="0" borderId="3" applyNumberFormat="0" applyFill="0" applyAlignment="0" applyProtection="0"/>
    <xf numFmtId="0" fontId="46" fillId="0" borderId="0" applyNumberFormat="0" applyFill="0" applyBorder="0" applyAlignment="0" applyProtection="0"/>
    <xf numFmtId="0" fontId="49" fillId="2" borderId="0" applyNumberFormat="0" applyBorder="0" applyAlignment="0" applyProtection="0"/>
    <xf numFmtId="0" fontId="47" fillId="3" borderId="0" applyNumberFormat="0" applyBorder="0" applyAlignment="0" applyProtection="0"/>
    <xf numFmtId="0" fontId="56" fillId="4" borderId="0" applyNumberFormat="0" applyBorder="0" applyAlignment="0" applyProtection="0"/>
    <xf numFmtId="0" fontId="58" fillId="5" borderId="4" applyNumberFormat="0" applyAlignment="0" applyProtection="0"/>
    <xf numFmtId="0" fontId="57" fillId="6" borderId="5" applyNumberFormat="0" applyAlignment="0" applyProtection="0"/>
    <xf numFmtId="0" fontId="51" fillId="6" borderId="4" applyNumberFormat="0" applyAlignment="0" applyProtection="0"/>
    <xf numFmtId="0" fontId="55" fillId="0" borderId="6" applyNumberFormat="0" applyFill="0" applyAlignment="0" applyProtection="0"/>
    <xf numFmtId="0" fontId="52" fillId="7" borderId="7" applyNumberFormat="0" applyAlignment="0" applyProtection="0"/>
    <xf numFmtId="0" fontId="54" fillId="0" borderId="0" applyNumberFormat="0" applyFill="0" applyBorder="0" applyAlignment="0" applyProtection="0"/>
    <xf numFmtId="0" fontId="24" fillId="8" borderId="8" applyNumberFormat="0" applyFont="0" applyAlignment="0" applyProtection="0">
      <alignment vertical="center"/>
    </xf>
    <xf numFmtId="0" fontId="53" fillId="0" borderId="0" applyNumberFormat="0" applyFill="0" applyBorder="0" applyAlignment="0" applyProtection="0"/>
    <xf numFmtId="0" fontId="50" fillId="0" borderId="9" applyNumberFormat="0" applyFill="0" applyAlignment="0" applyProtection="0"/>
    <xf numFmtId="0" fontId="41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1" fillId="32" borderId="0" applyNumberFormat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33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8" fillId="0" borderId="0" applyNumberFormat="0" applyFill="0" applyBorder="0" applyAlignment="0" applyProtection="0">
      <alignment vertical="center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9" fillId="0" borderId="0"/>
    <xf numFmtId="43" fontId="39" fillId="0" borderId="0" applyFont="0" applyFill="0" applyBorder="0" applyAlignment="0" applyProtection="0"/>
    <xf numFmtId="41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9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1" applyNumberFormat="0" applyFill="0" applyAlignment="0" applyProtection="0"/>
    <xf numFmtId="0" fontId="45" fillId="0" borderId="2" applyNumberFormat="0" applyFill="0" applyAlignment="0" applyProtection="0"/>
    <xf numFmtId="0" fontId="46" fillId="0" borderId="3" applyNumberFormat="0" applyFill="0" applyAlignment="0" applyProtection="0"/>
    <xf numFmtId="0" fontId="46" fillId="0" borderId="0" applyNumberFormat="0" applyFill="0" applyBorder="0" applyAlignment="0" applyProtection="0"/>
    <xf numFmtId="0" fontId="49" fillId="2" borderId="0" applyNumberFormat="0" applyBorder="0" applyAlignment="0" applyProtection="0"/>
    <xf numFmtId="0" fontId="47" fillId="3" borderId="0" applyNumberFormat="0" applyBorder="0" applyAlignment="0" applyProtection="0"/>
    <xf numFmtId="0" fontId="56" fillId="4" borderId="0" applyNumberFormat="0" applyBorder="0" applyAlignment="0" applyProtection="0"/>
    <xf numFmtId="0" fontId="58" fillId="5" borderId="4" applyNumberFormat="0" applyAlignment="0" applyProtection="0"/>
    <xf numFmtId="0" fontId="57" fillId="6" borderId="5" applyNumberFormat="0" applyAlignment="0" applyProtection="0"/>
    <xf numFmtId="0" fontId="51" fillId="6" borderId="4" applyNumberFormat="0" applyAlignment="0" applyProtection="0"/>
    <xf numFmtId="0" fontId="55" fillId="0" borderId="6" applyNumberFormat="0" applyFill="0" applyAlignment="0" applyProtection="0"/>
    <xf numFmtId="0" fontId="52" fillId="7" borderId="7" applyNumberFormat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0" fillId="0" borderId="9" applyNumberFormat="0" applyFill="0" applyAlignment="0" applyProtection="0"/>
    <xf numFmtId="0" fontId="41" fillId="9" borderId="0" applyNumberFormat="0" applyBorder="0" applyAlignment="0" applyProtection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1" fillId="12" borderId="0" applyNumberFormat="0" applyBorder="0" applyAlignment="0" applyProtection="0"/>
    <xf numFmtId="0" fontId="41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1" fillId="20" borderId="0" applyNumberFormat="0" applyBorder="0" applyAlignment="0" applyProtection="0"/>
    <xf numFmtId="0" fontId="41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41" fillId="32" borderId="0" applyNumberFormat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42" fillId="38" borderId="21">
      <alignment vertical="center"/>
    </xf>
    <xf numFmtId="0" fontId="61" fillId="0" borderId="0"/>
    <xf numFmtId="180" fontId="63" fillId="0" borderId="0" applyFont="0" applyFill="0" applyBorder="0" applyAlignment="0" applyProtection="0"/>
    <xf numFmtId="181" fontId="63" fillId="0" borderId="0" applyFont="0" applyFill="0" applyBorder="0" applyAlignment="0" applyProtection="0"/>
    <xf numFmtId="178" fontId="63" fillId="0" borderId="0" applyFont="0" applyFill="0" applyBorder="0" applyAlignment="0" applyProtection="0"/>
    <xf numFmtId="179" fontId="63" fillId="0" borderId="0" applyFont="0" applyFill="0" applyBorder="0" applyAlignment="0" applyProtection="0"/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0" borderId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1" applyNumberFormat="0" applyFill="0" applyAlignment="0" applyProtection="0">
      <alignment vertical="center"/>
    </xf>
    <xf numFmtId="0" fontId="67" fillId="0" borderId="2" applyNumberFormat="0" applyFill="0" applyAlignment="0" applyProtection="0">
      <alignment vertical="center"/>
    </xf>
    <xf numFmtId="0" fontId="68" fillId="0" borderId="3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72" fillId="5" borderId="4" applyNumberFormat="0" applyAlignment="0" applyProtection="0">
      <alignment vertical="center"/>
    </xf>
    <xf numFmtId="0" fontId="73" fillId="6" borderId="5" applyNumberFormat="0" applyAlignment="0" applyProtection="0">
      <alignment vertical="center"/>
    </xf>
    <xf numFmtId="0" fontId="74" fillId="6" borderId="4" applyNumberFormat="0" applyAlignment="0" applyProtection="0">
      <alignment vertical="center"/>
    </xf>
    <xf numFmtId="0" fontId="75" fillId="0" borderId="6" applyNumberFormat="0" applyFill="0" applyAlignment="0" applyProtection="0">
      <alignment vertical="center"/>
    </xf>
    <xf numFmtId="0" fontId="76" fillId="7" borderId="7" applyNumberForma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9" applyNumberFormat="0" applyFill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0" fillId="28" borderId="0" applyNumberFormat="0" applyBorder="0" applyAlignment="0" applyProtection="0">
      <alignment vertical="center"/>
    </xf>
    <xf numFmtId="0" fontId="8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0" fillId="32" borderId="0" applyNumberFormat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0" fillId="12" borderId="0" applyNumberFormat="0" applyBorder="0" applyAlignment="0" applyProtection="0">
      <alignment vertical="center"/>
    </xf>
    <xf numFmtId="0" fontId="80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0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0" fillId="20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0" fillId="24" borderId="0" applyNumberFormat="0" applyBorder="0" applyAlignment="0" applyProtection="0">
      <alignment vertical="center"/>
    </xf>
    <xf numFmtId="0" fontId="80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0" fillId="28" borderId="0" applyNumberFormat="0" applyBorder="0" applyAlignment="0" applyProtection="0">
      <alignment vertical="center"/>
    </xf>
    <xf numFmtId="0" fontId="80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0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25" fillId="0" borderId="0" xfId="0" applyFont="1"/>
    <xf numFmtId="177" fontId="25" fillId="0" borderId="0" xfId="0" applyNumberFormat="1" applyFont="1"/>
    <xf numFmtId="0" fontId="0" fillId="0" borderId="0" xfId="0" applyAlignment="1"/>
    <xf numFmtId="0" fontId="25" fillId="0" borderId="0" xfId="0" applyNumberFormat="1" applyFont="1"/>
    <xf numFmtId="0" fontId="26" fillId="0" borderId="18" xfId="0" applyFont="1" applyBorder="1" applyAlignment="1">
      <alignment wrapText="1"/>
    </xf>
    <xf numFmtId="0" fontId="26" fillId="0" borderId="18" xfId="0" applyNumberFormat="1" applyFont="1" applyBorder="1" applyAlignment="1">
      <alignment wrapText="1"/>
    </xf>
    <xf numFmtId="0" fontId="25" fillId="0" borderId="18" xfId="0" applyFont="1" applyBorder="1" applyAlignment="1">
      <alignment wrapText="1"/>
    </xf>
    <xf numFmtId="0" fontId="25" fillId="0" borderId="18" xfId="0" applyFont="1" applyBorder="1" applyAlignment="1">
      <alignment horizontal="right" vertical="center" wrapText="1"/>
    </xf>
    <xf numFmtId="49" fontId="26" fillId="36" borderId="18" xfId="0" applyNumberFormat="1" applyFont="1" applyFill="1" applyBorder="1" applyAlignment="1">
      <alignment vertical="center" wrapText="1"/>
    </xf>
    <xf numFmtId="49" fontId="29" fillId="37" borderId="18" xfId="0" applyNumberFormat="1" applyFont="1" applyFill="1" applyBorder="1" applyAlignment="1">
      <alignment horizontal="center" vertical="center" wrapText="1"/>
    </xf>
    <xf numFmtId="0" fontId="26" fillId="33" borderId="18" xfId="0" applyFont="1" applyFill="1" applyBorder="1" applyAlignment="1">
      <alignment vertical="center" wrapText="1"/>
    </xf>
    <xf numFmtId="0" fontId="26" fillId="33" borderId="18" xfId="0" applyNumberFormat="1" applyFont="1" applyFill="1" applyBorder="1" applyAlignment="1">
      <alignment vertical="center" wrapText="1"/>
    </xf>
    <xf numFmtId="0" fontId="26" fillId="36" borderId="18" xfId="0" applyFont="1" applyFill="1" applyBorder="1" applyAlignment="1">
      <alignment vertical="center" wrapText="1"/>
    </xf>
    <xf numFmtId="0" fontId="26" fillId="37" borderId="18" xfId="0" applyFont="1" applyFill="1" applyBorder="1" applyAlignment="1">
      <alignment vertical="center" wrapText="1"/>
    </xf>
    <xf numFmtId="4" fontId="26" fillId="36" borderId="18" xfId="0" applyNumberFormat="1" applyFont="1" applyFill="1" applyBorder="1" applyAlignment="1">
      <alignment horizontal="right" vertical="top" wrapText="1"/>
    </xf>
    <xf numFmtId="4" fontId="26" fillId="37" borderId="18" xfId="0" applyNumberFormat="1" applyFont="1" applyFill="1" applyBorder="1" applyAlignment="1">
      <alignment horizontal="right" vertical="top" wrapText="1"/>
    </xf>
    <xf numFmtId="177" fontId="25" fillId="36" borderId="18" xfId="0" applyNumberFormat="1" applyFont="1" applyFill="1" applyBorder="1" applyAlignment="1">
      <alignment horizontal="center" vertical="center"/>
    </xf>
    <xf numFmtId="177" fontId="25" fillId="37" borderId="18" xfId="0" applyNumberFormat="1" applyFont="1" applyFill="1" applyBorder="1" applyAlignment="1">
      <alignment horizontal="center" vertical="center"/>
    </xf>
    <xf numFmtId="177" fontId="30" fillId="0" borderId="18" xfId="0" applyNumberFormat="1" applyFont="1" applyBorder="1"/>
    <xf numFmtId="177" fontId="25" fillId="36" borderId="18" xfId="0" applyNumberFormat="1" applyFont="1" applyFill="1" applyBorder="1"/>
    <xf numFmtId="177" fontId="25" fillId="37" borderId="18" xfId="0" applyNumberFormat="1" applyFont="1" applyFill="1" applyBorder="1"/>
    <xf numFmtId="177" fontId="25" fillId="0" borderId="18" xfId="0" applyNumberFormat="1" applyFont="1" applyBorder="1"/>
    <xf numFmtId="49" fontId="26" fillId="0" borderId="18" xfId="0" applyNumberFormat="1" applyFont="1" applyFill="1" applyBorder="1" applyAlignment="1">
      <alignment vertical="center" wrapText="1"/>
    </xf>
    <xf numFmtId="0" fontId="26" fillId="0" borderId="18" xfId="0" applyFont="1" applyFill="1" applyBorder="1" applyAlignment="1">
      <alignment vertical="center" wrapText="1"/>
    </xf>
    <xf numFmtId="4" fontId="26" fillId="0" borderId="18" xfId="0" applyNumberFormat="1" applyFont="1" applyFill="1" applyBorder="1" applyAlignment="1">
      <alignment horizontal="right" vertical="top" wrapText="1"/>
    </xf>
    <xf numFmtId="0" fontId="25" fillId="0" borderId="0" xfId="0" applyFont="1" applyFill="1"/>
    <xf numFmtId="176" fontId="26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6" fillId="0" borderId="0" xfId="0" applyNumberFormat="1" applyFont="1" applyAlignment="1"/>
    <xf numFmtId="1" fontId="36" fillId="0" borderId="0" xfId="0" applyNumberFormat="1" applyFont="1" applyAlignment="1"/>
    <xf numFmtId="0" fontId="25" fillId="0" borderId="0" xfId="0" applyFont="1"/>
    <xf numFmtId="1" fontId="60" fillId="0" borderId="0" xfId="0" applyNumberFormat="1" applyFont="1" applyAlignment="1"/>
    <xf numFmtId="0" fontId="60" fillId="0" borderId="0" xfId="0" applyNumberFormat="1" applyFont="1" applyAlignment="1"/>
    <xf numFmtId="0" fontId="25" fillId="0" borderId="0" xfId="0" applyFont="1"/>
    <xf numFmtId="0" fontId="25" fillId="0" borderId="0" xfId="0" applyFont="1"/>
    <xf numFmtId="0" fontId="61" fillId="0" borderId="0" xfId="110"/>
    <xf numFmtId="0" fontId="62" fillId="0" borderId="0" xfId="110" applyNumberFormat="1" applyFont="1"/>
    <xf numFmtId="1" fontId="64" fillId="0" borderId="0" xfId="0" applyNumberFormat="1" applyFont="1" applyAlignment="1"/>
    <xf numFmtId="0" fontId="64" fillId="0" borderId="0" xfId="0" applyNumberFormat="1" applyFont="1" applyAlignment="1"/>
    <xf numFmtId="0" fontId="25" fillId="0" borderId="0" xfId="0" applyFont="1" applyAlignment="1">
      <alignment vertical="center"/>
    </xf>
    <xf numFmtId="0" fontId="26" fillId="33" borderId="18" xfId="0" applyFont="1" applyFill="1" applyBorder="1" applyAlignment="1">
      <alignment vertical="center" wrapText="1"/>
    </xf>
    <xf numFmtId="49" fontId="26" fillId="33" borderId="18" xfId="0" applyNumberFormat="1" applyFont="1" applyFill="1" applyBorder="1" applyAlignment="1">
      <alignment horizontal="left" vertical="top" wrapText="1"/>
    </xf>
    <xf numFmtId="49" fontId="27" fillId="33" borderId="18" xfId="0" applyNumberFormat="1" applyFont="1" applyFill="1" applyBorder="1" applyAlignment="1">
      <alignment horizontal="left" vertical="top" wrapText="1"/>
    </xf>
    <xf numFmtId="14" fontId="26" fillId="33" borderId="18" xfId="0" applyNumberFormat="1" applyFont="1" applyFill="1" applyBorder="1" applyAlignment="1">
      <alignment vertical="center" wrapText="1"/>
    </xf>
    <xf numFmtId="49" fontId="26" fillId="33" borderId="13" xfId="0" applyNumberFormat="1" applyFont="1" applyFill="1" applyBorder="1" applyAlignment="1">
      <alignment horizontal="left" vertical="top" wrapText="1"/>
    </xf>
    <xf numFmtId="49" fontId="26" fillId="33" borderId="15" xfId="0" applyNumberFormat="1" applyFont="1" applyFill="1" applyBorder="1" applyAlignment="1">
      <alignment horizontal="left" vertical="top" wrapText="1"/>
    </xf>
    <xf numFmtId="49" fontId="26" fillId="33" borderId="22" xfId="0" applyNumberFormat="1" applyFont="1" applyFill="1" applyBorder="1" applyAlignment="1">
      <alignment horizontal="left" vertical="top" wrapText="1"/>
    </xf>
    <xf numFmtId="49" fontId="26" fillId="33" borderId="23" xfId="0" applyNumberFormat="1" applyFont="1" applyFill="1" applyBorder="1" applyAlignment="1">
      <alignment horizontal="left" vertical="top" wrapText="1"/>
    </xf>
    <xf numFmtId="0" fontId="25" fillId="0" borderId="19" xfId="257" applyFont="1" applyBorder="1" applyAlignment="1">
      <alignment wrapText="1"/>
    </xf>
    <xf numFmtId="49" fontId="26" fillId="33" borderId="15" xfId="257" applyNumberFormat="1" applyFont="1" applyFill="1" applyBorder="1" applyAlignment="1">
      <alignment horizontal="left" vertical="top" wrapText="1"/>
    </xf>
    <xf numFmtId="0" fontId="25" fillId="0" borderId="0" xfId="257" applyFont="1" applyAlignment="1">
      <alignment wrapText="1"/>
    </xf>
    <xf numFmtId="14" fontId="26" fillId="33" borderId="12" xfId="257" applyNumberFormat="1" applyFont="1" applyFill="1" applyBorder="1" applyAlignment="1">
      <alignment vertical="center" wrapText="1"/>
    </xf>
    <xf numFmtId="14" fontId="26" fillId="33" borderId="16" xfId="257" applyNumberFormat="1" applyFont="1" applyFill="1" applyBorder="1" applyAlignment="1">
      <alignment vertical="center" wrapText="1"/>
    </xf>
    <xf numFmtId="14" fontId="26" fillId="33" borderId="17" xfId="257" applyNumberFormat="1" applyFont="1" applyFill="1" applyBorder="1" applyAlignment="1">
      <alignment vertical="center" wrapText="1"/>
    </xf>
    <xf numFmtId="49" fontId="27" fillId="33" borderId="15" xfId="257" applyNumberFormat="1" applyFont="1" applyFill="1" applyBorder="1" applyAlignment="1">
      <alignment horizontal="left" vertical="top" wrapText="1"/>
    </xf>
    <xf numFmtId="49" fontId="27" fillId="33" borderId="14" xfId="257" applyNumberFormat="1" applyFont="1" applyFill="1" applyBorder="1" applyAlignment="1">
      <alignment horizontal="left" vertical="top" wrapText="1"/>
    </xf>
    <xf numFmtId="49" fontId="27" fillId="33" borderId="13" xfId="257" applyNumberFormat="1" applyFont="1" applyFill="1" applyBorder="1" applyAlignment="1">
      <alignment horizontal="left" vertical="top" wrapText="1"/>
    </xf>
    <xf numFmtId="0" fontId="26" fillId="33" borderId="15" xfId="257" applyFont="1" applyFill="1" applyBorder="1" applyAlignment="1">
      <alignment vertical="center" wrapText="1"/>
    </xf>
    <xf numFmtId="0" fontId="26" fillId="33" borderId="13" xfId="257" applyFont="1" applyFill="1" applyBorder="1" applyAlignment="1">
      <alignment vertical="center" wrapText="1"/>
    </xf>
    <xf numFmtId="0" fontId="25" fillId="0" borderId="0" xfId="257" applyFont="1" applyAlignment="1">
      <alignment horizontal="right" vertical="center" wrapText="1"/>
    </xf>
    <xf numFmtId="49" fontId="26" fillId="33" borderId="13" xfId="257" applyNumberFormat="1" applyFont="1" applyFill="1" applyBorder="1" applyAlignment="1">
      <alignment horizontal="left" vertical="top" wrapText="1"/>
    </xf>
    <xf numFmtId="0" fontId="1" fillId="0" borderId="0" xfId="257">
      <alignment vertical="center"/>
    </xf>
    <xf numFmtId="0" fontId="31" fillId="0" borderId="0" xfId="257" applyFont="1" applyAlignment="1">
      <alignment horizontal="left" wrapText="1"/>
    </xf>
    <xf numFmtId="0" fontId="37" fillId="0" borderId="19" xfId="257" applyFont="1" applyBorder="1" applyAlignment="1">
      <alignment horizontal="left" vertical="center" wrapText="1"/>
    </xf>
    <xf numFmtId="0" fontId="26" fillId="0" borderId="10" xfId="257" applyFont="1" applyBorder="1" applyAlignment="1">
      <alignment wrapText="1"/>
    </xf>
    <xf numFmtId="0" fontId="25" fillId="0" borderId="11" xfId="257" applyFont="1" applyBorder="1" applyAlignment="1">
      <alignment wrapText="1"/>
    </xf>
    <xf numFmtId="0" fontId="25" fillId="0" borderId="11" xfId="257" applyFont="1" applyBorder="1" applyAlignment="1">
      <alignment horizontal="right" vertical="center" wrapText="1"/>
    </xf>
    <xf numFmtId="49" fontId="26" fillId="33" borderId="10" xfId="257" applyNumberFormat="1" applyFont="1" applyFill="1" applyBorder="1" applyAlignment="1">
      <alignment vertical="center" wrapText="1"/>
    </xf>
    <xf numFmtId="49" fontId="26" fillId="33" borderId="12" xfId="257" applyNumberFormat="1" applyFont="1" applyFill="1" applyBorder="1" applyAlignment="1">
      <alignment vertical="center" wrapText="1"/>
    </xf>
    <xf numFmtId="0" fontId="26" fillId="33" borderId="10" xfId="257" applyFont="1" applyFill="1" applyBorder="1" applyAlignment="1">
      <alignment vertical="center" wrapText="1"/>
    </xf>
    <xf numFmtId="0" fontId="26" fillId="33" borderId="12" xfId="257" applyFont="1" applyFill="1" applyBorder="1" applyAlignment="1">
      <alignment vertical="center" wrapText="1"/>
    </xf>
    <xf numFmtId="4" fontId="27" fillId="34" borderId="10" xfId="257" applyNumberFormat="1" applyFont="1" applyFill="1" applyBorder="1" applyAlignment="1">
      <alignment horizontal="right" vertical="top" wrapText="1"/>
    </xf>
    <xf numFmtId="176" fontId="27" fillId="34" borderId="10" xfId="257" applyNumberFormat="1" applyFont="1" applyFill="1" applyBorder="1" applyAlignment="1">
      <alignment horizontal="right" vertical="top" wrapText="1"/>
    </xf>
    <xf numFmtId="176" fontId="27" fillId="34" borderId="12" xfId="257" applyNumberFormat="1" applyFont="1" applyFill="1" applyBorder="1" applyAlignment="1">
      <alignment horizontal="right" vertical="top" wrapText="1"/>
    </xf>
    <xf numFmtId="4" fontId="26" fillId="35" borderId="10" xfId="257" applyNumberFormat="1" applyFont="1" applyFill="1" applyBorder="1" applyAlignment="1">
      <alignment horizontal="right" vertical="top" wrapText="1"/>
    </xf>
    <xf numFmtId="176" fontId="26" fillId="35" borderId="10" xfId="257" applyNumberFormat="1" applyFont="1" applyFill="1" applyBorder="1" applyAlignment="1">
      <alignment horizontal="right" vertical="top" wrapText="1"/>
    </xf>
    <xf numFmtId="176" fontId="26" fillId="35" borderId="12" xfId="257" applyNumberFormat="1" applyFont="1" applyFill="1" applyBorder="1" applyAlignment="1">
      <alignment horizontal="right" vertical="top" wrapText="1"/>
    </xf>
    <xf numFmtId="0" fontId="26" fillId="35" borderId="10" xfId="257" applyFont="1" applyFill="1" applyBorder="1" applyAlignment="1">
      <alignment horizontal="right" vertical="top" wrapText="1"/>
    </xf>
    <xf numFmtId="0" fontId="26" fillId="35" borderId="12" xfId="257" applyFont="1" applyFill="1" applyBorder="1" applyAlignment="1">
      <alignment horizontal="right" vertical="top" wrapText="1"/>
    </xf>
    <xf numFmtId="4" fontId="26" fillId="35" borderId="13" xfId="257" applyNumberFormat="1" applyFont="1" applyFill="1" applyBorder="1" applyAlignment="1">
      <alignment horizontal="right" vertical="top" wrapText="1"/>
    </xf>
    <xf numFmtId="0" fontId="26" fillId="35" borderId="13" xfId="257" applyFont="1" applyFill="1" applyBorder="1" applyAlignment="1">
      <alignment horizontal="right" vertical="top" wrapText="1"/>
    </xf>
    <xf numFmtId="176" fontId="26" fillId="35" borderId="13" xfId="257" applyNumberFormat="1" applyFont="1" applyFill="1" applyBorder="1" applyAlignment="1">
      <alignment horizontal="right" vertical="top" wrapText="1"/>
    </xf>
    <xf numFmtId="176" fontId="26" fillId="35" borderId="20" xfId="257" applyNumberFormat="1" applyFont="1" applyFill="1" applyBorder="1" applyAlignment="1">
      <alignment horizontal="right" vertical="top" wrapText="1"/>
    </xf>
  </cellXfs>
  <cellStyles count="271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2" xfId="23" builtinId="34" customBuiltin="1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3" xfId="27" builtinId="38" customBuiltin="1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4" xfId="31" builtinId="42" customBuiltin="1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5" xfId="35" builtinId="46" customBuiltin="1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6" xfId="39" builtinId="50" customBuiltin="1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2" xfId="24" builtinId="35" customBuiltin="1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3" xfId="28" builtinId="39" customBuiltin="1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4" xfId="32" builtinId="43" customBuiltin="1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5" xfId="36" builtinId="47" customBuiltin="1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6" xfId="40" builtinId="51" customBuiltin="1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8" sqref="N8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4" t="s">
        <v>5</v>
      </c>
      <c r="B3" s="44"/>
      <c r="C3" s="44"/>
      <c r="D3" s="44"/>
      <c r="E3" s="15">
        <f>SUM(E4:E41)</f>
        <v>22858464.256699994</v>
      </c>
      <c r="F3" s="25">
        <f>RA!I7</f>
        <v>1777486.7065999999</v>
      </c>
      <c r="G3" s="16">
        <f>SUM(G4:G41)</f>
        <v>21080977.550100002</v>
      </c>
      <c r="H3" s="27">
        <f>RA!J7</f>
        <v>7.7760547980777197</v>
      </c>
      <c r="I3" s="20">
        <f>SUM(I4:I41)</f>
        <v>22858469.691002335</v>
      </c>
      <c r="J3" s="21">
        <f>SUM(J4:J41)</f>
        <v>21080977.634056348</v>
      </c>
      <c r="K3" s="22">
        <f>E3-I3</f>
        <v>-5.4343023411929607</v>
      </c>
      <c r="L3" s="22">
        <f>G3-J3</f>
        <v>-8.3956345915794373E-2</v>
      </c>
    </row>
    <row r="4" spans="1:13" x14ac:dyDescent="0.2">
      <c r="A4" s="45">
        <f>RA!A8</f>
        <v>42455</v>
      </c>
      <c r="B4" s="12">
        <v>12</v>
      </c>
      <c r="C4" s="43" t="s">
        <v>6</v>
      </c>
      <c r="D4" s="43"/>
      <c r="E4" s="15">
        <f>VLOOKUP(C4,RA!B8:D36,3,0)</f>
        <v>623448.40410000004</v>
      </c>
      <c r="F4" s="25">
        <f>VLOOKUP(C4,RA!B8:I39,8,0)</f>
        <v>158318.29939999999</v>
      </c>
      <c r="G4" s="16">
        <f t="shared" ref="G4:G41" si="0">E4-F4</f>
        <v>465130.10470000003</v>
      </c>
      <c r="H4" s="27">
        <f>RA!J8</f>
        <v>25.393969791060101</v>
      </c>
      <c r="I4" s="20">
        <f>VLOOKUP(B4,RMS!B:D,3,FALSE)</f>
        <v>623449.26988034195</v>
      </c>
      <c r="J4" s="21">
        <f>VLOOKUP(B4,RMS!B:E,4,FALSE)</f>
        <v>465130.11899145303</v>
      </c>
      <c r="K4" s="22">
        <f t="shared" ref="K4:K41" si="1">E4-I4</f>
        <v>-0.8657803419046104</v>
      </c>
      <c r="L4" s="22">
        <f t="shared" ref="L4:L41" si="2">G4-J4</f>
        <v>-1.4291453000623733E-2</v>
      </c>
    </row>
    <row r="5" spans="1:13" x14ac:dyDescent="0.2">
      <c r="A5" s="45"/>
      <c r="B5" s="12">
        <v>13</v>
      </c>
      <c r="C5" s="43" t="s">
        <v>7</v>
      </c>
      <c r="D5" s="43"/>
      <c r="E5" s="15">
        <f>VLOOKUP(C5,RA!B8:D37,3,0)</f>
        <v>130897.75</v>
      </c>
      <c r="F5" s="25">
        <f>VLOOKUP(C5,RA!B9:I40,8,0)</f>
        <v>28632.402399999999</v>
      </c>
      <c r="G5" s="16">
        <f t="shared" si="0"/>
        <v>102265.34760000001</v>
      </c>
      <c r="H5" s="27">
        <f>RA!J9</f>
        <v>21.8738690313623</v>
      </c>
      <c r="I5" s="20">
        <f>VLOOKUP(B5,RMS!B:D,3,FALSE)</f>
        <v>130897.82266666699</v>
      </c>
      <c r="J5" s="21">
        <f>VLOOKUP(B5,RMS!B:E,4,FALSE)</f>
        <v>102265.347297436</v>
      </c>
      <c r="K5" s="22">
        <f t="shared" si="1"/>
        <v>-7.2666666994336993E-2</v>
      </c>
      <c r="L5" s="22">
        <f t="shared" si="2"/>
        <v>3.0256400350481272E-4</v>
      </c>
      <c r="M5" s="32"/>
    </row>
    <row r="6" spans="1:13" x14ac:dyDescent="0.2">
      <c r="A6" s="45"/>
      <c r="B6" s="12">
        <v>14</v>
      </c>
      <c r="C6" s="43" t="s">
        <v>8</v>
      </c>
      <c r="D6" s="43"/>
      <c r="E6" s="15">
        <f>VLOOKUP(C6,RA!B10:D38,3,0)</f>
        <v>196603.6441</v>
      </c>
      <c r="F6" s="25">
        <f>VLOOKUP(C6,RA!B10:I41,8,0)</f>
        <v>55656.707699999999</v>
      </c>
      <c r="G6" s="16">
        <f t="shared" si="0"/>
        <v>140946.93640000001</v>
      </c>
      <c r="H6" s="27">
        <f>RA!J10</f>
        <v>28.3090926186958</v>
      </c>
      <c r="I6" s="20">
        <f>VLOOKUP(B6,RMS!B:D,3,FALSE)</f>
        <v>196606.09611283601</v>
      </c>
      <c r="J6" s="21">
        <f>VLOOKUP(B6,RMS!B:E,4,FALSE)</f>
        <v>140946.93530909199</v>
      </c>
      <c r="K6" s="22">
        <f>E6-I6</f>
        <v>-2.4520128360018134</v>
      </c>
      <c r="L6" s="22">
        <f t="shared" si="2"/>
        <v>1.0909080156125128E-3</v>
      </c>
      <c r="M6" s="32"/>
    </row>
    <row r="7" spans="1:13" x14ac:dyDescent="0.2">
      <c r="A7" s="45"/>
      <c r="B7" s="12">
        <v>15</v>
      </c>
      <c r="C7" s="43" t="s">
        <v>9</v>
      </c>
      <c r="D7" s="43"/>
      <c r="E7" s="15">
        <f>VLOOKUP(C7,RA!B10:D39,3,0)</f>
        <v>46179.090499999998</v>
      </c>
      <c r="F7" s="25">
        <f>VLOOKUP(C7,RA!B11:I42,8,0)</f>
        <v>10249.801100000001</v>
      </c>
      <c r="G7" s="16">
        <f t="shared" si="0"/>
        <v>35929.289399999994</v>
      </c>
      <c r="H7" s="27">
        <f>RA!J11</f>
        <v>22.195762170759998</v>
      </c>
      <c r="I7" s="20">
        <f>VLOOKUP(B7,RMS!B:D,3,FALSE)</f>
        <v>46179.135312979401</v>
      </c>
      <c r="J7" s="21">
        <f>VLOOKUP(B7,RMS!B:E,4,FALSE)</f>
        <v>35929.289367990299</v>
      </c>
      <c r="K7" s="22">
        <f t="shared" si="1"/>
        <v>-4.4812979402195197E-2</v>
      </c>
      <c r="L7" s="22">
        <f t="shared" si="2"/>
        <v>3.2009695132728666E-5</v>
      </c>
      <c r="M7" s="32"/>
    </row>
    <row r="8" spans="1:13" x14ac:dyDescent="0.2">
      <c r="A8" s="45"/>
      <c r="B8" s="12">
        <v>16</v>
      </c>
      <c r="C8" s="43" t="s">
        <v>10</v>
      </c>
      <c r="D8" s="43"/>
      <c r="E8" s="15">
        <f>VLOOKUP(C8,RA!B12:D39,3,0)</f>
        <v>117882.18369999999</v>
      </c>
      <c r="F8" s="25">
        <f>VLOOKUP(C8,RA!B12:I43,8,0)</f>
        <v>20539.662700000001</v>
      </c>
      <c r="G8" s="16">
        <f t="shared" si="0"/>
        <v>97342.520999999993</v>
      </c>
      <c r="H8" s="27">
        <f>RA!J12</f>
        <v>17.423890578979801</v>
      </c>
      <c r="I8" s="20">
        <f>VLOOKUP(B8,RMS!B:D,3,FALSE)</f>
        <v>117882.17802906</v>
      </c>
      <c r="J8" s="21">
        <f>VLOOKUP(B8,RMS!B:E,4,FALSE)</f>
        <v>97342.517829059798</v>
      </c>
      <c r="K8" s="22">
        <f t="shared" si="1"/>
        <v>5.6709399941610172E-3</v>
      </c>
      <c r="L8" s="22">
        <f t="shared" si="2"/>
        <v>3.170940195559524E-3</v>
      </c>
      <c r="M8" s="32"/>
    </row>
    <row r="9" spans="1:13" x14ac:dyDescent="0.2">
      <c r="A9" s="45"/>
      <c r="B9" s="12">
        <v>17</v>
      </c>
      <c r="C9" s="43" t="s">
        <v>11</v>
      </c>
      <c r="D9" s="43"/>
      <c r="E9" s="15">
        <f>VLOOKUP(C9,RA!B12:D40,3,0)</f>
        <v>212987.356</v>
      </c>
      <c r="F9" s="25">
        <f>VLOOKUP(C9,RA!B13:I44,8,0)</f>
        <v>61265.733099999998</v>
      </c>
      <c r="G9" s="16">
        <f t="shared" si="0"/>
        <v>151721.62290000002</v>
      </c>
      <c r="H9" s="27">
        <f>RA!J13</f>
        <v>28.7649625079153</v>
      </c>
      <c r="I9" s="20">
        <f>VLOOKUP(B9,RMS!B:D,3,FALSE)</f>
        <v>212987.531383761</v>
      </c>
      <c r="J9" s="21">
        <f>VLOOKUP(B9,RMS!B:E,4,FALSE)</f>
        <v>151721.62003931601</v>
      </c>
      <c r="K9" s="22">
        <f t="shared" si="1"/>
        <v>-0.17538376100128517</v>
      </c>
      <c r="L9" s="22">
        <f t="shared" si="2"/>
        <v>2.8606840060092509E-3</v>
      </c>
      <c r="M9" s="32"/>
    </row>
    <row r="10" spans="1:13" x14ac:dyDescent="0.2">
      <c r="A10" s="45"/>
      <c r="B10" s="12">
        <v>18</v>
      </c>
      <c r="C10" s="43" t="s">
        <v>12</v>
      </c>
      <c r="D10" s="43"/>
      <c r="E10" s="15">
        <f>VLOOKUP(C10,RA!B14:D41,3,0)</f>
        <v>160932.33530000001</v>
      </c>
      <c r="F10" s="25">
        <f>VLOOKUP(C10,RA!B14:I44,8,0)</f>
        <v>28857.764200000001</v>
      </c>
      <c r="G10" s="16">
        <f t="shared" si="0"/>
        <v>132074.5711</v>
      </c>
      <c r="H10" s="27">
        <f>RA!J14</f>
        <v>17.931613399013401</v>
      </c>
      <c r="I10" s="20">
        <f>VLOOKUP(B10,RMS!B:D,3,FALSE)</f>
        <v>160932.340288034</v>
      </c>
      <c r="J10" s="21">
        <f>VLOOKUP(B10,RMS!B:E,4,FALSE)</f>
        <v>132074.57309658101</v>
      </c>
      <c r="K10" s="22">
        <f t="shared" si="1"/>
        <v>-4.9880339938681573E-3</v>
      </c>
      <c r="L10" s="22">
        <f t="shared" si="2"/>
        <v>-1.996581006096676E-3</v>
      </c>
      <c r="M10" s="32"/>
    </row>
    <row r="11" spans="1:13" x14ac:dyDescent="0.2">
      <c r="A11" s="45"/>
      <c r="B11" s="12">
        <v>19</v>
      </c>
      <c r="C11" s="43" t="s">
        <v>13</v>
      </c>
      <c r="D11" s="43"/>
      <c r="E11" s="15">
        <f>VLOOKUP(C11,RA!B14:D42,3,0)</f>
        <v>76708.319399999993</v>
      </c>
      <c r="F11" s="25">
        <f>VLOOKUP(C11,RA!B15:I45,8,0)</f>
        <v>13204.429400000001</v>
      </c>
      <c r="G11" s="16">
        <f t="shared" si="0"/>
        <v>63503.889999999992</v>
      </c>
      <c r="H11" s="27">
        <f>RA!J15</f>
        <v>17.213816575937098</v>
      </c>
      <c r="I11" s="20">
        <f>VLOOKUP(B11,RMS!B:D,3,FALSE)</f>
        <v>76708.403734188003</v>
      </c>
      <c r="J11" s="21">
        <f>VLOOKUP(B11,RMS!B:E,4,FALSE)</f>
        <v>63503.890534188002</v>
      </c>
      <c r="K11" s="22">
        <f t="shared" si="1"/>
        <v>-8.4334188009961508E-2</v>
      </c>
      <c r="L11" s="22">
        <f t="shared" si="2"/>
        <v>-5.3418800962390378E-4</v>
      </c>
      <c r="M11" s="32"/>
    </row>
    <row r="12" spans="1:13" x14ac:dyDescent="0.2">
      <c r="A12" s="45"/>
      <c r="B12" s="12">
        <v>21</v>
      </c>
      <c r="C12" s="43" t="s">
        <v>14</v>
      </c>
      <c r="D12" s="43"/>
      <c r="E12" s="15">
        <f>VLOOKUP(C12,RA!B16:D43,3,0)</f>
        <v>1150507.1472</v>
      </c>
      <c r="F12" s="25">
        <f>VLOOKUP(C12,RA!B16:I46,8,0)</f>
        <v>20661.579900000001</v>
      </c>
      <c r="G12" s="16">
        <f t="shared" si="0"/>
        <v>1129845.5673</v>
      </c>
      <c r="H12" s="27">
        <f>RA!J16</f>
        <v>1.7958671486991</v>
      </c>
      <c r="I12" s="20">
        <f>VLOOKUP(B12,RMS!B:D,3,FALSE)</f>
        <v>1150506.2300265001</v>
      </c>
      <c r="J12" s="21">
        <f>VLOOKUP(B12,RMS!B:E,4,FALSE)</f>
        <v>1129845.56756667</v>
      </c>
      <c r="K12" s="22">
        <f t="shared" si="1"/>
        <v>0.91717349993996322</v>
      </c>
      <c r="L12" s="22">
        <f t="shared" si="2"/>
        <v>-2.6667001657187939E-4</v>
      </c>
      <c r="M12" s="32"/>
    </row>
    <row r="13" spans="1:13" x14ac:dyDescent="0.2">
      <c r="A13" s="45"/>
      <c r="B13" s="12">
        <v>22</v>
      </c>
      <c r="C13" s="43" t="s">
        <v>15</v>
      </c>
      <c r="D13" s="43"/>
      <c r="E13" s="15">
        <f>VLOOKUP(C13,RA!B16:D44,3,0)</f>
        <v>2719495.1320000002</v>
      </c>
      <c r="F13" s="25">
        <f>VLOOKUP(C13,RA!B17:I47,8,0)</f>
        <v>-13540.8112</v>
      </c>
      <c r="G13" s="16">
        <f t="shared" si="0"/>
        <v>2733035.9432000001</v>
      </c>
      <c r="H13" s="27">
        <f>RA!J17</f>
        <v>-0.49791636104315001</v>
      </c>
      <c r="I13" s="20">
        <f>VLOOKUP(B13,RMS!B:D,3,FALSE)</f>
        <v>2719495.1361350399</v>
      </c>
      <c r="J13" s="21">
        <f>VLOOKUP(B13,RMS!B:E,4,FALSE)</f>
        <v>2733035.9438435901</v>
      </c>
      <c r="K13" s="22">
        <f t="shared" si="1"/>
        <v>-4.1350396350026131E-3</v>
      </c>
      <c r="L13" s="22">
        <f t="shared" si="2"/>
        <v>-6.4358999952673912E-4</v>
      </c>
      <c r="M13" s="32"/>
    </row>
    <row r="14" spans="1:13" x14ac:dyDescent="0.2">
      <c r="A14" s="45"/>
      <c r="B14" s="12">
        <v>23</v>
      </c>
      <c r="C14" s="43" t="s">
        <v>16</v>
      </c>
      <c r="D14" s="43"/>
      <c r="E14" s="15">
        <f>VLOOKUP(C14,RA!B18:D44,3,0)</f>
        <v>2245332.1129999999</v>
      </c>
      <c r="F14" s="25">
        <f>VLOOKUP(C14,RA!B18:I48,8,0)</f>
        <v>303317.27140000003</v>
      </c>
      <c r="G14" s="16">
        <f t="shared" si="0"/>
        <v>1942014.8415999999</v>
      </c>
      <c r="H14" s="27">
        <f>RA!J18</f>
        <v>13.5087931822583</v>
      </c>
      <c r="I14" s="20">
        <f>VLOOKUP(B14,RMS!B:D,3,FALSE)</f>
        <v>2245332.1544153802</v>
      </c>
      <c r="J14" s="21">
        <f>VLOOKUP(B14,RMS!B:E,4,FALSE)</f>
        <v>1942014.84683419</v>
      </c>
      <c r="K14" s="22">
        <f t="shared" si="1"/>
        <v>-4.14153803139925E-2</v>
      </c>
      <c r="L14" s="22">
        <f t="shared" si="2"/>
        <v>-5.2341900300234556E-3</v>
      </c>
      <c r="M14" s="32"/>
    </row>
    <row r="15" spans="1:13" x14ac:dyDescent="0.2">
      <c r="A15" s="45"/>
      <c r="B15" s="12">
        <v>24</v>
      </c>
      <c r="C15" s="43" t="s">
        <v>17</v>
      </c>
      <c r="D15" s="43"/>
      <c r="E15" s="15">
        <f>VLOOKUP(C15,RA!B18:D45,3,0)</f>
        <v>646139.31480000005</v>
      </c>
      <c r="F15" s="25">
        <f>VLOOKUP(C15,RA!B19:I49,8,0)</f>
        <v>63902.572500000002</v>
      </c>
      <c r="G15" s="16">
        <f t="shared" si="0"/>
        <v>582236.74230000004</v>
      </c>
      <c r="H15" s="27">
        <f>RA!J19</f>
        <v>9.8899062533874496</v>
      </c>
      <c r="I15" s="20">
        <f>VLOOKUP(B15,RMS!B:D,3,FALSE)</f>
        <v>646139.28781794896</v>
      </c>
      <c r="J15" s="21">
        <f>VLOOKUP(B15,RMS!B:E,4,FALSE)</f>
        <v>582236.74293589697</v>
      </c>
      <c r="K15" s="22">
        <f t="shared" si="1"/>
        <v>2.6982051087543368E-2</v>
      </c>
      <c r="L15" s="22">
        <f t="shared" si="2"/>
        <v>-6.3589692581444979E-4</v>
      </c>
      <c r="M15" s="32"/>
    </row>
    <row r="16" spans="1:13" x14ac:dyDescent="0.2">
      <c r="A16" s="45"/>
      <c r="B16" s="12">
        <v>25</v>
      </c>
      <c r="C16" s="43" t="s">
        <v>18</v>
      </c>
      <c r="D16" s="43"/>
      <c r="E16" s="15">
        <f>VLOOKUP(C16,RA!B20:D46,3,0)</f>
        <v>1049367.7390999999</v>
      </c>
      <c r="F16" s="25">
        <f>VLOOKUP(C16,RA!B20:I50,8,0)</f>
        <v>99703.149300000005</v>
      </c>
      <c r="G16" s="16">
        <f t="shared" si="0"/>
        <v>949664.58979999984</v>
      </c>
      <c r="H16" s="27">
        <f>RA!J20</f>
        <v>9.5012592425903399</v>
      </c>
      <c r="I16" s="20">
        <f>VLOOKUP(B16,RMS!B:D,3,FALSE)</f>
        <v>1049367.8044</v>
      </c>
      <c r="J16" s="21">
        <f>VLOOKUP(B16,RMS!B:E,4,FALSE)</f>
        <v>949664.58979999996</v>
      </c>
      <c r="K16" s="22">
        <f t="shared" si="1"/>
        <v>-6.5300000132992864E-2</v>
      </c>
      <c r="L16" s="22">
        <f t="shared" si="2"/>
        <v>0</v>
      </c>
      <c r="M16" s="32"/>
    </row>
    <row r="17" spans="1:13" x14ac:dyDescent="0.2">
      <c r="A17" s="45"/>
      <c r="B17" s="12">
        <v>26</v>
      </c>
      <c r="C17" s="43" t="s">
        <v>19</v>
      </c>
      <c r="D17" s="43"/>
      <c r="E17" s="15">
        <f>VLOOKUP(C17,RA!B20:D47,3,0)</f>
        <v>417321.32909999997</v>
      </c>
      <c r="F17" s="25">
        <f>VLOOKUP(C17,RA!B21:I51,8,0)</f>
        <v>57891.249799999998</v>
      </c>
      <c r="G17" s="16">
        <f t="shared" si="0"/>
        <v>359430.07929999998</v>
      </c>
      <c r="H17" s="27">
        <f>RA!J21</f>
        <v>13.8721042427544</v>
      </c>
      <c r="I17" s="20">
        <f>VLOOKUP(B17,RMS!B:D,3,FALSE)</f>
        <v>417321.04826743802</v>
      </c>
      <c r="J17" s="21">
        <f>VLOOKUP(B17,RMS!B:E,4,FALSE)</f>
        <v>359430.079150579</v>
      </c>
      <c r="K17" s="22">
        <f t="shared" si="1"/>
        <v>0.28083256195532158</v>
      </c>
      <c r="L17" s="22">
        <f t="shared" si="2"/>
        <v>1.4942098641768098E-4</v>
      </c>
      <c r="M17" s="32"/>
    </row>
    <row r="18" spans="1:13" x14ac:dyDescent="0.2">
      <c r="A18" s="45"/>
      <c r="B18" s="12">
        <v>27</v>
      </c>
      <c r="C18" s="43" t="s">
        <v>20</v>
      </c>
      <c r="D18" s="43"/>
      <c r="E18" s="15">
        <f>VLOOKUP(C18,RA!B22:D48,3,0)</f>
        <v>1462463.1006</v>
      </c>
      <c r="F18" s="25">
        <f>VLOOKUP(C18,RA!B22:I52,8,0)</f>
        <v>85245.581900000005</v>
      </c>
      <c r="G18" s="16">
        <f t="shared" si="0"/>
        <v>1377217.5186999999</v>
      </c>
      <c r="H18" s="27">
        <f>RA!J22</f>
        <v>5.8289048021127199</v>
      </c>
      <c r="I18" s="20">
        <f>VLOOKUP(B18,RMS!B:D,3,FALSE)</f>
        <v>1462464.5488</v>
      </c>
      <c r="J18" s="21">
        <f>VLOOKUP(B18,RMS!B:E,4,FALSE)</f>
        <v>1377217.5120999999</v>
      </c>
      <c r="K18" s="22">
        <f t="shared" si="1"/>
        <v>-1.4481999999843538</v>
      </c>
      <c r="L18" s="22">
        <f t="shared" si="2"/>
        <v>6.5999999642372131E-3</v>
      </c>
      <c r="M18" s="32"/>
    </row>
    <row r="19" spans="1:13" x14ac:dyDescent="0.2">
      <c r="A19" s="45"/>
      <c r="B19" s="12">
        <v>29</v>
      </c>
      <c r="C19" s="43" t="s">
        <v>21</v>
      </c>
      <c r="D19" s="43"/>
      <c r="E19" s="15">
        <f>VLOOKUP(C19,RA!B22:D49,3,0)</f>
        <v>2858032.3667000001</v>
      </c>
      <c r="F19" s="25">
        <f>VLOOKUP(C19,RA!B23:I53,8,0)</f>
        <v>252276.1072</v>
      </c>
      <c r="G19" s="16">
        <f t="shared" si="0"/>
        <v>2605756.2595000002</v>
      </c>
      <c r="H19" s="27">
        <f>RA!J23</f>
        <v>8.8269156829489699</v>
      </c>
      <c r="I19" s="20">
        <f>VLOOKUP(B19,RMS!B:D,3,FALSE)</f>
        <v>2858033.73425641</v>
      </c>
      <c r="J19" s="21">
        <f>VLOOKUP(B19,RMS!B:E,4,FALSE)</f>
        <v>2605756.29033932</v>
      </c>
      <c r="K19" s="22">
        <f t="shared" si="1"/>
        <v>-1.3675564099103212</v>
      </c>
      <c r="L19" s="22">
        <f t="shared" si="2"/>
        <v>-3.0839319806545973E-2</v>
      </c>
      <c r="M19" s="32"/>
    </row>
    <row r="20" spans="1:13" x14ac:dyDescent="0.2">
      <c r="A20" s="45"/>
      <c r="B20" s="12">
        <v>31</v>
      </c>
      <c r="C20" s="43" t="s">
        <v>22</v>
      </c>
      <c r="D20" s="43"/>
      <c r="E20" s="15">
        <f>VLOOKUP(C20,RA!B24:D50,3,0)</f>
        <v>300440.38829999999</v>
      </c>
      <c r="F20" s="25">
        <f>VLOOKUP(C20,RA!B24:I54,8,0)</f>
        <v>46216.301200000002</v>
      </c>
      <c r="G20" s="16">
        <f t="shared" si="0"/>
        <v>254224.0871</v>
      </c>
      <c r="H20" s="27">
        <f>RA!J24</f>
        <v>15.3828523060793</v>
      </c>
      <c r="I20" s="20">
        <f>VLOOKUP(B20,RMS!B:D,3,FALSE)</f>
        <v>300440.49994619202</v>
      </c>
      <c r="J20" s="21">
        <f>VLOOKUP(B20,RMS!B:E,4,FALSE)</f>
        <v>254224.08226897701</v>
      </c>
      <c r="K20" s="22">
        <f t="shared" si="1"/>
        <v>-0.11164619203191251</v>
      </c>
      <c r="L20" s="22">
        <f t="shared" si="2"/>
        <v>4.8310229904018342E-3</v>
      </c>
      <c r="M20" s="32"/>
    </row>
    <row r="21" spans="1:13" x14ac:dyDescent="0.2">
      <c r="A21" s="45"/>
      <c r="B21" s="12">
        <v>32</v>
      </c>
      <c r="C21" s="43" t="s">
        <v>23</v>
      </c>
      <c r="D21" s="43"/>
      <c r="E21" s="15">
        <f>VLOOKUP(C21,RA!B24:D51,3,0)</f>
        <v>335346.37719999999</v>
      </c>
      <c r="F21" s="25">
        <f>VLOOKUP(C21,RA!B25:I55,8,0)</f>
        <v>19214.126</v>
      </c>
      <c r="G21" s="16">
        <f t="shared" si="0"/>
        <v>316132.2512</v>
      </c>
      <c r="H21" s="27">
        <f>RA!J25</f>
        <v>5.7296357755315004</v>
      </c>
      <c r="I21" s="20">
        <f>VLOOKUP(B21,RMS!B:D,3,FALSE)</f>
        <v>335346.35100272298</v>
      </c>
      <c r="J21" s="21">
        <f>VLOOKUP(B21,RMS!B:E,4,FALSE)</f>
        <v>316132.26007452002</v>
      </c>
      <c r="K21" s="22">
        <f t="shared" si="1"/>
        <v>2.6197277009487152E-2</v>
      </c>
      <c r="L21" s="22">
        <f t="shared" si="2"/>
        <v>-8.8745200191624463E-3</v>
      </c>
      <c r="M21" s="32"/>
    </row>
    <row r="22" spans="1:13" x14ac:dyDescent="0.2">
      <c r="A22" s="45"/>
      <c r="B22" s="12">
        <v>33</v>
      </c>
      <c r="C22" s="43" t="s">
        <v>24</v>
      </c>
      <c r="D22" s="43"/>
      <c r="E22" s="15">
        <f>VLOOKUP(C22,RA!B26:D52,3,0)</f>
        <v>707345.49809999997</v>
      </c>
      <c r="F22" s="25">
        <f>VLOOKUP(C22,RA!B26:I56,8,0)</f>
        <v>149648.70689999999</v>
      </c>
      <c r="G22" s="16">
        <f t="shared" si="0"/>
        <v>557696.79119999998</v>
      </c>
      <c r="H22" s="27">
        <f>RA!J26</f>
        <v>21.1563807647</v>
      </c>
      <c r="I22" s="20">
        <f>VLOOKUP(B22,RMS!B:D,3,FALSE)</f>
        <v>707345.48006739304</v>
      </c>
      <c r="J22" s="21">
        <f>VLOOKUP(B22,RMS!B:E,4,FALSE)</f>
        <v>557696.79393562896</v>
      </c>
      <c r="K22" s="22">
        <f t="shared" si="1"/>
        <v>1.8032606923952699E-2</v>
      </c>
      <c r="L22" s="22">
        <f t="shared" si="2"/>
        <v>-2.735628979280591E-3</v>
      </c>
      <c r="M22" s="32"/>
    </row>
    <row r="23" spans="1:13" x14ac:dyDescent="0.2">
      <c r="A23" s="45"/>
      <c r="B23" s="12">
        <v>34</v>
      </c>
      <c r="C23" s="43" t="s">
        <v>25</v>
      </c>
      <c r="D23" s="43"/>
      <c r="E23" s="15">
        <f>VLOOKUP(C23,RA!B26:D53,3,0)</f>
        <v>314809.73570000002</v>
      </c>
      <c r="F23" s="25">
        <f>VLOOKUP(C23,RA!B27:I57,8,0)</f>
        <v>84888.771099999998</v>
      </c>
      <c r="G23" s="16">
        <f t="shared" si="0"/>
        <v>229920.96460000001</v>
      </c>
      <c r="H23" s="27">
        <f>RA!J27</f>
        <v>26.965103512839001</v>
      </c>
      <c r="I23" s="20">
        <f>VLOOKUP(B23,RMS!B:D,3,FALSE)</f>
        <v>314809.50941186002</v>
      </c>
      <c r="J23" s="21">
        <f>VLOOKUP(B23,RMS!B:E,4,FALSE)</f>
        <v>229920.99984148599</v>
      </c>
      <c r="K23" s="22">
        <f t="shared" si="1"/>
        <v>0.22628813999472186</v>
      </c>
      <c r="L23" s="22">
        <f t="shared" si="2"/>
        <v>-3.524148598080501E-2</v>
      </c>
      <c r="M23" s="32"/>
    </row>
    <row r="24" spans="1:13" x14ac:dyDescent="0.2">
      <c r="A24" s="45"/>
      <c r="B24" s="12">
        <v>35</v>
      </c>
      <c r="C24" s="43" t="s">
        <v>26</v>
      </c>
      <c r="D24" s="43"/>
      <c r="E24" s="15">
        <f>VLOOKUP(C24,RA!B28:D54,3,0)</f>
        <v>1021750.8747</v>
      </c>
      <c r="F24" s="25">
        <f>VLOOKUP(C24,RA!B28:I58,8,0)</f>
        <v>44187.539299999997</v>
      </c>
      <c r="G24" s="16">
        <f t="shared" si="0"/>
        <v>977563.3354000001</v>
      </c>
      <c r="H24" s="27">
        <f>RA!J28</f>
        <v>4.3246881792955696</v>
      </c>
      <c r="I24" s="20">
        <f>VLOOKUP(B24,RMS!B:D,3,FALSE)</f>
        <v>1021750.87498938</v>
      </c>
      <c r="J24" s="21">
        <f>VLOOKUP(B24,RMS!B:E,4,FALSE)</f>
        <v>977563.30158584099</v>
      </c>
      <c r="K24" s="22">
        <f t="shared" si="1"/>
        <v>-2.8937996830791235E-4</v>
      </c>
      <c r="L24" s="22">
        <f t="shared" si="2"/>
        <v>3.3814159105531871E-2</v>
      </c>
      <c r="M24" s="32"/>
    </row>
    <row r="25" spans="1:13" x14ac:dyDescent="0.2">
      <c r="A25" s="45"/>
      <c r="B25" s="12">
        <v>36</v>
      </c>
      <c r="C25" s="43" t="s">
        <v>27</v>
      </c>
      <c r="D25" s="43"/>
      <c r="E25" s="15">
        <f>VLOOKUP(C25,RA!B28:D55,3,0)</f>
        <v>872681.4179</v>
      </c>
      <c r="F25" s="25">
        <f>VLOOKUP(C25,RA!B29:I59,8,0)</f>
        <v>128004.6781</v>
      </c>
      <c r="G25" s="16">
        <f t="shared" si="0"/>
        <v>744676.73979999998</v>
      </c>
      <c r="H25" s="27">
        <f>RA!J29</f>
        <v>14.667973383463099</v>
      </c>
      <c r="I25" s="20">
        <f>VLOOKUP(B25,RMS!B:D,3,FALSE)</f>
        <v>872681.756637168</v>
      </c>
      <c r="J25" s="21">
        <f>VLOOKUP(B25,RMS!B:E,4,FALSE)</f>
        <v>744676.73992716195</v>
      </c>
      <c r="K25" s="22">
        <f t="shared" si="1"/>
        <v>-0.33873716800007969</v>
      </c>
      <c r="L25" s="22">
        <f t="shared" si="2"/>
        <v>-1.2716196943074465E-4</v>
      </c>
      <c r="M25" s="32"/>
    </row>
    <row r="26" spans="1:13" x14ac:dyDescent="0.2">
      <c r="A26" s="45"/>
      <c r="B26" s="12">
        <v>37</v>
      </c>
      <c r="C26" s="43" t="s">
        <v>71</v>
      </c>
      <c r="D26" s="43"/>
      <c r="E26" s="15">
        <f>VLOOKUP(C26,RA!B30:D56,3,0)</f>
        <v>1456305.8739</v>
      </c>
      <c r="F26" s="25">
        <f>VLOOKUP(C26,RA!B30:I60,8,0)</f>
        <v>127077.79029999999</v>
      </c>
      <c r="G26" s="16">
        <f t="shared" si="0"/>
        <v>1329228.0836</v>
      </c>
      <c r="H26" s="27">
        <f>RA!J30</f>
        <v>8.7260370625083397</v>
      </c>
      <c r="I26" s="20">
        <f>VLOOKUP(B26,RMS!B:D,3,FALSE)</f>
        <v>1456305.86842743</v>
      </c>
      <c r="J26" s="21">
        <f>VLOOKUP(B26,RMS!B:E,4,FALSE)</f>
        <v>1329228.12248568</v>
      </c>
      <c r="K26" s="22">
        <f t="shared" si="1"/>
        <v>5.4725699592381716E-3</v>
      </c>
      <c r="L26" s="22">
        <f t="shared" si="2"/>
        <v>-3.888568002730608E-2</v>
      </c>
      <c r="M26" s="32"/>
    </row>
    <row r="27" spans="1:13" x14ac:dyDescent="0.2">
      <c r="A27" s="45"/>
      <c r="B27" s="12">
        <v>38</v>
      </c>
      <c r="C27" s="43" t="s">
        <v>29</v>
      </c>
      <c r="D27" s="43"/>
      <c r="E27" s="15">
        <f>VLOOKUP(C27,RA!B30:D57,3,0)</f>
        <v>803607.14930000005</v>
      </c>
      <c r="F27" s="25">
        <f>VLOOKUP(C27,RA!B31:I61,8,0)</f>
        <v>37416.0412</v>
      </c>
      <c r="G27" s="16">
        <f t="shared" si="0"/>
        <v>766191.10810000007</v>
      </c>
      <c r="H27" s="27">
        <f>RA!J31</f>
        <v>4.6560114892696101</v>
      </c>
      <c r="I27" s="20">
        <f>VLOOKUP(B27,RMS!B:D,3,FALSE)</f>
        <v>803607.05640619504</v>
      </c>
      <c r="J27" s="21">
        <f>VLOOKUP(B27,RMS!B:E,4,FALSE)</f>
        <v>766191.09852123901</v>
      </c>
      <c r="K27" s="22">
        <f t="shared" si="1"/>
        <v>9.2893805005587637E-2</v>
      </c>
      <c r="L27" s="22">
        <f t="shared" si="2"/>
        <v>9.5787610625848174E-3</v>
      </c>
      <c r="M27" s="32"/>
    </row>
    <row r="28" spans="1:13" x14ac:dyDescent="0.2">
      <c r="A28" s="45"/>
      <c r="B28" s="12">
        <v>39</v>
      </c>
      <c r="C28" s="43" t="s">
        <v>30</v>
      </c>
      <c r="D28" s="43"/>
      <c r="E28" s="15">
        <f>VLOOKUP(C28,RA!B32:D58,3,0)</f>
        <v>135175.61309999999</v>
      </c>
      <c r="F28" s="25">
        <f>VLOOKUP(C28,RA!B32:I62,8,0)</f>
        <v>36865.232100000001</v>
      </c>
      <c r="G28" s="16">
        <f t="shared" si="0"/>
        <v>98310.380999999994</v>
      </c>
      <c r="H28" s="27">
        <f>RA!J32</f>
        <v>27.272102751794399</v>
      </c>
      <c r="I28" s="20">
        <f>VLOOKUP(B28,RMS!B:D,3,FALSE)</f>
        <v>135175.491494705</v>
      </c>
      <c r="J28" s="21">
        <f>VLOOKUP(B28,RMS!B:E,4,FALSE)</f>
        <v>98310.378381339702</v>
      </c>
      <c r="K28" s="22">
        <f t="shared" si="1"/>
        <v>0.12160529498942196</v>
      </c>
      <c r="L28" s="22">
        <f t="shared" si="2"/>
        <v>2.6186602917732671E-3</v>
      </c>
      <c r="M28" s="32"/>
    </row>
    <row r="29" spans="1:13" x14ac:dyDescent="0.2">
      <c r="A29" s="45"/>
      <c r="B29" s="12">
        <v>40</v>
      </c>
      <c r="C29" s="43" t="s">
        <v>73</v>
      </c>
      <c r="D29" s="43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5"/>
      <c r="B30" s="12">
        <v>42</v>
      </c>
      <c r="C30" s="43" t="s">
        <v>31</v>
      </c>
      <c r="D30" s="43"/>
      <c r="E30" s="15">
        <f>VLOOKUP(C30,RA!B34:D61,3,0)</f>
        <v>164568.0361</v>
      </c>
      <c r="F30" s="25">
        <f>VLOOKUP(C30,RA!B34:I65,8,0)</f>
        <v>24306.857599999999</v>
      </c>
      <c r="G30" s="16">
        <f t="shared" si="0"/>
        <v>140261.17850000001</v>
      </c>
      <c r="H30" s="27">
        <f>RA!J34</f>
        <v>14.770096414852899</v>
      </c>
      <c r="I30" s="20">
        <f>VLOOKUP(B30,RMS!B:D,3,FALSE)</f>
        <v>164568.12289999999</v>
      </c>
      <c r="J30" s="21">
        <f>VLOOKUP(B30,RMS!B:E,4,FALSE)</f>
        <v>140261.1875</v>
      </c>
      <c r="K30" s="22">
        <f t="shared" si="1"/>
        <v>-8.6799999990034848E-2</v>
      </c>
      <c r="L30" s="22">
        <f t="shared" si="2"/>
        <v>-8.9999999909196049E-3</v>
      </c>
      <c r="M30" s="32"/>
    </row>
    <row r="31" spans="1:13" s="35" customFormat="1" ht="12" thickBot="1" x14ac:dyDescent="0.25">
      <c r="A31" s="45"/>
      <c r="B31" s="12">
        <v>70</v>
      </c>
      <c r="C31" s="46" t="s">
        <v>68</v>
      </c>
      <c r="D31" s="47"/>
      <c r="E31" s="15">
        <f>VLOOKUP(C31,RA!B35:D62,3,0)</f>
        <v>154437.73000000001</v>
      </c>
      <c r="F31" s="25">
        <f>VLOOKUP(C31,RA!B35:I66,8,0)</f>
        <v>2168.35</v>
      </c>
      <c r="G31" s="16">
        <f t="shared" si="0"/>
        <v>152269.38</v>
      </c>
      <c r="H31" s="27">
        <f>RA!J35</f>
        <v>1.4040286657929999</v>
      </c>
      <c r="I31" s="20">
        <f>VLOOKUP(B31,RMS!B:D,3,FALSE)</f>
        <v>154437.73000000001</v>
      </c>
      <c r="J31" s="21">
        <f>VLOOKUP(B31,RMS!B:E,4,FALSE)</f>
        <v>152269.38</v>
      </c>
      <c r="K31" s="22">
        <f t="shared" si="1"/>
        <v>0</v>
      </c>
      <c r="L31" s="22">
        <f t="shared" si="2"/>
        <v>0</v>
      </c>
    </row>
    <row r="32" spans="1:13" x14ac:dyDescent="0.2">
      <c r="A32" s="45"/>
      <c r="B32" s="12">
        <v>71</v>
      </c>
      <c r="C32" s="43" t="s">
        <v>35</v>
      </c>
      <c r="D32" s="43"/>
      <c r="E32" s="15">
        <f>VLOOKUP(C32,RA!B34:D62,3,0)</f>
        <v>825725.94</v>
      </c>
      <c r="F32" s="25">
        <f>VLOOKUP(C32,RA!B34:I66,8,0)</f>
        <v>-86571.37</v>
      </c>
      <c r="G32" s="16">
        <f t="shared" si="0"/>
        <v>912297.30999999994</v>
      </c>
      <c r="H32" s="27">
        <f>RA!J35</f>
        <v>1.4040286657929999</v>
      </c>
      <c r="I32" s="20">
        <f>VLOOKUP(B32,RMS!B:D,3,FALSE)</f>
        <v>825725.94</v>
      </c>
      <c r="J32" s="21">
        <f>VLOOKUP(B32,RMS!B:E,4,FALSE)</f>
        <v>912297.31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5"/>
      <c r="B33" s="12">
        <v>72</v>
      </c>
      <c r="C33" s="43" t="s">
        <v>36</v>
      </c>
      <c r="D33" s="43"/>
      <c r="E33" s="15">
        <f>VLOOKUP(C33,RA!B34:D63,3,0)</f>
        <v>304594.93</v>
      </c>
      <c r="F33" s="25">
        <f>VLOOKUP(C33,RA!B34:I67,8,0)</f>
        <v>-10089.6</v>
      </c>
      <c r="G33" s="16">
        <f t="shared" si="0"/>
        <v>314684.52999999997</v>
      </c>
      <c r="H33" s="27">
        <f>RA!J34</f>
        <v>14.770096414852899</v>
      </c>
      <c r="I33" s="20">
        <f>VLOOKUP(B33,RMS!B:D,3,FALSE)</f>
        <v>304594.93</v>
      </c>
      <c r="J33" s="21">
        <f>VLOOKUP(B33,RMS!B:E,4,FALSE)</f>
        <v>314684.53000000003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5"/>
      <c r="B34" s="12">
        <v>73</v>
      </c>
      <c r="C34" s="43" t="s">
        <v>37</v>
      </c>
      <c r="D34" s="43"/>
      <c r="E34" s="15">
        <f>VLOOKUP(C34,RA!B35:D64,3,0)</f>
        <v>300895.90999999997</v>
      </c>
      <c r="F34" s="25">
        <f>VLOOKUP(C34,RA!B35:I68,8,0)</f>
        <v>-58574.45</v>
      </c>
      <c r="G34" s="16">
        <f t="shared" si="0"/>
        <v>359470.36</v>
      </c>
      <c r="H34" s="27">
        <f>RA!J35</f>
        <v>1.4040286657929999</v>
      </c>
      <c r="I34" s="20">
        <f>VLOOKUP(B34,RMS!B:D,3,FALSE)</f>
        <v>300895.90999999997</v>
      </c>
      <c r="J34" s="21">
        <f>VLOOKUP(B34,RMS!B:E,4,FALSE)</f>
        <v>359470.36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5"/>
      <c r="B35" s="12">
        <v>74</v>
      </c>
      <c r="C35" s="43" t="s">
        <v>69</v>
      </c>
      <c r="D35" s="43"/>
      <c r="E35" s="15">
        <f>VLOOKUP(C35,RA!B36:D65,3,0)</f>
        <v>20.86</v>
      </c>
      <c r="F35" s="25">
        <f>VLOOKUP(C35,RA!B36:I69,8,0)</f>
        <v>11.32</v>
      </c>
      <c r="G35" s="16">
        <f t="shared" si="0"/>
        <v>9.5399999999999991</v>
      </c>
      <c r="H35" s="27">
        <f>RA!J36</f>
        <v>-10.484273995316199</v>
      </c>
      <c r="I35" s="20">
        <f>VLOOKUP(B35,RMS!B:D,3,FALSE)</f>
        <v>20.86</v>
      </c>
      <c r="J35" s="21">
        <f>VLOOKUP(B35,RMS!B:E,4,FALSE)</f>
        <v>9.5399999999999991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5"/>
      <c r="B36" s="12">
        <v>75</v>
      </c>
      <c r="C36" s="43" t="s">
        <v>32</v>
      </c>
      <c r="D36" s="43"/>
      <c r="E36" s="15">
        <f>VLOOKUP(C36,RA!B8:D65,3,0)</f>
        <v>86858.119000000006</v>
      </c>
      <c r="F36" s="25">
        <f>VLOOKUP(C36,RA!B8:I69,8,0)</f>
        <v>6927.2046</v>
      </c>
      <c r="G36" s="16">
        <f t="shared" si="0"/>
        <v>79930.914400000009</v>
      </c>
      <c r="H36" s="27">
        <f>RA!J36</f>
        <v>-10.484273995316199</v>
      </c>
      <c r="I36" s="20">
        <f>VLOOKUP(B36,RMS!B:D,3,FALSE)</f>
        <v>86858.119599145299</v>
      </c>
      <c r="J36" s="21">
        <f>VLOOKUP(B36,RMS!B:E,4,FALSE)</f>
        <v>79930.914957265006</v>
      </c>
      <c r="K36" s="22">
        <f t="shared" si="1"/>
        <v>-5.991452926537022E-4</v>
      </c>
      <c r="L36" s="22">
        <f t="shared" si="2"/>
        <v>-5.5726499704178423E-4</v>
      </c>
      <c r="M36" s="32"/>
    </row>
    <row r="37" spans="1:13" x14ac:dyDescent="0.2">
      <c r="A37" s="45"/>
      <c r="B37" s="12">
        <v>76</v>
      </c>
      <c r="C37" s="43" t="s">
        <v>33</v>
      </c>
      <c r="D37" s="43"/>
      <c r="E37" s="15">
        <f>VLOOKUP(C37,RA!B8:D66,3,0)</f>
        <v>532774.97400000005</v>
      </c>
      <c r="F37" s="25">
        <f>VLOOKUP(C37,RA!B8:I70,8,0)</f>
        <v>28590.087100000001</v>
      </c>
      <c r="G37" s="16">
        <f t="shared" si="0"/>
        <v>504184.88690000004</v>
      </c>
      <c r="H37" s="27">
        <f>RA!J37</f>
        <v>-3.3124648529113698</v>
      </c>
      <c r="I37" s="20">
        <f>VLOOKUP(B37,RMS!B:D,3,FALSE)</f>
        <v>532774.96498717903</v>
      </c>
      <c r="J37" s="21">
        <f>VLOOKUP(B37,RMS!B:E,4,FALSE)</f>
        <v>504184.88620170899</v>
      </c>
      <c r="K37" s="22">
        <f t="shared" si="1"/>
        <v>9.0128210140392184E-3</v>
      </c>
      <c r="L37" s="22">
        <f t="shared" si="2"/>
        <v>6.9829105632379651E-4</v>
      </c>
      <c r="M37" s="32"/>
    </row>
    <row r="38" spans="1:13" x14ac:dyDescent="0.2">
      <c r="A38" s="45"/>
      <c r="B38" s="12">
        <v>77</v>
      </c>
      <c r="C38" s="43" t="s">
        <v>38</v>
      </c>
      <c r="D38" s="43"/>
      <c r="E38" s="15">
        <f>VLOOKUP(C38,RA!B9:D67,3,0)</f>
        <v>310153.02</v>
      </c>
      <c r="F38" s="25">
        <f>VLOOKUP(C38,RA!B9:I71,8,0)</f>
        <v>-63182.74</v>
      </c>
      <c r="G38" s="16">
        <f t="shared" si="0"/>
        <v>373335.76</v>
      </c>
      <c r="H38" s="27">
        <f>RA!J38</f>
        <v>-19.4666820163823</v>
      </c>
      <c r="I38" s="20">
        <f>VLOOKUP(B38,RMS!B:D,3,FALSE)</f>
        <v>310153.02</v>
      </c>
      <c r="J38" s="21">
        <f>VLOOKUP(B38,RMS!B:E,4,FALSE)</f>
        <v>373335.76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5"/>
      <c r="B39" s="12">
        <v>78</v>
      </c>
      <c r="C39" s="43" t="s">
        <v>39</v>
      </c>
      <c r="D39" s="43"/>
      <c r="E39" s="15">
        <f>VLOOKUP(C39,RA!B10:D68,3,0)</f>
        <v>100214.56</v>
      </c>
      <c r="F39" s="25">
        <f>VLOOKUP(C39,RA!B10:I72,8,0)</f>
        <v>13185.08</v>
      </c>
      <c r="G39" s="16">
        <f t="shared" si="0"/>
        <v>87029.48</v>
      </c>
      <c r="H39" s="27">
        <f>RA!J39</f>
        <v>54.2665388302972</v>
      </c>
      <c r="I39" s="20">
        <f>VLOOKUP(B39,RMS!B:D,3,FALSE)</f>
        <v>100214.56</v>
      </c>
      <c r="J39" s="21">
        <f>VLOOKUP(B39,RMS!B:E,4,FALSE)</f>
        <v>87029.48</v>
      </c>
      <c r="K39" s="22">
        <f t="shared" si="1"/>
        <v>0</v>
      </c>
      <c r="L39" s="22">
        <f t="shared" si="2"/>
        <v>0</v>
      </c>
      <c r="M39" s="32"/>
    </row>
    <row r="40" spans="1:13" s="36" customFormat="1" x14ac:dyDescent="0.2">
      <c r="A40" s="45"/>
      <c r="B40" s="12">
        <v>9101</v>
      </c>
      <c r="C40" s="48" t="s">
        <v>75</v>
      </c>
      <c r="D40" s="49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7.9753104024737196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 x14ac:dyDescent="0.2">
      <c r="A41" s="45"/>
      <c r="B41" s="12">
        <v>99</v>
      </c>
      <c r="C41" s="43" t="s">
        <v>34</v>
      </c>
      <c r="D41" s="43"/>
      <c r="E41" s="15">
        <f>VLOOKUP(C41,RA!B8:D69,3,0)</f>
        <v>16459.9238</v>
      </c>
      <c r="F41" s="25">
        <f>VLOOKUP(C41,RA!B8:I73,8,0)</f>
        <v>1015.2803</v>
      </c>
      <c r="G41" s="16">
        <f t="shared" si="0"/>
        <v>15444.6435</v>
      </c>
      <c r="H41" s="27">
        <f>RA!J40</f>
        <v>7.9753104024737196</v>
      </c>
      <c r="I41" s="20">
        <f>VLOOKUP(B41,RMS!B:D,3,FALSE)</f>
        <v>16459.9236063838</v>
      </c>
      <c r="J41" s="21">
        <f>VLOOKUP(B41,RMS!B:E,4,FALSE)</f>
        <v>15444.643340140699</v>
      </c>
      <c r="K41" s="22">
        <f t="shared" si="1"/>
        <v>1.9361620070412755E-4</v>
      </c>
      <c r="L41" s="22">
        <f t="shared" si="2"/>
        <v>1.5985930076567456E-4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8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topLeftCell="A16" workbookViewId="0">
      <selection sqref="A1:W45"/>
    </sheetView>
  </sheetViews>
  <sheetFormatPr defaultRowHeight="11.25" x14ac:dyDescent="0.2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64" t="s">
        <v>45</v>
      </c>
      <c r="W1" s="61"/>
    </row>
    <row r="2" spans="1:23" ht="12.75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64"/>
      <c r="W2" s="61"/>
    </row>
    <row r="3" spans="1:23" ht="23.25" thickBo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65" t="s">
        <v>46</v>
      </c>
      <c r="W3" s="61"/>
    </row>
    <row r="4" spans="1:23" ht="15" thickTop="1" thickBo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63"/>
      <c r="W4" s="61"/>
    </row>
    <row r="5" spans="1:23" ht="22.5" thickTop="1" thickBot="1" x14ac:dyDescent="0.25">
      <c r="A5" s="66"/>
      <c r="B5" s="67"/>
      <c r="C5" s="68"/>
      <c r="D5" s="69" t="s">
        <v>0</v>
      </c>
      <c r="E5" s="69" t="s">
        <v>58</v>
      </c>
      <c r="F5" s="69" t="s">
        <v>59</v>
      </c>
      <c r="G5" s="69" t="s">
        <v>47</v>
      </c>
      <c r="H5" s="69" t="s">
        <v>48</v>
      </c>
      <c r="I5" s="69" t="s">
        <v>1</v>
      </c>
      <c r="J5" s="69" t="s">
        <v>2</v>
      </c>
      <c r="K5" s="69" t="s">
        <v>49</v>
      </c>
      <c r="L5" s="69" t="s">
        <v>50</v>
      </c>
      <c r="M5" s="69" t="s">
        <v>51</v>
      </c>
      <c r="N5" s="69" t="s">
        <v>52</v>
      </c>
      <c r="O5" s="69" t="s">
        <v>53</v>
      </c>
      <c r="P5" s="69" t="s">
        <v>60</v>
      </c>
      <c r="Q5" s="69" t="s">
        <v>61</v>
      </c>
      <c r="R5" s="69" t="s">
        <v>54</v>
      </c>
      <c r="S5" s="69" t="s">
        <v>55</v>
      </c>
      <c r="T5" s="69" t="s">
        <v>56</v>
      </c>
      <c r="U5" s="70" t="s">
        <v>57</v>
      </c>
      <c r="V5" s="63"/>
      <c r="W5" s="63"/>
    </row>
    <row r="6" spans="1:23" ht="14.25" thickBot="1" x14ac:dyDescent="0.25">
      <c r="A6" s="71" t="s">
        <v>3</v>
      </c>
      <c r="B6" s="60" t="s">
        <v>4</v>
      </c>
      <c r="C6" s="59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2"/>
      <c r="V6" s="63"/>
      <c r="W6" s="63"/>
    </row>
    <row r="7" spans="1:23" ht="14.25" thickBot="1" x14ac:dyDescent="0.25">
      <c r="A7" s="58" t="s">
        <v>5</v>
      </c>
      <c r="B7" s="57"/>
      <c r="C7" s="56"/>
      <c r="D7" s="73">
        <v>22858464.256700002</v>
      </c>
      <c r="E7" s="73">
        <v>24721761.538199998</v>
      </c>
      <c r="F7" s="74">
        <v>92.462926727042301</v>
      </c>
      <c r="G7" s="73">
        <v>13601851.4923</v>
      </c>
      <c r="H7" s="74">
        <v>68.054064328228904</v>
      </c>
      <c r="I7" s="73">
        <v>1777486.7065999999</v>
      </c>
      <c r="J7" s="74">
        <v>7.7760547980777197</v>
      </c>
      <c r="K7" s="73">
        <v>1360728.9179</v>
      </c>
      <c r="L7" s="74">
        <v>10.0039977547932</v>
      </c>
      <c r="M7" s="74">
        <v>0.30627539638327</v>
      </c>
      <c r="N7" s="73">
        <v>510899255.59390002</v>
      </c>
      <c r="O7" s="73">
        <v>2249990354.0046</v>
      </c>
      <c r="P7" s="73">
        <v>1022119</v>
      </c>
      <c r="Q7" s="73">
        <v>836817</v>
      </c>
      <c r="R7" s="74">
        <v>22.143670599426201</v>
      </c>
      <c r="S7" s="73">
        <v>22.363799378252398</v>
      </c>
      <c r="T7" s="73">
        <v>21.776227598148701</v>
      </c>
      <c r="U7" s="75">
        <v>2.6273343369155802</v>
      </c>
      <c r="V7" s="63"/>
      <c r="W7" s="63"/>
    </row>
    <row r="8" spans="1:23" ht="12" customHeight="1" thickBot="1" x14ac:dyDescent="0.25">
      <c r="A8" s="53">
        <v>42455</v>
      </c>
      <c r="B8" s="62" t="s">
        <v>6</v>
      </c>
      <c r="C8" s="51"/>
      <c r="D8" s="76">
        <v>623448.40410000004</v>
      </c>
      <c r="E8" s="76">
        <v>928634.42310000001</v>
      </c>
      <c r="F8" s="77">
        <v>67.136042837910594</v>
      </c>
      <c r="G8" s="76">
        <v>586478.50450000004</v>
      </c>
      <c r="H8" s="77">
        <v>6.3037092265672001</v>
      </c>
      <c r="I8" s="76">
        <v>158318.29939999999</v>
      </c>
      <c r="J8" s="77">
        <v>25.393969791060101</v>
      </c>
      <c r="K8" s="76">
        <v>114822.04949999999</v>
      </c>
      <c r="L8" s="77">
        <v>19.578219596963901</v>
      </c>
      <c r="M8" s="77">
        <v>0.37881443581095497</v>
      </c>
      <c r="N8" s="76">
        <v>17292347.208700001</v>
      </c>
      <c r="O8" s="76">
        <v>86579545.850600004</v>
      </c>
      <c r="P8" s="76">
        <v>25919</v>
      </c>
      <c r="Q8" s="76">
        <v>21510</v>
      </c>
      <c r="R8" s="77">
        <v>20.497443049744302</v>
      </c>
      <c r="S8" s="76">
        <v>24.0537213665651</v>
      </c>
      <c r="T8" s="76">
        <v>24.5903858809856</v>
      </c>
      <c r="U8" s="78">
        <v>-2.2311080528541201</v>
      </c>
      <c r="V8" s="63"/>
      <c r="W8" s="63"/>
    </row>
    <row r="9" spans="1:23" ht="12" customHeight="1" thickBot="1" x14ac:dyDescent="0.25">
      <c r="A9" s="54"/>
      <c r="B9" s="62" t="s">
        <v>7</v>
      </c>
      <c r="C9" s="51"/>
      <c r="D9" s="76">
        <v>130897.75</v>
      </c>
      <c r="E9" s="76">
        <v>193604.80869999999</v>
      </c>
      <c r="F9" s="77">
        <v>67.610794834560295</v>
      </c>
      <c r="G9" s="76">
        <v>78588.637000000002</v>
      </c>
      <c r="H9" s="77">
        <v>66.560656854247298</v>
      </c>
      <c r="I9" s="76">
        <v>28632.402399999999</v>
      </c>
      <c r="J9" s="77">
        <v>21.8738690313623</v>
      </c>
      <c r="K9" s="76">
        <v>16124.129000000001</v>
      </c>
      <c r="L9" s="77">
        <v>20.517125141132102</v>
      </c>
      <c r="M9" s="77">
        <v>0.77574877998061198</v>
      </c>
      <c r="N9" s="76">
        <v>2377555.2442000001</v>
      </c>
      <c r="O9" s="76">
        <v>11629743.9002</v>
      </c>
      <c r="P9" s="76">
        <v>7194</v>
      </c>
      <c r="Q9" s="76">
        <v>4372</v>
      </c>
      <c r="R9" s="77">
        <v>64.547118023787803</v>
      </c>
      <c r="S9" s="76">
        <v>18.195405893800402</v>
      </c>
      <c r="T9" s="76">
        <v>17.062284263494998</v>
      </c>
      <c r="U9" s="78">
        <v>6.2275149942739496</v>
      </c>
      <c r="V9" s="63"/>
      <c r="W9" s="63"/>
    </row>
    <row r="10" spans="1:23" ht="12" customHeight="1" thickBot="1" x14ac:dyDescent="0.25">
      <c r="A10" s="54"/>
      <c r="B10" s="62" t="s">
        <v>8</v>
      </c>
      <c r="C10" s="51"/>
      <c r="D10" s="76">
        <v>196603.6441</v>
      </c>
      <c r="E10" s="76">
        <v>322364.14380000002</v>
      </c>
      <c r="F10" s="77">
        <v>60.988062066225403</v>
      </c>
      <c r="G10" s="76">
        <v>96612.539199999999</v>
      </c>
      <c r="H10" s="77">
        <v>103.497026087893</v>
      </c>
      <c r="I10" s="76">
        <v>55656.707699999999</v>
      </c>
      <c r="J10" s="77">
        <v>28.3090926186958</v>
      </c>
      <c r="K10" s="76">
        <v>19457.392</v>
      </c>
      <c r="L10" s="77">
        <v>20.1396135130252</v>
      </c>
      <c r="M10" s="77">
        <v>1.8604402738044199</v>
      </c>
      <c r="N10" s="76">
        <v>3579038.9534</v>
      </c>
      <c r="O10" s="76">
        <v>20600063.6274</v>
      </c>
      <c r="P10" s="76">
        <v>109648</v>
      </c>
      <c r="Q10" s="76">
        <v>88747</v>
      </c>
      <c r="R10" s="77">
        <v>23.551218632742501</v>
      </c>
      <c r="S10" s="76">
        <v>1.79304359495841</v>
      </c>
      <c r="T10" s="76">
        <v>1.2810714041038</v>
      </c>
      <c r="U10" s="78">
        <v>28.553248359055502</v>
      </c>
      <c r="V10" s="63"/>
      <c r="W10" s="63"/>
    </row>
    <row r="11" spans="1:23" ht="14.25" thickBot="1" x14ac:dyDescent="0.25">
      <c r="A11" s="54"/>
      <c r="B11" s="62" t="s">
        <v>9</v>
      </c>
      <c r="C11" s="51"/>
      <c r="D11" s="76">
        <v>46179.090499999998</v>
      </c>
      <c r="E11" s="76">
        <v>77627.378800000006</v>
      </c>
      <c r="F11" s="77">
        <v>59.488148658189601</v>
      </c>
      <c r="G11" s="76">
        <v>45656.586900000002</v>
      </c>
      <c r="H11" s="77">
        <v>1.1444210692849599</v>
      </c>
      <c r="I11" s="76">
        <v>10249.801100000001</v>
      </c>
      <c r="J11" s="77">
        <v>22.195762170759998</v>
      </c>
      <c r="K11" s="76">
        <v>7278.7294000000002</v>
      </c>
      <c r="L11" s="77">
        <v>15.942342374261001</v>
      </c>
      <c r="M11" s="77">
        <v>0.40818548632952301</v>
      </c>
      <c r="N11" s="76">
        <v>1205838.5282000001</v>
      </c>
      <c r="O11" s="76">
        <v>6834426.9890999999</v>
      </c>
      <c r="P11" s="76">
        <v>2422</v>
      </c>
      <c r="Q11" s="76">
        <v>2065</v>
      </c>
      <c r="R11" s="77">
        <v>17.2881355932203</v>
      </c>
      <c r="S11" s="76">
        <v>19.0665113542527</v>
      </c>
      <c r="T11" s="76">
        <v>19.774883002421301</v>
      </c>
      <c r="U11" s="78">
        <v>-3.71526618062004</v>
      </c>
      <c r="V11" s="63"/>
      <c r="W11" s="63"/>
    </row>
    <row r="12" spans="1:23" ht="12" customHeight="1" thickBot="1" x14ac:dyDescent="0.25">
      <c r="A12" s="54"/>
      <c r="B12" s="62" t="s">
        <v>10</v>
      </c>
      <c r="C12" s="51"/>
      <c r="D12" s="76">
        <v>117882.18369999999</v>
      </c>
      <c r="E12" s="76">
        <v>175756.47169999999</v>
      </c>
      <c r="F12" s="77">
        <v>67.0713189447806</v>
      </c>
      <c r="G12" s="76">
        <v>97463.311799999996</v>
      </c>
      <c r="H12" s="77">
        <v>20.950316096277</v>
      </c>
      <c r="I12" s="76">
        <v>20539.662700000001</v>
      </c>
      <c r="J12" s="77">
        <v>17.423890578979801</v>
      </c>
      <c r="K12" s="76">
        <v>15145.6155</v>
      </c>
      <c r="L12" s="77">
        <v>15.5398120793182</v>
      </c>
      <c r="M12" s="77">
        <v>0.356145790179343</v>
      </c>
      <c r="N12" s="76">
        <v>4829224.2207000004</v>
      </c>
      <c r="O12" s="76">
        <v>23145960.531500001</v>
      </c>
      <c r="P12" s="76">
        <v>1196</v>
      </c>
      <c r="Q12" s="76">
        <v>1166</v>
      </c>
      <c r="R12" s="77">
        <v>2.5728987993138799</v>
      </c>
      <c r="S12" s="76">
        <v>98.563698745819394</v>
      </c>
      <c r="T12" s="76">
        <v>105.310374614065</v>
      </c>
      <c r="U12" s="78">
        <v>-6.844990553413</v>
      </c>
      <c r="V12" s="63"/>
      <c r="W12" s="63"/>
    </row>
    <row r="13" spans="1:23" ht="14.25" thickBot="1" x14ac:dyDescent="0.25">
      <c r="A13" s="54"/>
      <c r="B13" s="62" t="s">
        <v>11</v>
      </c>
      <c r="C13" s="51"/>
      <c r="D13" s="76">
        <v>212987.356</v>
      </c>
      <c r="E13" s="76">
        <v>481794.72259999998</v>
      </c>
      <c r="F13" s="77">
        <v>44.207075339185103</v>
      </c>
      <c r="G13" s="76">
        <v>212396.36850000001</v>
      </c>
      <c r="H13" s="77">
        <v>0.27824745977236298</v>
      </c>
      <c r="I13" s="76">
        <v>61265.733099999998</v>
      </c>
      <c r="J13" s="77">
        <v>28.7649625079153</v>
      </c>
      <c r="K13" s="76">
        <v>45669.2039</v>
      </c>
      <c r="L13" s="77">
        <v>21.501876054909999</v>
      </c>
      <c r="M13" s="77">
        <v>0.34151086220270199</v>
      </c>
      <c r="N13" s="76">
        <v>13100981.796700001</v>
      </c>
      <c r="O13" s="76">
        <v>38702913.0233</v>
      </c>
      <c r="P13" s="76">
        <v>8322</v>
      </c>
      <c r="Q13" s="76">
        <v>7245</v>
      </c>
      <c r="R13" s="77">
        <v>14.8654244306418</v>
      </c>
      <c r="S13" s="76">
        <v>25.593289593847601</v>
      </c>
      <c r="T13" s="76">
        <v>25.308749855072499</v>
      </c>
      <c r="U13" s="78">
        <v>1.1117747788215899</v>
      </c>
      <c r="V13" s="63"/>
      <c r="W13" s="63"/>
    </row>
    <row r="14" spans="1:23" ht="14.25" thickBot="1" x14ac:dyDescent="0.25">
      <c r="A14" s="54"/>
      <c r="B14" s="62" t="s">
        <v>12</v>
      </c>
      <c r="C14" s="51"/>
      <c r="D14" s="76">
        <v>160932.33530000001</v>
      </c>
      <c r="E14" s="76">
        <v>174157.53099999999</v>
      </c>
      <c r="F14" s="77">
        <v>92.406187878260596</v>
      </c>
      <c r="G14" s="76">
        <v>143917.84039999999</v>
      </c>
      <c r="H14" s="77">
        <v>11.8223667425182</v>
      </c>
      <c r="I14" s="76">
        <v>28857.764200000001</v>
      </c>
      <c r="J14" s="77">
        <v>17.931613399013401</v>
      </c>
      <c r="K14" s="76">
        <v>24614.276399999999</v>
      </c>
      <c r="L14" s="77">
        <v>17.103005667391901</v>
      </c>
      <c r="M14" s="77">
        <v>0.17239945351389599</v>
      </c>
      <c r="N14" s="76">
        <v>3817973.4515999998</v>
      </c>
      <c r="O14" s="76">
        <v>15993191.814099999</v>
      </c>
      <c r="P14" s="76">
        <v>2595</v>
      </c>
      <c r="Q14" s="76">
        <v>2134</v>
      </c>
      <c r="R14" s="77">
        <v>21.602624179943799</v>
      </c>
      <c r="S14" s="76">
        <v>62.016314181117501</v>
      </c>
      <c r="T14" s="76">
        <v>61.3210699156514</v>
      </c>
      <c r="U14" s="78">
        <v>1.12106673001516</v>
      </c>
      <c r="V14" s="63"/>
      <c r="W14" s="63"/>
    </row>
    <row r="15" spans="1:23" ht="14.25" thickBot="1" x14ac:dyDescent="0.25">
      <c r="A15" s="54"/>
      <c r="B15" s="62" t="s">
        <v>13</v>
      </c>
      <c r="C15" s="51"/>
      <c r="D15" s="76">
        <v>76708.319399999993</v>
      </c>
      <c r="E15" s="76">
        <v>183643.70019999999</v>
      </c>
      <c r="F15" s="77">
        <v>41.770188313816199</v>
      </c>
      <c r="G15" s="76">
        <v>76078.481299999999</v>
      </c>
      <c r="H15" s="77">
        <v>0.82787943349755799</v>
      </c>
      <c r="I15" s="76">
        <v>13204.429400000001</v>
      </c>
      <c r="J15" s="77">
        <v>17.213816575937098</v>
      </c>
      <c r="K15" s="76">
        <v>14618.1144</v>
      </c>
      <c r="L15" s="77">
        <v>19.214519204657101</v>
      </c>
      <c r="M15" s="77">
        <v>-9.6707753224315005E-2</v>
      </c>
      <c r="N15" s="76">
        <v>3594651.6724999999</v>
      </c>
      <c r="O15" s="76">
        <v>13010646.405400001</v>
      </c>
      <c r="P15" s="76">
        <v>2752</v>
      </c>
      <c r="Q15" s="76">
        <v>2589</v>
      </c>
      <c r="R15" s="77">
        <v>6.29586713016608</v>
      </c>
      <c r="S15" s="76">
        <v>27.873662572674402</v>
      </c>
      <c r="T15" s="76">
        <v>27.202950946311301</v>
      </c>
      <c r="U15" s="78">
        <v>2.4062558144785302</v>
      </c>
      <c r="V15" s="63"/>
      <c r="W15" s="63"/>
    </row>
    <row r="16" spans="1:23" ht="14.25" thickBot="1" x14ac:dyDescent="0.25">
      <c r="A16" s="54"/>
      <c r="B16" s="62" t="s">
        <v>14</v>
      </c>
      <c r="C16" s="51"/>
      <c r="D16" s="76">
        <v>1150507.1472</v>
      </c>
      <c r="E16" s="76">
        <v>1234880.9669999999</v>
      </c>
      <c r="F16" s="77">
        <v>93.167453215755998</v>
      </c>
      <c r="G16" s="76">
        <v>573835.31999999995</v>
      </c>
      <c r="H16" s="77">
        <v>100.49430683353501</v>
      </c>
      <c r="I16" s="76">
        <v>20661.579900000001</v>
      </c>
      <c r="J16" s="77">
        <v>1.7958671486991</v>
      </c>
      <c r="K16" s="76">
        <v>29207.891899999999</v>
      </c>
      <c r="L16" s="77">
        <v>5.0899432087937697</v>
      </c>
      <c r="M16" s="77">
        <v>-0.29260283587943597</v>
      </c>
      <c r="N16" s="76">
        <v>20651440.850099999</v>
      </c>
      <c r="O16" s="76">
        <v>107829490.6758</v>
      </c>
      <c r="P16" s="76">
        <v>48235</v>
      </c>
      <c r="Q16" s="76">
        <v>36123</v>
      </c>
      <c r="R16" s="77">
        <v>33.529884007419099</v>
      </c>
      <c r="S16" s="76">
        <v>23.852122881724899</v>
      </c>
      <c r="T16" s="76">
        <v>19.352302715721301</v>
      </c>
      <c r="U16" s="78">
        <v>18.865491295331601</v>
      </c>
      <c r="V16" s="63"/>
      <c r="W16" s="63"/>
    </row>
    <row r="17" spans="1:21" ht="12" thickBot="1" x14ac:dyDescent="0.25">
      <c r="A17" s="54"/>
      <c r="B17" s="62" t="s">
        <v>15</v>
      </c>
      <c r="C17" s="51"/>
      <c r="D17" s="76">
        <v>2719495.1320000002</v>
      </c>
      <c r="E17" s="76">
        <v>835226.0649</v>
      </c>
      <c r="F17" s="77">
        <v>325.599888016617</v>
      </c>
      <c r="G17" s="76">
        <v>523450.51689999999</v>
      </c>
      <c r="H17" s="77">
        <v>419.532418862724</v>
      </c>
      <c r="I17" s="76">
        <v>-13540.8112</v>
      </c>
      <c r="J17" s="77">
        <v>-0.49791636104315001</v>
      </c>
      <c r="K17" s="76">
        <v>49289.571000000004</v>
      </c>
      <c r="L17" s="77">
        <v>9.4162808916313008</v>
      </c>
      <c r="M17" s="77">
        <v>-1.2747195994057201</v>
      </c>
      <c r="N17" s="76">
        <v>16863000.976300001</v>
      </c>
      <c r="O17" s="76">
        <v>143496960.6494</v>
      </c>
      <c r="P17" s="76">
        <v>10776</v>
      </c>
      <c r="Q17" s="76">
        <v>8920</v>
      </c>
      <c r="R17" s="77">
        <v>20.807174887892401</v>
      </c>
      <c r="S17" s="76">
        <v>252.36591796585</v>
      </c>
      <c r="T17" s="76">
        <v>129.126671737668</v>
      </c>
      <c r="U17" s="78">
        <v>48.833553762540397</v>
      </c>
    </row>
    <row r="18" spans="1:21" ht="12" customHeight="1" thickBot="1" x14ac:dyDescent="0.25">
      <c r="A18" s="54"/>
      <c r="B18" s="62" t="s">
        <v>16</v>
      </c>
      <c r="C18" s="51"/>
      <c r="D18" s="76">
        <v>2245332.1129999999</v>
      </c>
      <c r="E18" s="76">
        <v>2897964.7612999999</v>
      </c>
      <c r="F18" s="77">
        <v>77.479620973471199</v>
      </c>
      <c r="G18" s="76">
        <v>1378266.6211000001</v>
      </c>
      <c r="H18" s="77">
        <v>62.909852029064801</v>
      </c>
      <c r="I18" s="76">
        <v>303317.27140000003</v>
      </c>
      <c r="J18" s="77">
        <v>13.5087931822583</v>
      </c>
      <c r="K18" s="76">
        <v>100711.6538</v>
      </c>
      <c r="L18" s="77">
        <v>7.3071241992076699</v>
      </c>
      <c r="M18" s="77">
        <v>2.01173955501066</v>
      </c>
      <c r="N18" s="76">
        <v>40223998.709200002</v>
      </c>
      <c r="O18" s="76">
        <v>271841916.68360001</v>
      </c>
      <c r="P18" s="76">
        <v>101616</v>
      </c>
      <c r="Q18" s="76">
        <v>73047</v>
      </c>
      <c r="R18" s="77">
        <v>39.110435746847898</v>
      </c>
      <c r="S18" s="76">
        <v>22.096245797905802</v>
      </c>
      <c r="T18" s="76">
        <v>22.037401237559401</v>
      </c>
      <c r="U18" s="78">
        <v>0.266310217964908</v>
      </c>
    </row>
    <row r="19" spans="1:21" ht="12" customHeight="1" thickBot="1" x14ac:dyDescent="0.25">
      <c r="A19" s="54"/>
      <c r="B19" s="62" t="s">
        <v>17</v>
      </c>
      <c r="C19" s="51"/>
      <c r="D19" s="76">
        <v>646139.31480000005</v>
      </c>
      <c r="E19" s="76">
        <v>844226.4497</v>
      </c>
      <c r="F19" s="77">
        <v>76.5362557675857</v>
      </c>
      <c r="G19" s="76">
        <v>488164.2279</v>
      </c>
      <c r="H19" s="77">
        <v>32.361053487999698</v>
      </c>
      <c r="I19" s="76">
        <v>63902.572500000002</v>
      </c>
      <c r="J19" s="77">
        <v>9.8899062533874496</v>
      </c>
      <c r="K19" s="76">
        <v>54703.672899999998</v>
      </c>
      <c r="L19" s="77">
        <v>11.2059978534941</v>
      </c>
      <c r="M19" s="77">
        <v>0.168158719741102</v>
      </c>
      <c r="N19" s="76">
        <v>15280838.173599999</v>
      </c>
      <c r="O19" s="76">
        <v>74571746.1021</v>
      </c>
      <c r="P19" s="76">
        <v>13704</v>
      </c>
      <c r="Q19" s="76">
        <v>10658</v>
      </c>
      <c r="R19" s="77">
        <v>28.579470820041301</v>
      </c>
      <c r="S19" s="76">
        <v>47.149687302977199</v>
      </c>
      <c r="T19" s="76">
        <v>51.163808397447902</v>
      </c>
      <c r="U19" s="78">
        <v>-8.5135688571517498</v>
      </c>
    </row>
    <row r="20" spans="1:21" ht="12" thickBot="1" x14ac:dyDescent="0.25">
      <c r="A20" s="54"/>
      <c r="B20" s="62" t="s">
        <v>18</v>
      </c>
      <c r="C20" s="51"/>
      <c r="D20" s="76">
        <v>1049367.7390999999</v>
      </c>
      <c r="E20" s="76">
        <v>1034149.7324</v>
      </c>
      <c r="F20" s="77">
        <v>101.47154770950701</v>
      </c>
      <c r="G20" s="76">
        <v>764415.07409999997</v>
      </c>
      <c r="H20" s="77">
        <v>37.2772168753337</v>
      </c>
      <c r="I20" s="76">
        <v>99703.149300000005</v>
      </c>
      <c r="J20" s="77">
        <v>9.5012592425903399</v>
      </c>
      <c r="K20" s="76">
        <v>56698.572999999997</v>
      </c>
      <c r="L20" s="77">
        <v>7.4172494657768597</v>
      </c>
      <c r="M20" s="77">
        <v>0.75847722481481195</v>
      </c>
      <c r="N20" s="76">
        <v>28294495.204300001</v>
      </c>
      <c r="O20" s="76">
        <v>122499617.29620001</v>
      </c>
      <c r="P20" s="76">
        <v>43998</v>
      </c>
      <c r="Q20" s="76">
        <v>36442</v>
      </c>
      <c r="R20" s="77">
        <v>20.734317545688999</v>
      </c>
      <c r="S20" s="76">
        <v>23.850350904586598</v>
      </c>
      <c r="T20" s="76">
        <v>24.6019408237748</v>
      </c>
      <c r="U20" s="78">
        <v>-3.1512740512495299</v>
      </c>
    </row>
    <row r="21" spans="1:21" ht="12" customHeight="1" thickBot="1" x14ac:dyDescent="0.25">
      <c r="A21" s="54"/>
      <c r="B21" s="62" t="s">
        <v>19</v>
      </c>
      <c r="C21" s="51"/>
      <c r="D21" s="76">
        <v>417321.32909999997</v>
      </c>
      <c r="E21" s="76">
        <v>575422.64099999995</v>
      </c>
      <c r="F21" s="77">
        <v>72.524315062535095</v>
      </c>
      <c r="G21" s="76">
        <v>363127.30969999998</v>
      </c>
      <c r="H21" s="77">
        <v>14.9242477644473</v>
      </c>
      <c r="I21" s="76">
        <v>57891.249799999998</v>
      </c>
      <c r="J21" s="77">
        <v>13.8721042427544</v>
      </c>
      <c r="K21" s="76">
        <v>25441.205600000001</v>
      </c>
      <c r="L21" s="77">
        <v>7.00613942284276</v>
      </c>
      <c r="M21" s="77">
        <v>1.2754916064197801</v>
      </c>
      <c r="N21" s="76">
        <v>9016480.1061000004</v>
      </c>
      <c r="O21" s="76">
        <v>45716554.981700003</v>
      </c>
      <c r="P21" s="76">
        <v>34380</v>
      </c>
      <c r="Q21" s="76">
        <v>27496</v>
      </c>
      <c r="R21" s="77">
        <v>25.036368926389301</v>
      </c>
      <c r="S21" s="76">
        <v>12.1384912478185</v>
      </c>
      <c r="T21" s="76">
        <v>11.984055946319501</v>
      </c>
      <c r="U21" s="78">
        <v>1.27227757013698</v>
      </c>
    </row>
    <row r="22" spans="1:21" ht="12" customHeight="1" thickBot="1" x14ac:dyDescent="0.25">
      <c r="A22" s="54"/>
      <c r="B22" s="62" t="s">
        <v>20</v>
      </c>
      <c r="C22" s="51"/>
      <c r="D22" s="76">
        <v>1462463.1006</v>
      </c>
      <c r="E22" s="76">
        <v>2011588.7948</v>
      </c>
      <c r="F22" s="77">
        <v>72.701891379614906</v>
      </c>
      <c r="G22" s="76">
        <v>862133.59459999995</v>
      </c>
      <c r="H22" s="77">
        <v>69.6330023281986</v>
      </c>
      <c r="I22" s="76">
        <v>85245.581900000005</v>
      </c>
      <c r="J22" s="77">
        <v>5.8289048021127199</v>
      </c>
      <c r="K22" s="76">
        <v>103756.2166</v>
      </c>
      <c r="L22" s="77">
        <v>12.0348188784059</v>
      </c>
      <c r="M22" s="77">
        <v>-0.178405066284963</v>
      </c>
      <c r="N22" s="76">
        <v>29328798.725099999</v>
      </c>
      <c r="O22" s="76">
        <v>138047035.32249999</v>
      </c>
      <c r="P22" s="76">
        <v>87983</v>
      </c>
      <c r="Q22" s="76">
        <v>69189</v>
      </c>
      <c r="R22" s="77">
        <v>27.163277399586601</v>
      </c>
      <c r="S22" s="76">
        <v>16.6221099598786</v>
      </c>
      <c r="T22" s="76">
        <v>16.193498028588401</v>
      </c>
      <c r="U22" s="78">
        <v>2.57856512996733</v>
      </c>
    </row>
    <row r="23" spans="1:21" ht="12" thickBot="1" x14ac:dyDescent="0.25">
      <c r="A23" s="54"/>
      <c r="B23" s="62" t="s">
        <v>21</v>
      </c>
      <c r="C23" s="51"/>
      <c r="D23" s="76">
        <v>2858032.3667000001</v>
      </c>
      <c r="E23" s="76">
        <v>4119488.0444999998</v>
      </c>
      <c r="F23" s="77">
        <v>69.378338663121198</v>
      </c>
      <c r="G23" s="76">
        <v>2013613.1287</v>
      </c>
      <c r="H23" s="77">
        <v>41.935525050194798</v>
      </c>
      <c r="I23" s="76">
        <v>252276.1072</v>
      </c>
      <c r="J23" s="77">
        <v>8.8269156829489699</v>
      </c>
      <c r="K23" s="76">
        <v>192572.80220000001</v>
      </c>
      <c r="L23" s="77">
        <v>9.5635452240185792</v>
      </c>
      <c r="M23" s="77">
        <v>0.31002978778900497</v>
      </c>
      <c r="N23" s="76">
        <v>108675210.5264</v>
      </c>
      <c r="O23" s="76">
        <v>309420414.18430001</v>
      </c>
      <c r="P23" s="76">
        <v>85263</v>
      </c>
      <c r="Q23" s="76">
        <v>71938</v>
      </c>
      <c r="R23" s="77">
        <v>18.5228947148934</v>
      </c>
      <c r="S23" s="76">
        <v>33.520194770299</v>
      </c>
      <c r="T23" s="76">
        <v>33.652559631905298</v>
      </c>
      <c r="U23" s="78">
        <v>-0.394880944198994</v>
      </c>
    </row>
    <row r="24" spans="1:21" ht="12" thickBot="1" x14ac:dyDescent="0.25">
      <c r="A24" s="54"/>
      <c r="B24" s="62" t="s">
        <v>22</v>
      </c>
      <c r="C24" s="51"/>
      <c r="D24" s="76">
        <v>300440.38829999999</v>
      </c>
      <c r="E24" s="76">
        <v>306155.37119999999</v>
      </c>
      <c r="F24" s="77">
        <v>98.133306341286897</v>
      </c>
      <c r="G24" s="76">
        <v>183430.71919999999</v>
      </c>
      <c r="H24" s="77">
        <v>63.789571130897002</v>
      </c>
      <c r="I24" s="76">
        <v>46216.301200000002</v>
      </c>
      <c r="J24" s="77">
        <v>15.3828523060793</v>
      </c>
      <c r="K24" s="76">
        <v>28045.485799999999</v>
      </c>
      <c r="L24" s="77">
        <v>15.289416038009</v>
      </c>
      <c r="M24" s="77">
        <v>0.64790517552739302</v>
      </c>
      <c r="N24" s="76">
        <v>5718270.1745999996</v>
      </c>
      <c r="O24" s="76">
        <v>31802361.623</v>
      </c>
      <c r="P24" s="76">
        <v>28625</v>
      </c>
      <c r="Q24" s="76">
        <v>23334</v>
      </c>
      <c r="R24" s="77">
        <v>22.675066426673499</v>
      </c>
      <c r="S24" s="76">
        <v>10.495734089082999</v>
      </c>
      <c r="T24" s="76">
        <v>9.8343433744750204</v>
      </c>
      <c r="U24" s="78">
        <v>6.3015193505701799</v>
      </c>
    </row>
    <row r="25" spans="1:21" ht="12" thickBot="1" x14ac:dyDescent="0.25">
      <c r="A25" s="54"/>
      <c r="B25" s="62" t="s">
        <v>23</v>
      </c>
      <c r="C25" s="51"/>
      <c r="D25" s="76">
        <v>335346.37719999999</v>
      </c>
      <c r="E25" s="76">
        <v>325581.28649999999</v>
      </c>
      <c r="F25" s="77">
        <v>102.99927886058001</v>
      </c>
      <c r="G25" s="76">
        <v>175408.88200000001</v>
      </c>
      <c r="H25" s="77">
        <v>91.179815626440202</v>
      </c>
      <c r="I25" s="76">
        <v>19214.126</v>
      </c>
      <c r="J25" s="77">
        <v>5.7296357755315004</v>
      </c>
      <c r="K25" s="76">
        <v>14525.970600000001</v>
      </c>
      <c r="L25" s="77">
        <v>8.2812058513661793</v>
      </c>
      <c r="M25" s="77">
        <v>0.32274300486330298</v>
      </c>
      <c r="N25" s="76">
        <v>6684418.9166999999</v>
      </c>
      <c r="O25" s="76">
        <v>43519183.7368</v>
      </c>
      <c r="P25" s="76">
        <v>20908</v>
      </c>
      <c r="Q25" s="76">
        <v>16553</v>
      </c>
      <c r="R25" s="77">
        <v>26.309430314746599</v>
      </c>
      <c r="S25" s="76">
        <v>16.039141821312398</v>
      </c>
      <c r="T25" s="76">
        <v>15.814509122213501</v>
      </c>
      <c r="U25" s="78">
        <v>1.4005281679125401</v>
      </c>
    </row>
    <row r="26" spans="1:21" ht="12" thickBot="1" x14ac:dyDescent="0.25">
      <c r="A26" s="54"/>
      <c r="B26" s="62" t="s">
        <v>24</v>
      </c>
      <c r="C26" s="51"/>
      <c r="D26" s="76">
        <v>707345.49809999997</v>
      </c>
      <c r="E26" s="76">
        <v>682390.20649999997</v>
      </c>
      <c r="F26" s="77">
        <v>103.65704128844401</v>
      </c>
      <c r="G26" s="76">
        <v>456330.17349999998</v>
      </c>
      <c r="H26" s="77">
        <v>55.007391397053901</v>
      </c>
      <c r="I26" s="76">
        <v>149648.70689999999</v>
      </c>
      <c r="J26" s="77">
        <v>21.1563807647</v>
      </c>
      <c r="K26" s="76">
        <v>90280.967699999994</v>
      </c>
      <c r="L26" s="77">
        <v>19.7841328368789</v>
      </c>
      <c r="M26" s="77">
        <v>0.65758864478808599</v>
      </c>
      <c r="N26" s="76">
        <v>14297737.7163</v>
      </c>
      <c r="O26" s="76">
        <v>73414465.406900004</v>
      </c>
      <c r="P26" s="76">
        <v>47816</v>
      </c>
      <c r="Q26" s="76">
        <v>40621</v>
      </c>
      <c r="R26" s="77">
        <v>17.712513232072101</v>
      </c>
      <c r="S26" s="76">
        <v>14.7930713171323</v>
      </c>
      <c r="T26" s="76">
        <v>15.0967551980503</v>
      </c>
      <c r="U26" s="78">
        <v>-2.0528791784179701</v>
      </c>
    </row>
    <row r="27" spans="1:21" ht="12" thickBot="1" x14ac:dyDescent="0.25">
      <c r="A27" s="54"/>
      <c r="B27" s="62" t="s">
        <v>25</v>
      </c>
      <c r="C27" s="51"/>
      <c r="D27" s="76">
        <v>314809.73570000002</v>
      </c>
      <c r="E27" s="76">
        <v>328770.1936</v>
      </c>
      <c r="F27" s="77">
        <v>95.753733710731396</v>
      </c>
      <c r="G27" s="76">
        <v>199432.62609999999</v>
      </c>
      <c r="H27" s="77">
        <v>57.852675290023697</v>
      </c>
      <c r="I27" s="76">
        <v>84888.771099999998</v>
      </c>
      <c r="J27" s="77">
        <v>26.965103512839001</v>
      </c>
      <c r="K27" s="76">
        <v>51558.409099999997</v>
      </c>
      <c r="L27" s="77">
        <v>25.8525448459709</v>
      </c>
      <c r="M27" s="77">
        <v>0.64645830974641205</v>
      </c>
      <c r="N27" s="76">
        <v>6019650.6660000002</v>
      </c>
      <c r="O27" s="76">
        <v>23962383.874400001</v>
      </c>
      <c r="P27" s="76">
        <v>37755</v>
      </c>
      <c r="Q27" s="76">
        <v>29789</v>
      </c>
      <c r="R27" s="77">
        <v>26.7414146161335</v>
      </c>
      <c r="S27" s="76">
        <v>8.3382263461793098</v>
      </c>
      <c r="T27" s="76">
        <v>8.1939907247641806</v>
      </c>
      <c r="U27" s="78">
        <v>1.7298117780315301</v>
      </c>
    </row>
    <row r="28" spans="1:21" ht="12" thickBot="1" x14ac:dyDescent="0.25">
      <c r="A28" s="54"/>
      <c r="B28" s="62" t="s">
        <v>26</v>
      </c>
      <c r="C28" s="51"/>
      <c r="D28" s="76">
        <v>1021750.8747</v>
      </c>
      <c r="E28" s="76">
        <v>856726.8848</v>
      </c>
      <c r="F28" s="77">
        <v>119.26214676203701</v>
      </c>
      <c r="G28" s="76">
        <v>625131.78590000002</v>
      </c>
      <c r="H28" s="77">
        <v>63.445676215134199</v>
      </c>
      <c r="I28" s="76">
        <v>44187.539299999997</v>
      </c>
      <c r="J28" s="77">
        <v>4.3246881792955696</v>
      </c>
      <c r="K28" s="76">
        <v>27838.853800000001</v>
      </c>
      <c r="L28" s="77">
        <v>4.4532776012853796</v>
      </c>
      <c r="M28" s="77">
        <v>0.58726144465042596</v>
      </c>
      <c r="N28" s="76">
        <v>20369656.068500001</v>
      </c>
      <c r="O28" s="76">
        <v>104791315.40549999</v>
      </c>
      <c r="P28" s="76">
        <v>42203</v>
      </c>
      <c r="Q28" s="76">
        <v>34922</v>
      </c>
      <c r="R28" s="77">
        <v>20.8493213447111</v>
      </c>
      <c r="S28" s="76">
        <v>24.210384918133801</v>
      </c>
      <c r="T28" s="76">
        <v>23.251003891529699</v>
      </c>
      <c r="U28" s="78">
        <v>3.9626839054735701</v>
      </c>
    </row>
    <row r="29" spans="1:21" ht="12" thickBot="1" x14ac:dyDescent="0.25">
      <c r="A29" s="54"/>
      <c r="B29" s="62" t="s">
        <v>27</v>
      </c>
      <c r="C29" s="51"/>
      <c r="D29" s="76">
        <v>872681.4179</v>
      </c>
      <c r="E29" s="76">
        <v>886354.74060000002</v>
      </c>
      <c r="F29" s="77">
        <v>98.457353238642995</v>
      </c>
      <c r="G29" s="76">
        <v>645371.6237</v>
      </c>
      <c r="H29" s="77">
        <v>35.2215352910627</v>
      </c>
      <c r="I29" s="76">
        <v>128004.6781</v>
      </c>
      <c r="J29" s="77">
        <v>14.667973383463099</v>
      </c>
      <c r="K29" s="76">
        <v>91919.725200000001</v>
      </c>
      <c r="L29" s="77">
        <v>14.242913977688101</v>
      </c>
      <c r="M29" s="77">
        <v>0.39257028697035301</v>
      </c>
      <c r="N29" s="76">
        <v>18810950.454100002</v>
      </c>
      <c r="O29" s="76">
        <v>69902660.959999993</v>
      </c>
      <c r="P29" s="76">
        <v>97228</v>
      </c>
      <c r="Q29" s="76">
        <v>87365</v>
      </c>
      <c r="R29" s="77">
        <v>11.289417959136999</v>
      </c>
      <c r="S29" s="76">
        <v>8.97561831879705</v>
      </c>
      <c r="T29" s="76">
        <v>8.7442275682481494</v>
      </c>
      <c r="U29" s="78">
        <v>2.5779923157417901</v>
      </c>
    </row>
    <row r="30" spans="1:21" ht="12" thickBot="1" x14ac:dyDescent="0.25">
      <c r="A30" s="54"/>
      <c r="B30" s="62" t="s">
        <v>28</v>
      </c>
      <c r="C30" s="51"/>
      <c r="D30" s="76">
        <v>1456305.8739</v>
      </c>
      <c r="E30" s="76">
        <v>1519211.446</v>
      </c>
      <c r="F30" s="77">
        <v>95.859327398722101</v>
      </c>
      <c r="G30" s="76">
        <v>1106008.4339999999</v>
      </c>
      <c r="H30" s="77">
        <v>31.672221398268299</v>
      </c>
      <c r="I30" s="76">
        <v>127077.79029999999</v>
      </c>
      <c r="J30" s="77">
        <v>8.7260370625083397</v>
      </c>
      <c r="K30" s="76">
        <v>101755.3376</v>
      </c>
      <c r="L30" s="77">
        <v>9.2002316141469898</v>
      </c>
      <c r="M30" s="77">
        <v>0.248856259506921</v>
      </c>
      <c r="N30" s="76">
        <v>27860339.791200001</v>
      </c>
      <c r="O30" s="76">
        <v>98968476.625499994</v>
      </c>
      <c r="P30" s="76">
        <v>92269</v>
      </c>
      <c r="Q30" s="76">
        <v>81398</v>
      </c>
      <c r="R30" s="77">
        <v>13.355364996683001</v>
      </c>
      <c r="S30" s="76">
        <v>15.7832627849007</v>
      </c>
      <c r="T30" s="76">
        <v>15.900472860512499</v>
      </c>
      <c r="U30" s="78">
        <v>-0.74262259463870295</v>
      </c>
    </row>
    <row r="31" spans="1:21" ht="12" thickBot="1" x14ac:dyDescent="0.25">
      <c r="A31" s="54"/>
      <c r="B31" s="62" t="s">
        <v>29</v>
      </c>
      <c r="C31" s="51"/>
      <c r="D31" s="76">
        <v>803607.14930000005</v>
      </c>
      <c r="E31" s="76">
        <v>1902569.8084</v>
      </c>
      <c r="F31" s="77">
        <v>42.237984948147997</v>
      </c>
      <c r="G31" s="76">
        <v>980634.95570000005</v>
      </c>
      <c r="H31" s="77">
        <v>-18.0523654975804</v>
      </c>
      <c r="I31" s="76">
        <v>37416.0412</v>
      </c>
      <c r="J31" s="77">
        <v>4.6560114892696101</v>
      </c>
      <c r="K31" s="76">
        <v>33180.308100000002</v>
      </c>
      <c r="L31" s="77">
        <v>3.3835534728940102</v>
      </c>
      <c r="M31" s="77">
        <v>0.12765804004092399</v>
      </c>
      <c r="N31" s="76">
        <v>34204009.719899997</v>
      </c>
      <c r="O31" s="76">
        <v>130587916.14929999</v>
      </c>
      <c r="P31" s="76">
        <v>30170</v>
      </c>
      <c r="Q31" s="76">
        <v>25621</v>
      </c>
      <c r="R31" s="77">
        <v>17.754966628937201</v>
      </c>
      <c r="S31" s="76">
        <v>26.6359678256546</v>
      </c>
      <c r="T31" s="76">
        <v>27.866534959603499</v>
      </c>
      <c r="U31" s="78">
        <v>-4.6199452635004299</v>
      </c>
    </row>
    <row r="32" spans="1:21" ht="12" thickBot="1" x14ac:dyDescent="0.25">
      <c r="A32" s="54"/>
      <c r="B32" s="62" t="s">
        <v>30</v>
      </c>
      <c r="C32" s="51"/>
      <c r="D32" s="76">
        <v>135175.61309999999</v>
      </c>
      <c r="E32" s="76">
        <v>181811.51519999999</v>
      </c>
      <c r="F32" s="77">
        <v>74.349313326662198</v>
      </c>
      <c r="G32" s="76">
        <v>103869.3456</v>
      </c>
      <c r="H32" s="77">
        <v>30.1400449951424</v>
      </c>
      <c r="I32" s="76">
        <v>36865.232100000001</v>
      </c>
      <c r="J32" s="77">
        <v>27.272102751794399</v>
      </c>
      <c r="K32" s="76">
        <v>29389.8004</v>
      </c>
      <c r="L32" s="77">
        <v>28.2949702149659</v>
      </c>
      <c r="M32" s="77">
        <v>0.25435462637575501</v>
      </c>
      <c r="N32" s="76">
        <v>2841054.7034999998</v>
      </c>
      <c r="O32" s="76">
        <v>11789490.5944</v>
      </c>
      <c r="P32" s="76">
        <v>25547</v>
      </c>
      <c r="Q32" s="76">
        <v>21949</v>
      </c>
      <c r="R32" s="77">
        <v>16.392546357465001</v>
      </c>
      <c r="S32" s="76">
        <v>5.2912519317336697</v>
      </c>
      <c r="T32" s="76">
        <v>5.0114278554831699</v>
      </c>
      <c r="U32" s="78">
        <v>5.2884285205225101</v>
      </c>
    </row>
    <row r="33" spans="1:21" ht="12" thickBot="1" x14ac:dyDescent="0.25">
      <c r="A33" s="54"/>
      <c r="B33" s="62" t="s">
        <v>74</v>
      </c>
      <c r="C33" s="51"/>
      <c r="D33" s="79"/>
      <c r="E33" s="79"/>
      <c r="F33" s="79"/>
      <c r="G33" s="76">
        <v>5.0442999999999998</v>
      </c>
      <c r="H33" s="79"/>
      <c r="I33" s="79"/>
      <c r="J33" s="79"/>
      <c r="K33" s="76">
        <v>-18.073899999999998</v>
      </c>
      <c r="L33" s="77">
        <v>-358.303431596059</v>
      </c>
      <c r="M33" s="79"/>
      <c r="N33" s="76">
        <v>54.364899999999999</v>
      </c>
      <c r="O33" s="76">
        <v>280.33179999999999</v>
      </c>
      <c r="P33" s="79"/>
      <c r="Q33" s="79"/>
      <c r="R33" s="79"/>
      <c r="S33" s="79"/>
      <c r="T33" s="79"/>
      <c r="U33" s="80"/>
    </row>
    <row r="34" spans="1:21" ht="12" thickBot="1" x14ac:dyDescent="0.25">
      <c r="A34" s="54"/>
      <c r="B34" s="62" t="s">
        <v>31</v>
      </c>
      <c r="C34" s="51"/>
      <c r="D34" s="76">
        <v>164568.0361</v>
      </c>
      <c r="E34" s="76">
        <v>164981.08350000001</v>
      </c>
      <c r="F34" s="77">
        <v>99.749639539735497</v>
      </c>
      <c r="G34" s="76">
        <v>109949.2075</v>
      </c>
      <c r="H34" s="77">
        <v>49.676418631757798</v>
      </c>
      <c r="I34" s="76">
        <v>24306.857599999999</v>
      </c>
      <c r="J34" s="77">
        <v>14.770096414852899</v>
      </c>
      <c r="K34" s="76">
        <v>10639.779399999999</v>
      </c>
      <c r="L34" s="77">
        <v>9.6769950797507995</v>
      </c>
      <c r="M34" s="77">
        <v>1.28452646302046</v>
      </c>
      <c r="N34" s="76">
        <v>3270168.6076000002</v>
      </c>
      <c r="O34" s="76">
        <v>21898867.610199999</v>
      </c>
      <c r="P34" s="76">
        <v>9782</v>
      </c>
      <c r="Q34" s="76">
        <v>7798</v>
      </c>
      <c r="R34" s="77">
        <v>25.442421133623998</v>
      </c>
      <c r="S34" s="76">
        <v>16.823557156000799</v>
      </c>
      <c r="T34" s="76">
        <v>16.6021331623493</v>
      </c>
      <c r="U34" s="78">
        <v>1.3161544351071699</v>
      </c>
    </row>
    <row r="35" spans="1:21" ht="12" customHeight="1" thickBot="1" x14ac:dyDescent="0.25">
      <c r="A35" s="54"/>
      <c r="B35" s="62" t="s">
        <v>68</v>
      </c>
      <c r="C35" s="51"/>
      <c r="D35" s="76">
        <v>154437.73000000001</v>
      </c>
      <c r="E35" s="79"/>
      <c r="F35" s="79"/>
      <c r="G35" s="76">
        <v>15611.97</v>
      </c>
      <c r="H35" s="77">
        <v>889.22640768589804</v>
      </c>
      <c r="I35" s="76">
        <v>2168.35</v>
      </c>
      <c r="J35" s="77">
        <v>1.4040286657929999</v>
      </c>
      <c r="K35" s="76">
        <v>-422.21</v>
      </c>
      <c r="L35" s="77">
        <v>-2.70439925262475</v>
      </c>
      <c r="M35" s="77">
        <v>-6.1357144548921099</v>
      </c>
      <c r="N35" s="76">
        <v>2504720.77</v>
      </c>
      <c r="O35" s="76">
        <v>14656251.039999999</v>
      </c>
      <c r="P35" s="76">
        <v>91</v>
      </c>
      <c r="Q35" s="76">
        <v>67</v>
      </c>
      <c r="R35" s="77">
        <v>35.820895522388099</v>
      </c>
      <c r="S35" s="76">
        <v>1697.1179120879101</v>
      </c>
      <c r="T35" s="76">
        <v>1525.7947761194</v>
      </c>
      <c r="U35" s="78">
        <v>10.0949459520898</v>
      </c>
    </row>
    <row r="36" spans="1:21" ht="12" thickBot="1" x14ac:dyDescent="0.25">
      <c r="A36" s="54"/>
      <c r="B36" s="62" t="s">
        <v>35</v>
      </c>
      <c r="C36" s="51"/>
      <c r="D36" s="76">
        <v>825725.94</v>
      </c>
      <c r="E36" s="79"/>
      <c r="F36" s="79"/>
      <c r="G36" s="76">
        <v>76457.289999999994</v>
      </c>
      <c r="H36" s="77">
        <v>979.98326909049501</v>
      </c>
      <c r="I36" s="76">
        <v>-86571.37</v>
      </c>
      <c r="J36" s="77">
        <v>-10.484273995316199</v>
      </c>
      <c r="K36" s="76">
        <v>-3847.02</v>
      </c>
      <c r="L36" s="77">
        <v>-5.0315934556404001</v>
      </c>
      <c r="M36" s="77">
        <v>21.503488414409102</v>
      </c>
      <c r="N36" s="76">
        <v>10361200.76</v>
      </c>
      <c r="O36" s="76">
        <v>49342173.579999998</v>
      </c>
      <c r="P36" s="76">
        <v>341</v>
      </c>
      <c r="Q36" s="76">
        <v>508</v>
      </c>
      <c r="R36" s="77">
        <v>-32.874015748031503</v>
      </c>
      <c r="S36" s="76">
        <v>2421.48369501466</v>
      </c>
      <c r="T36" s="76">
        <v>2224.9340157480301</v>
      </c>
      <c r="U36" s="78">
        <v>8.1169111182242002</v>
      </c>
    </row>
    <row r="37" spans="1:21" ht="12" thickBot="1" x14ac:dyDescent="0.25">
      <c r="A37" s="54"/>
      <c r="B37" s="62" t="s">
        <v>36</v>
      </c>
      <c r="C37" s="51"/>
      <c r="D37" s="76">
        <v>304594.93</v>
      </c>
      <c r="E37" s="79"/>
      <c r="F37" s="79"/>
      <c r="G37" s="76">
        <v>12049.57</v>
      </c>
      <c r="H37" s="77">
        <v>2427.8489605853201</v>
      </c>
      <c r="I37" s="76">
        <v>-10089.6</v>
      </c>
      <c r="J37" s="77">
        <v>-3.3124648529113698</v>
      </c>
      <c r="K37" s="76">
        <v>257.26</v>
      </c>
      <c r="L37" s="77">
        <v>2.13501394655577</v>
      </c>
      <c r="M37" s="77">
        <v>-40.219466687397997</v>
      </c>
      <c r="N37" s="76">
        <v>13090298.24</v>
      </c>
      <c r="O37" s="76">
        <v>24061369.859999999</v>
      </c>
      <c r="P37" s="76">
        <v>111</v>
      </c>
      <c r="Q37" s="76">
        <v>144</v>
      </c>
      <c r="R37" s="77">
        <v>-22.9166666666667</v>
      </c>
      <c r="S37" s="76">
        <v>2744.0984684684699</v>
      </c>
      <c r="T37" s="76">
        <v>2276.6273611111101</v>
      </c>
      <c r="U37" s="78">
        <v>17.035507753417502</v>
      </c>
    </row>
    <row r="38" spans="1:21" ht="12" thickBot="1" x14ac:dyDescent="0.25">
      <c r="A38" s="54"/>
      <c r="B38" s="62" t="s">
        <v>37</v>
      </c>
      <c r="C38" s="51"/>
      <c r="D38" s="76">
        <v>300895.90999999997</v>
      </c>
      <c r="E38" s="79"/>
      <c r="F38" s="79"/>
      <c r="G38" s="76">
        <v>79478.69</v>
      </c>
      <c r="H38" s="77">
        <v>278.58690172170702</v>
      </c>
      <c r="I38" s="76">
        <v>-58574.45</v>
      </c>
      <c r="J38" s="77">
        <v>-19.4666820163823</v>
      </c>
      <c r="K38" s="76">
        <v>-9770.19</v>
      </c>
      <c r="L38" s="77">
        <v>-12.292842270047499</v>
      </c>
      <c r="M38" s="77">
        <v>4.9952211778890696</v>
      </c>
      <c r="N38" s="76">
        <v>6609740.1500000004</v>
      </c>
      <c r="O38" s="76">
        <v>27245474.16</v>
      </c>
      <c r="P38" s="76">
        <v>137</v>
      </c>
      <c r="Q38" s="76">
        <v>216</v>
      </c>
      <c r="R38" s="77">
        <v>-36.574074074074097</v>
      </c>
      <c r="S38" s="76">
        <v>2196.3205109489099</v>
      </c>
      <c r="T38" s="76">
        <v>1841.8974537037</v>
      </c>
      <c r="U38" s="78">
        <v>16.137128232348701</v>
      </c>
    </row>
    <row r="39" spans="1:21" ht="12" thickBot="1" x14ac:dyDescent="0.25">
      <c r="A39" s="54"/>
      <c r="B39" s="62" t="s">
        <v>70</v>
      </c>
      <c r="C39" s="51"/>
      <c r="D39" s="76">
        <v>20.86</v>
      </c>
      <c r="E39" s="79"/>
      <c r="F39" s="79"/>
      <c r="G39" s="79"/>
      <c r="H39" s="79"/>
      <c r="I39" s="76">
        <v>11.32</v>
      </c>
      <c r="J39" s="77">
        <v>54.2665388302972</v>
      </c>
      <c r="K39" s="79"/>
      <c r="L39" s="79"/>
      <c r="M39" s="79"/>
      <c r="N39" s="76">
        <v>296.37</v>
      </c>
      <c r="O39" s="76">
        <v>1171.68</v>
      </c>
      <c r="P39" s="76">
        <v>52</v>
      </c>
      <c r="Q39" s="76">
        <v>70</v>
      </c>
      <c r="R39" s="77">
        <v>-25.714285714285701</v>
      </c>
      <c r="S39" s="76">
        <v>0.40115384615384603</v>
      </c>
      <c r="T39" s="76">
        <v>0.83842857142857197</v>
      </c>
      <c r="U39" s="78">
        <v>-109.0042459937</v>
      </c>
    </row>
    <row r="40" spans="1:21" ht="12" customHeight="1" thickBot="1" x14ac:dyDescent="0.25">
      <c r="A40" s="54"/>
      <c r="B40" s="62" t="s">
        <v>32</v>
      </c>
      <c r="C40" s="51"/>
      <c r="D40" s="76">
        <v>86858.119000000006</v>
      </c>
      <c r="E40" s="79"/>
      <c r="F40" s="79"/>
      <c r="G40" s="76">
        <v>126527.3496</v>
      </c>
      <c r="H40" s="77">
        <v>-31.352297132129301</v>
      </c>
      <c r="I40" s="76">
        <v>6927.2046</v>
      </c>
      <c r="J40" s="77">
        <v>7.9753104024737196</v>
      </c>
      <c r="K40" s="76">
        <v>6533.9657999999999</v>
      </c>
      <c r="L40" s="77">
        <v>5.1640738707135601</v>
      </c>
      <c r="M40" s="77">
        <v>6.0183786085933E-2</v>
      </c>
      <c r="N40" s="76">
        <v>2298299.1381999999</v>
      </c>
      <c r="O40" s="76">
        <v>9607042.1149000004</v>
      </c>
      <c r="P40" s="76">
        <v>168</v>
      </c>
      <c r="Q40" s="76">
        <v>111</v>
      </c>
      <c r="R40" s="77">
        <v>51.351351351351397</v>
      </c>
      <c r="S40" s="76">
        <v>517.01261309523795</v>
      </c>
      <c r="T40" s="76">
        <v>481.78947747747799</v>
      </c>
      <c r="U40" s="78">
        <v>6.8128194023909199</v>
      </c>
    </row>
    <row r="41" spans="1:21" ht="12" thickBot="1" x14ac:dyDescent="0.25">
      <c r="A41" s="54"/>
      <c r="B41" s="62" t="s">
        <v>33</v>
      </c>
      <c r="C41" s="51"/>
      <c r="D41" s="76">
        <v>532774.97400000005</v>
      </c>
      <c r="E41" s="76">
        <v>1476678.3663999999</v>
      </c>
      <c r="F41" s="77">
        <v>36.079283486684702</v>
      </c>
      <c r="G41" s="76">
        <v>274857.95939999999</v>
      </c>
      <c r="H41" s="77">
        <v>93.836472905139402</v>
      </c>
      <c r="I41" s="76">
        <v>28590.087100000001</v>
      </c>
      <c r="J41" s="77">
        <v>5.3662593956599798</v>
      </c>
      <c r="K41" s="76">
        <v>19260.315500000001</v>
      </c>
      <c r="L41" s="77">
        <v>7.0073704767525102</v>
      </c>
      <c r="M41" s="77">
        <v>0.48440388216901198</v>
      </c>
      <c r="N41" s="76">
        <v>9501178.9970999993</v>
      </c>
      <c r="O41" s="76">
        <v>50656817.634400003</v>
      </c>
      <c r="P41" s="76">
        <v>2603</v>
      </c>
      <c r="Q41" s="76">
        <v>2334</v>
      </c>
      <c r="R41" s="77">
        <v>11.525278491859501</v>
      </c>
      <c r="S41" s="76">
        <v>204.67728543987701</v>
      </c>
      <c r="T41" s="76">
        <v>209.51556653813199</v>
      </c>
      <c r="U41" s="78">
        <v>-2.3638583479631499</v>
      </c>
    </row>
    <row r="42" spans="1:21" ht="12" thickBot="1" x14ac:dyDescent="0.25">
      <c r="A42" s="54"/>
      <c r="B42" s="62" t="s">
        <v>38</v>
      </c>
      <c r="C42" s="51"/>
      <c r="D42" s="76">
        <v>310153.02</v>
      </c>
      <c r="E42" s="79"/>
      <c r="F42" s="79"/>
      <c r="G42" s="76">
        <v>70577.8</v>
      </c>
      <c r="H42" s="77">
        <v>339.44841012329698</v>
      </c>
      <c r="I42" s="76">
        <v>-63182.74</v>
      </c>
      <c r="J42" s="77">
        <v>-20.371473410125098</v>
      </c>
      <c r="K42" s="76">
        <v>-7128.25</v>
      </c>
      <c r="L42" s="77">
        <v>-10.0998472607534</v>
      </c>
      <c r="M42" s="77">
        <v>7.8637098867183397</v>
      </c>
      <c r="N42" s="76">
        <v>5681410.7699999996</v>
      </c>
      <c r="O42" s="76">
        <v>22644030.969999999</v>
      </c>
      <c r="P42" s="76">
        <v>209</v>
      </c>
      <c r="Q42" s="76">
        <v>283</v>
      </c>
      <c r="R42" s="77">
        <v>-26.148409893992898</v>
      </c>
      <c r="S42" s="76">
        <v>1483.9857416267901</v>
      </c>
      <c r="T42" s="76">
        <v>1413.0228975264999</v>
      </c>
      <c r="U42" s="78">
        <v>4.7819087548982004</v>
      </c>
    </row>
    <row r="43" spans="1:21" ht="12" thickBot="1" x14ac:dyDescent="0.25">
      <c r="A43" s="54"/>
      <c r="B43" s="62" t="s">
        <v>39</v>
      </c>
      <c r="C43" s="51"/>
      <c r="D43" s="76">
        <v>100214.56</v>
      </c>
      <c r="E43" s="79"/>
      <c r="F43" s="79"/>
      <c r="G43" s="76">
        <v>45013.71</v>
      </c>
      <c r="H43" s="77">
        <v>122.63119391847501</v>
      </c>
      <c r="I43" s="76">
        <v>13185.08</v>
      </c>
      <c r="J43" s="77">
        <v>13.1568506612213</v>
      </c>
      <c r="K43" s="76">
        <v>6257.74</v>
      </c>
      <c r="L43" s="77">
        <v>13.9018534575355</v>
      </c>
      <c r="M43" s="77">
        <v>1.1070034868818499</v>
      </c>
      <c r="N43" s="76">
        <v>2158580.21</v>
      </c>
      <c r="O43" s="76">
        <v>8276947.1200000001</v>
      </c>
      <c r="P43" s="76">
        <v>77</v>
      </c>
      <c r="Q43" s="76">
        <v>66</v>
      </c>
      <c r="R43" s="77">
        <v>16.6666666666667</v>
      </c>
      <c r="S43" s="76">
        <v>1301.4877922077901</v>
      </c>
      <c r="T43" s="76">
        <v>1361.2539393939401</v>
      </c>
      <c r="U43" s="78">
        <v>-4.5921404368121097</v>
      </c>
    </row>
    <row r="44" spans="1:21" ht="12" thickBot="1" x14ac:dyDescent="0.25">
      <c r="A44" s="54"/>
      <c r="B44" s="62" t="s">
        <v>76</v>
      </c>
      <c r="C44" s="51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6">
        <v>-1523.9315999999999</v>
      </c>
      <c r="P44" s="79"/>
      <c r="Q44" s="79"/>
      <c r="R44" s="79"/>
      <c r="S44" s="79"/>
      <c r="T44" s="79"/>
      <c r="U44" s="80"/>
    </row>
    <row r="45" spans="1:21" ht="12" thickBot="1" x14ac:dyDescent="0.25">
      <c r="A45" s="55"/>
      <c r="B45" s="62" t="s">
        <v>34</v>
      </c>
      <c r="C45" s="51"/>
      <c r="D45" s="81">
        <v>16459.9238</v>
      </c>
      <c r="E45" s="82"/>
      <c r="F45" s="82"/>
      <c r="G45" s="81">
        <v>11506.2932</v>
      </c>
      <c r="H45" s="83">
        <v>43.051489423196699</v>
      </c>
      <c r="I45" s="81">
        <v>1015.2803</v>
      </c>
      <c r="J45" s="83">
        <v>6.1681956267622597</v>
      </c>
      <c r="K45" s="81">
        <v>359.64569999999998</v>
      </c>
      <c r="L45" s="83">
        <v>3.12564345222839</v>
      </c>
      <c r="M45" s="83">
        <v>1.82300135939343</v>
      </c>
      <c r="N45" s="81">
        <v>485344.65820000001</v>
      </c>
      <c r="O45" s="81">
        <v>2942969.4219</v>
      </c>
      <c r="P45" s="81">
        <v>24</v>
      </c>
      <c r="Q45" s="81">
        <v>27</v>
      </c>
      <c r="R45" s="83">
        <v>-11.1111111111111</v>
      </c>
      <c r="S45" s="81">
        <v>685.83015833333297</v>
      </c>
      <c r="T45" s="81">
        <v>787.27154074074099</v>
      </c>
      <c r="U45" s="84">
        <v>-14.7910355318764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6:C36"/>
  </mergeCells>
  <phoneticPr fontId="28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22" workbookViewId="0">
      <selection activeCell="B33" sqref="B33:E39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 x14ac:dyDescent="0.2">
      <c r="A2" s="37">
        <v>1</v>
      </c>
      <c r="B2" s="37">
        <v>12</v>
      </c>
      <c r="C2" s="37">
        <v>72411</v>
      </c>
      <c r="D2" s="37">
        <v>623449.26988034195</v>
      </c>
      <c r="E2" s="37">
        <v>465130.11899145303</v>
      </c>
      <c r="F2" s="37">
        <v>158319.15088888901</v>
      </c>
      <c r="G2" s="37">
        <v>465130.11899145303</v>
      </c>
      <c r="H2" s="37">
        <v>0.25394071103696197</v>
      </c>
    </row>
    <row r="3" spans="1:8" x14ac:dyDescent="0.2">
      <c r="A3" s="37">
        <v>2</v>
      </c>
      <c r="B3" s="37">
        <v>13</v>
      </c>
      <c r="C3" s="37">
        <v>13320</v>
      </c>
      <c r="D3" s="37">
        <v>130897.82266666699</v>
      </c>
      <c r="E3" s="37">
        <v>102265.347297436</v>
      </c>
      <c r="F3" s="37">
        <v>28632.4753692308</v>
      </c>
      <c r="G3" s="37">
        <v>102265.347297436</v>
      </c>
      <c r="H3" s="37">
        <v>0.21873912633477299</v>
      </c>
    </row>
    <row r="4" spans="1:8" x14ac:dyDescent="0.2">
      <c r="A4" s="37">
        <v>3</v>
      </c>
      <c r="B4" s="37">
        <v>14</v>
      </c>
      <c r="C4" s="37">
        <v>139115</v>
      </c>
      <c r="D4" s="37">
        <v>196606.09611283601</v>
      </c>
      <c r="E4" s="37">
        <v>140946.93530909199</v>
      </c>
      <c r="F4" s="37">
        <v>55659.160803743303</v>
      </c>
      <c r="G4" s="37">
        <v>140946.93530909199</v>
      </c>
      <c r="H4" s="37">
        <v>0.28309987281269</v>
      </c>
    </row>
    <row r="5" spans="1:8" x14ac:dyDescent="0.2">
      <c r="A5" s="37">
        <v>4</v>
      </c>
      <c r="B5" s="37">
        <v>15</v>
      </c>
      <c r="C5" s="37">
        <v>3377</v>
      </c>
      <c r="D5" s="37">
        <v>46179.135312979401</v>
      </c>
      <c r="E5" s="37">
        <v>35929.289367990299</v>
      </c>
      <c r="F5" s="37">
        <v>10249.845944989</v>
      </c>
      <c r="G5" s="37">
        <v>35929.289367990299</v>
      </c>
      <c r="H5" s="37">
        <v>0.22195837742566299</v>
      </c>
    </row>
    <row r="6" spans="1:8" x14ac:dyDescent="0.2">
      <c r="A6" s="37">
        <v>5</v>
      </c>
      <c r="B6" s="37">
        <v>16</v>
      </c>
      <c r="C6" s="37">
        <v>1968</v>
      </c>
      <c r="D6" s="37">
        <v>117882.17802906</v>
      </c>
      <c r="E6" s="37">
        <v>97342.517829059798</v>
      </c>
      <c r="F6" s="37">
        <v>20539.660199999998</v>
      </c>
      <c r="G6" s="37">
        <v>97342.517829059798</v>
      </c>
      <c r="H6" s="37">
        <v>0.17423889296426701</v>
      </c>
    </row>
    <row r="7" spans="1:8" x14ac:dyDescent="0.2">
      <c r="A7" s="37">
        <v>6</v>
      </c>
      <c r="B7" s="37">
        <v>17</v>
      </c>
      <c r="C7" s="37">
        <v>14161</v>
      </c>
      <c r="D7" s="37">
        <v>212987.531383761</v>
      </c>
      <c r="E7" s="37">
        <v>151721.62003931601</v>
      </c>
      <c r="F7" s="37">
        <v>61265.911344444401</v>
      </c>
      <c r="G7" s="37">
        <v>151721.62003931601</v>
      </c>
      <c r="H7" s="37">
        <v>0.28765022509254601</v>
      </c>
    </row>
    <row r="8" spans="1:8" x14ac:dyDescent="0.2">
      <c r="A8" s="37">
        <v>7</v>
      </c>
      <c r="B8" s="37">
        <v>18</v>
      </c>
      <c r="C8" s="37">
        <v>104104</v>
      </c>
      <c r="D8" s="37">
        <v>160932.340288034</v>
      </c>
      <c r="E8" s="37">
        <v>132074.57309658101</v>
      </c>
      <c r="F8" s="37">
        <v>28857.767191453</v>
      </c>
      <c r="G8" s="37">
        <v>132074.57309658101</v>
      </c>
      <c r="H8" s="37">
        <v>0.179316147020567</v>
      </c>
    </row>
    <row r="9" spans="1:8" x14ac:dyDescent="0.2">
      <c r="A9" s="37">
        <v>8</v>
      </c>
      <c r="B9" s="37">
        <v>19</v>
      </c>
      <c r="C9" s="37">
        <v>28707</v>
      </c>
      <c r="D9" s="37">
        <v>76708.403734188003</v>
      </c>
      <c r="E9" s="37">
        <v>63503.890534188002</v>
      </c>
      <c r="F9" s="37">
        <v>13204.513199999999</v>
      </c>
      <c r="G9" s="37">
        <v>63503.890534188002</v>
      </c>
      <c r="H9" s="37">
        <v>0.17213906895725001</v>
      </c>
    </row>
    <row r="10" spans="1:8" x14ac:dyDescent="0.2">
      <c r="A10" s="37">
        <v>9</v>
      </c>
      <c r="B10" s="37">
        <v>21</v>
      </c>
      <c r="C10" s="37">
        <v>288548</v>
      </c>
      <c r="D10" s="37">
        <v>1150506.2300265001</v>
      </c>
      <c r="E10" s="37">
        <v>1129845.56756667</v>
      </c>
      <c r="F10" s="37">
        <v>20660.662459829098</v>
      </c>
      <c r="G10" s="37">
        <v>1129845.56756667</v>
      </c>
      <c r="H10" s="37">
        <v>1.7957888380450801E-2</v>
      </c>
    </row>
    <row r="11" spans="1:8" x14ac:dyDescent="0.2">
      <c r="A11" s="37">
        <v>10</v>
      </c>
      <c r="B11" s="37">
        <v>22</v>
      </c>
      <c r="C11" s="37">
        <v>190289</v>
      </c>
      <c r="D11" s="37">
        <v>2719495.1361350399</v>
      </c>
      <c r="E11" s="37">
        <v>2733035.9438435901</v>
      </c>
      <c r="F11" s="37">
        <v>-13540.807708546999</v>
      </c>
      <c r="G11" s="37">
        <v>2733035.9438435901</v>
      </c>
      <c r="H11" s="37">
        <v>-4.97916231899986E-3</v>
      </c>
    </row>
    <row r="12" spans="1:8" x14ac:dyDescent="0.2">
      <c r="A12" s="37">
        <v>11</v>
      </c>
      <c r="B12" s="37">
        <v>23</v>
      </c>
      <c r="C12" s="37">
        <v>241555.99100000001</v>
      </c>
      <c r="D12" s="37">
        <v>2245332.1544153802</v>
      </c>
      <c r="E12" s="37">
        <v>1942014.84683419</v>
      </c>
      <c r="F12" s="37">
        <v>303317.30758119602</v>
      </c>
      <c r="G12" s="37">
        <v>1942014.84683419</v>
      </c>
      <c r="H12" s="37">
        <v>0.13508794544483399</v>
      </c>
    </row>
    <row r="13" spans="1:8" x14ac:dyDescent="0.2">
      <c r="A13" s="37">
        <v>12</v>
      </c>
      <c r="B13" s="37">
        <v>24</v>
      </c>
      <c r="C13" s="37">
        <v>23582</v>
      </c>
      <c r="D13" s="37">
        <v>646139.28781794896</v>
      </c>
      <c r="E13" s="37">
        <v>582236.74293589697</v>
      </c>
      <c r="F13" s="37">
        <v>63902.544882051297</v>
      </c>
      <c r="G13" s="37">
        <v>582236.74293589697</v>
      </c>
      <c r="H13" s="37">
        <v>9.8899023920761803E-2</v>
      </c>
    </row>
    <row r="14" spans="1:8" x14ac:dyDescent="0.2">
      <c r="A14" s="37">
        <v>13</v>
      </c>
      <c r="B14" s="37">
        <v>25</v>
      </c>
      <c r="C14" s="37">
        <v>89865</v>
      </c>
      <c r="D14" s="37">
        <v>1049367.8044</v>
      </c>
      <c r="E14" s="37">
        <v>949664.58979999996</v>
      </c>
      <c r="F14" s="37">
        <v>99703.214600000007</v>
      </c>
      <c r="G14" s="37">
        <v>949664.58979999996</v>
      </c>
      <c r="H14" s="37">
        <v>9.5012648741408301E-2</v>
      </c>
    </row>
    <row r="15" spans="1:8" x14ac:dyDescent="0.2">
      <c r="A15" s="37">
        <v>14</v>
      </c>
      <c r="B15" s="37">
        <v>26</v>
      </c>
      <c r="C15" s="37">
        <v>69185</v>
      </c>
      <c r="D15" s="37">
        <v>417321.04826743802</v>
      </c>
      <c r="E15" s="37">
        <v>359430.079150579</v>
      </c>
      <c r="F15" s="37">
        <v>57890.969116859502</v>
      </c>
      <c r="G15" s="37">
        <v>359430.079150579</v>
      </c>
      <c r="H15" s="37">
        <v>0.138720463195425</v>
      </c>
    </row>
    <row r="16" spans="1:8" x14ac:dyDescent="0.2">
      <c r="A16" s="37">
        <v>15</v>
      </c>
      <c r="B16" s="37">
        <v>27</v>
      </c>
      <c r="C16" s="37">
        <v>198604.59299999999</v>
      </c>
      <c r="D16" s="37">
        <v>1462464.5488</v>
      </c>
      <c r="E16" s="37">
        <v>1377217.5120999999</v>
      </c>
      <c r="F16" s="37">
        <v>85247.036699999997</v>
      </c>
      <c r="G16" s="37">
        <v>1377217.5120999999</v>
      </c>
      <c r="H16" s="37">
        <v>5.8289985059773203E-2</v>
      </c>
    </row>
    <row r="17" spans="1:8" x14ac:dyDescent="0.2">
      <c r="A17" s="37">
        <v>16</v>
      </c>
      <c r="B17" s="37">
        <v>29</v>
      </c>
      <c r="C17" s="37">
        <v>210754</v>
      </c>
      <c r="D17" s="37">
        <v>2858033.73425641</v>
      </c>
      <c r="E17" s="37">
        <v>2605756.29033932</v>
      </c>
      <c r="F17" s="37">
        <v>252277.443917094</v>
      </c>
      <c r="G17" s="37">
        <v>2605756.29033932</v>
      </c>
      <c r="H17" s="37">
        <v>8.8269582298240598E-2</v>
      </c>
    </row>
    <row r="18" spans="1:8" x14ac:dyDescent="0.2">
      <c r="A18" s="37">
        <v>17</v>
      </c>
      <c r="B18" s="37">
        <v>31</v>
      </c>
      <c r="C18" s="37">
        <v>36852.112999999998</v>
      </c>
      <c r="D18" s="37">
        <v>300440.49994619202</v>
      </c>
      <c r="E18" s="37">
        <v>254224.08226897701</v>
      </c>
      <c r="F18" s="37">
        <v>46216.417677215097</v>
      </c>
      <c r="G18" s="37">
        <v>254224.08226897701</v>
      </c>
      <c r="H18" s="37">
        <v>0.15382885358496101</v>
      </c>
    </row>
    <row r="19" spans="1:8" x14ac:dyDescent="0.2">
      <c r="A19" s="37">
        <v>18</v>
      </c>
      <c r="B19" s="37">
        <v>32</v>
      </c>
      <c r="C19" s="37">
        <v>21339.315999999999</v>
      </c>
      <c r="D19" s="37">
        <v>335346.35100272298</v>
      </c>
      <c r="E19" s="37">
        <v>316132.26007452002</v>
      </c>
      <c r="F19" s="37">
        <v>19214.090928202499</v>
      </c>
      <c r="G19" s="37">
        <v>316132.26007452002</v>
      </c>
      <c r="H19" s="37">
        <v>5.7296257647504602E-2</v>
      </c>
    </row>
    <row r="20" spans="1:8" x14ac:dyDescent="0.2">
      <c r="A20" s="37">
        <v>19</v>
      </c>
      <c r="B20" s="37">
        <v>33</v>
      </c>
      <c r="C20" s="37">
        <v>50953.633999999998</v>
      </c>
      <c r="D20" s="37">
        <v>707345.48006739304</v>
      </c>
      <c r="E20" s="37">
        <v>557696.79393562896</v>
      </c>
      <c r="F20" s="37">
        <v>149648.686131764</v>
      </c>
      <c r="G20" s="37">
        <v>557696.79393562896</v>
      </c>
      <c r="H20" s="37">
        <v>0.211563783679661</v>
      </c>
    </row>
    <row r="21" spans="1:8" x14ac:dyDescent="0.2">
      <c r="A21" s="37">
        <v>20</v>
      </c>
      <c r="B21" s="37">
        <v>34</v>
      </c>
      <c r="C21" s="37">
        <v>46635.678999999996</v>
      </c>
      <c r="D21" s="37">
        <v>314809.50941186002</v>
      </c>
      <c r="E21" s="37">
        <v>229920.99984148599</v>
      </c>
      <c r="F21" s="37">
        <v>84888.509570373499</v>
      </c>
      <c r="G21" s="37">
        <v>229920.99984148599</v>
      </c>
      <c r="H21" s="37">
        <v>0.269650398201013</v>
      </c>
    </row>
    <row r="22" spans="1:8" x14ac:dyDescent="0.2">
      <c r="A22" s="37">
        <v>21</v>
      </c>
      <c r="B22" s="37">
        <v>35</v>
      </c>
      <c r="C22" s="37">
        <v>33234.826999999997</v>
      </c>
      <c r="D22" s="37">
        <v>1021750.87498938</v>
      </c>
      <c r="E22" s="37">
        <v>977563.30158584099</v>
      </c>
      <c r="F22" s="37">
        <v>44187.573403539798</v>
      </c>
      <c r="G22" s="37">
        <v>977563.30158584099</v>
      </c>
      <c r="H22" s="37">
        <v>4.3246915158256197E-2</v>
      </c>
    </row>
    <row r="23" spans="1:8" x14ac:dyDescent="0.2">
      <c r="A23" s="37">
        <v>22</v>
      </c>
      <c r="B23" s="37">
        <v>36</v>
      </c>
      <c r="C23" s="37">
        <v>118586.742</v>
      </c>
      <c r="D23" s="37">
        <v>872681.756637168</v>
      </c>
      <c r="E23" s="37">
        <v>744676.73992716195</v>
      </c>
      <c r="F23" s="37">
        <v>128005.01671000601</v>
      </c>
      <c r="G23" s="37">
        <v>744676.73992716195</v>
      </c>
      <c r="H23" s="37">
        <v>0.14668006491079499</v>
      </c>
    </row>
    <row r="24" spans="1:8" x14ac:dyDescent="0.2">
      <c r="A24" s="37">
        <v>23</v>
      </c>
      <c r="B24" s="37">
        <v>37</v>
      </c>
      <c r="C24" s="37">
        <v>204825.01500000001</v>
      </c>
      <c r="D24" s="37">
        <v>1456305.86842743</v>
      </c>
      <c r="E24" s="37">
        <v>1329228.12248568</v>
      </c>
      <c r="F24" s="37">
        <v>127077.745941755</v>
      </c>
      <c r="G24" s="37">
        <v>1329228.12248568</v>
      </c>
      <c r="H24" s="37">
        <v>8.7260340493565097E-2</v>
      </c>
    </row>
    <row r="25" spans="1:8" x14ac:dyDescent="0.2">
      <c r="A25" s="37">
        <v>24</v>
      </c>
      <c r="B25" s="37">
        <v>38</v>
      </c>
      <c r="C25" s="37">
        <v>164133.334</v>
      </c>
      <c r="D25" s="37">
        <v>803607.05640619504</v>
      </c>
      <c r="E25" s="37">
        <v>766191.09852123901</v>
      </c>
      <c r="F25" s="37">
        <v>37415.957884955802</v>
      </c>
      <c r="G25" s="37">
        <v>766191.09852123901</v>
      </c>
      <c r="H25" s="37">
        <v>4.65600165985144E-2</v>
      </c>
    </row>
    <row r="26" spans="1:8" x14ac:dyDescent="0.2">
      <c r="A26" s="37">
        <v>25</v>
      </c>
      <c r="B26" s="37">
        <v>39</v>
      </c>
      <c r="C26" s="37">
        <v>79743.957999999999</v>
      </c>
      <c r="D26" s="37">
        <v>135175.491494705</v>
      </c>
      <c r="E26" s="37">
        <v>98310.378381339702</v>
      </c>
      <c r="F26" s="37">
        <v>36865.113113365704</v>
      </c>
      <c r="G26" s="37">
        <v>98310.378381339702</v>
      </c>
      <c r="H26" s="37">
        <v>0.27272039262242798</v>
      </c>
    </row>
    <row r="27" spans="1:8" x14ac:dyDescent="0.2">
      <c r="A27" s="37">
        <v>26</v>
      </c>
      <c r="B27" s="37">
        <v>42</v>
      </c>
      <c r="C27" s="37">
        <v>15126.596</v>
      </c>
      <c r="D27" s="37">
        <v>164568.12289999999</v>
      </c>
      <c r="E27" s="37">
        <v>140261.1875</v>
      </c>
      <c r="F27" s="37">
        <v>24306.935399999998</v>
      </c>
      <c r="G27" s="37">
        <v>140261.1875</v>
      </c>
      <c r="H27" s="37">
        <v>0.14770135899751399</v>
      </c>
    </row>
    <row r="28" spans="1:8" x14ac:dyDescent="0.2">
      <c r="A28" s="37">
        <v>27</v>
      </c>
      <c r="B28" s="37">
        <v>75</v>
      </c>
      <c r="C28" s="37">
        <v>177</v>
      </c>
      <c r="D28" s="37">
        <v>86858.119599145299</v>
      </c>
      <c r="E28" s="37">
        <v>79930.914957265006</v>
      </c>
      <c r="F28" s="37">
        <v>6927.2046418803402</v>
      </c>
      <c r="G28" s="37">
        <v>79930.914957265006</v>
      </c>
      <c r="H28" s="37">
        <v>7.9753103956771695E-2</v>
      </c>
    </row>
    <row r="29" spans="1:8" x14ac:dyDescent="0.2">
      <c r="A29" s="37">
        <v>28</v>
      </c>
      <c r="B29" s="37">
        <v>76</v>
      </c>
      <c r="C29" s="37">
        <v>2721</v>
      </c>
      <c r="D29" s="37">
        <v>532774.96498717903</v>
      </c>
      <c r="E29" s="37">
        <v>504184.88620170899</v>
      </c>
      <c r="F29" s="37">
        <v>28590.078785470101</v>
      </c>
      <c r="G29" s="37">
        <v>504184.88620170899</v>
      </c>
      <c r="H29" s="37">
        <v>5.3662579258314198E-2</v>
      </c>
    </row>
    <row r="30" spans="1:8" x14ac:dyDescent="0.2">
      <c r="A30" s="37">
        <v>29</v>
      </c>
      <c r="B30" s="37">
        <v>99</v>
      </c>
      <c r="C30" s="37">
        <v>24</v>
      </c>
      <c r="D30" s="37">
        <v>16459.9236063838</v>
      </c>
      <c r="E30" s="37">
        <v>15444.643340140699</v>
      </c>
      <c r="F30" s="37">
        <v>1015.2802662431</v>
      </c>
      <c r="G30" s="37">
        <v>15444.643340140699</v>
      </c>
      <c r="H30" s="37">
        <v>6.1681954942326297E-2</v>
      </c>
    </row>
    <row r="31" spans="1:8" x14ac:dyDescent="0.2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 x14ac:dyDescent="0.2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 x14ac:dyDescent="0.2">
      <c r="A33" s="30"/>
      <c r="B33" s="33">
        <v>70</v>
      </c>
      <c r="C33" s="34">
        <v>87</v>
      </c>
      <c r="D33" s="34">
        <v>154437.73000000001</v>
      </c>
      <c r="E33" s="34">
        <v>152269.38</v>
      </c>
      <c r="F33" s="30"/>
      <c r="G33" s="30"/>
      <c r="H33" s="30"/>
    </row>
    <row r="34" spans="1:8" x14ac:dyDescent="0.2">
      <c r="A34" s="30"/>
      <c r="B34" s="33">
        <v>71</v>
      </c>
      <c r="C34" s="34">
        <v>324</v>
      </c>
      <c r="D34" s="34">
        <v>825725.94</v>
      </c>
      <c r="E34" s="34">
        <v>912297.31</v>
      </c>
      <c r="F34" s="30"/>
      <c r="G34" s="30"/>
      <c r="H34" s="30"/>
    </row>
    <row r="35" spans="1:8" x14ac:dyDescent="0.2">
      <c r="A35" s="30"/>
      <c r="B35" s="33">
        <v>72</v>
      </c>
      <c r="C35" s="34">
        <v>105</v>
      </c>
      <c r="D35" s="34">
        <v>304594.93</v>
      </c>
      <c r="E35" s="34">
        <v>314684.53000000003</v>
      </c>
      <c r="F35" s="30"/>
      <c r="G35" s="30"/>
      <c r="H35" s="30"/>
    </row>
    <row r="36" spans="1:8" x14ac:dyDescent="0.2">
      <c r="A36" s="30"/>
      <c r="B36" s="33">
        <v>73</v>
      </c>
      <c r="C36" s="34">
        <v>138</v>
      </c>
      <c r="D36" s="34">
        <v>300895.90999999997</v>
      </c>
      <c r="E36" s="34">
        <v>359470.36</v>
      </c>
      <c r="F36" s="30"/>
      <c r="G36" s="30"/>
      <c r="H36" s="30"/>
    </row>
    <row r="37" spans="1:8" x14ac:dyDescent="0.2">
      <c r="A37" s="30"/>
      <c r="B37" s="33">
        <v>74</v>
      </c>
      <c r="C37" s="34">
        <v>58</v>
      </c>
      <c r="D37" s="34">
        <v>20.86</v>
      </c>
      <c r="E37" s="34">
        <v>9.5399999999999991</v>
      </c>
      <c r="F37" s="30"/>
      <c r="G37" s="30"/>
      <c r="H37" s="30"/>
    </row>
    <row r="38" spans="1:8" x14ac:dyDescent="0.2">
      <c r="A38" s="30"/>
      <c r="B38" s="33">
        <v>77</v>
      </c>
      <c r="C38" s="34">
        <v>199</v>
      </c>
      <c r="D38" s="34">
        <v>310153.02</v>
      </c>
      <c r="E38" s="34">
        <v>373335.76</v>
      </c>
      <c r="F38" s="34"/>
      <c r="G38" s="30"/>
      <c r="H38" s="30"/>
    </row>
    <row r="39" spans="1:8" x14ac:dyDescent="0.2">
      <c r="A39" s="30"/>
      <c r="B39" s="33">
        <v>78</v>
      </c>
      <c r="C39" s="34">
        <v>75</v>
      </c>
      <c r="D39" s="34">
        <v>100214.56</v>
      </c>
      <c r="E39" s="34">
        <v>87029.48</v>
      </c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2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2016-03-27T03:49:32Z</dcterms:modified>
</cp:coreProperties>
</file>