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8505" yWindow="105" windowWidth="10095" windowHeight="528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J40" i="2"/>
  <c r="I40"/>
  <c r="H40"/>
  <c r="F40"/>
  <c r="E40"/>
  <c r="G40" l="1"/>
  <c r="L40" s="1"/>
  <c r="K40"/>
  <c r="E4"/>
  <c r="J35" l="1"/>
  <c r="I35"/>
  <c r="H35"/>
  <c r="F35"/>
  <c r="E35"/>
  <c r="J31"/>
  <c r="I31"/>
  <c r="H31"/>
  <c r="F31"/>
  <c r="E31"/>
  <c r="K31" l="1"/>
  <c r="K35"/>
  <c r="G35"/>
  <c r="L35" s="1"/>
  <c r="G31"/>
  <c r="L31" s="1"/>
  <c r="J38"/>
  <c r="J39"/>
  <c r="J32"/>
  <c r="J33"/>
  <c r="J34"/>
  <c r="I38"/>
  <c r="I39"/>
  <c r="I32"/>
  <c r="I33"/>
  <c r="I34"/>
  <c r="H30" l="1"/>
  <c r="H32"/>
  <c r="H41" l="1"/>
  <c r="J8" l="1"/>
  <c r="F38" l="1"/>
  <c r="F39"/>
  <c r="F33"/>
  <c r="F34"/>
  <c r="E38"/>
  <c r="K38" s="1"/>
  <c r="E39"/>
  <c r="K39" s="1"/>
  <c r="E34"/>
  <c r="K34" s="1"/>
  <c r="E33"/>
  <c r="K33" s="1"/>
  <c r="F41"/>
  <c r="E13"/>
  <c r="F37"/>
  <c r="F36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2"/>
  <c r="F4"/>
  <c r="E41"/>
  <c r="E37"/>
  <c r="E36"/>
  <c r="E6"/>
  <c r="E7"/>
  <c r="E8"/>
  <c r="E9"/>
  <c r="E10"/>
  <c r="E11"/>
  <c r="E12"/>
  <c r="E14"/>
  <c r="E15"/>
  <c r="E16"/>
  <c r="E17"/>
  <c r="E18"/>
  <c r="E19"/>
  <c r="E20"/>
  <c r="E21"/>
  <c r="E22"/>
  <c r="E23"/>
  <c r="E24"/>
  <c r="E25"/>
  <c r="E26"/>
  <c r="E27"/>
  <c r="E28"/>
  <c r="E29"/>
  <c r="E30"/>
  <c r="E32"/>
  <c r="K32" s="1"/>
  <c r="E5"/>
  <c r="I30"/>
  <c r="I36"/>
  <c r="I37"/>
  <c r="I41"/>
  <c r="J4"/>
  <c r="J5"/>
  <c r="J6"/>
  <c r="J7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6"/>
  <c r="J37"/>
  <c r="J41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A4"/>
  <c r="H33"/>
  <c r="H34"/>
  <c r="H36"/>
  <c r="H37"/>
  <c r="H38"/>
  <c r="H39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K15" l="1"/>
  <c r="K6"/>
  <c r="E3"/>
  <c r="K19"/>
  <c r="G36"/>
  <c r="L36" s="1"/>
  <c r="G37"/>
  <c r="L37" s="1"/>
  <c r="G30"/>
  <c r="L30" s="1"/>
  <c r="G41"/>
  <c r="L41" s="1"/>
  <c r="G38"/>
  <c r="L38" s="1"/>
  <c r="G33"/>
  <c r="L33" s="1"/>
  <c r="G39"/>
  <c r="L39" s="1"/>
  <c r="G34"/>
  <c r="L34" s="1"/>
  <c r="G29"/>
  <c r="L29" s="1"/>
  <c r="G32"/>
  <c r="L32" s="1"/>
  <c r="I3"/>
  <c r="K5"/>
  <c r="K7"/>
  <c r="K41"/>
  <c r="G19"/>
  <c r="L19" s="1"/>
  <c r="G11"/>
  <c r="L11" s="1"/>
  <c r="G7"/>
  <c r="L7" s="1"/>
  <c r="G5"/>
  <c r="L5" s="1"/>
  <c r="K37"/>
  <c r="K28"/>
  <c r="K26"/>
  <c r="K24"/>
  <c r="K22"/>
  <c r="K20"/>
  <c r="K18"/>
  <c r="K16"/>
  <c r="K14"/>
  <c r="K12"/>
  <c r="K10"/>
  <c r="K8"/>
  <c r="K4"/>
  <c r="K23"/>
  <c r="K21"/>
  <c r="G27"/>
  <c r="L27" s="1"/>
  <c r="G23"/>
  <c r="L23" s="1"/>
  <c r="G21"/>
  <c r="L21" s="1"/>
  <c r="G18"/>
  <c r="L18" s="1"/>
  <c r="K29"/>
  <c r="K13"/>
  <c r="G26"/>
  <c r="L26" s="1"/>
  <c r="G15"/>
  <c r="L15" s="1"/>
  <c r="G13"/>
  <c r="L13" s="1"/>
  <c r="G10"/>
  <c r="L10" s="1"/>
  <c r="G4"/>
  <c r="K36"/>
  <c r="K30"/>
  <c r="K27"/>
  <c r="K25"/>
  <c r="K17"/>
  <c r="K11"/>
  <c r="K9"/>
  <c r="G25"/>
  <c r="L25" s="1"/>
  <c r="G22"/>
  <c r="L22" s="1"/>
  <c r="G17"/>
  <c r="L17" s="1"/>
  <c r="G14"/>
  <c r="L14" s="1"/>
  <c r="G9"/>
  <c r="L9" s="1"/>
  <c r="G6"/>
  <c r="L6" s="1"/>
  <c r="G28"/>
  <c r="L28" s="1"/>
  <c r="G24"/>
  <c r="L24" s="1"/>
  <c r="G20"/>
  <c r="L20" s="1"/>
  <c r="G16"/>
  <c r="L16" s="1"/>
  <c r="G12"/>
  <c r="L12" s="1"/>
  <c r="G8"/>
  <c r="L8" s="1"/>
  <c r="J3"/>
  <c r="K3" l="1"/>
  <c r="L4"/>
  <c r="G3"/>
  <c r="L3" s="1"/>
</calcChain>
</file>

<file path=xl/sharedStrings.xml><?xml version="1.0" encoding="utf-8"?>
<sst xmlns="http://schemas.openxmlformats.org/spreadsheetml/2006/main" count="118" uniqueCount="77">
  <si>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</si>
  <si>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</si>
  <si>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</si>
  <si>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</si>
  <si>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</si>
  <si>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</si>
  <si>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</si>
  <si>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</si>
  <si>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</si>
  <si>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</si>
  <si>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</si>
  <si>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</si>
  <si>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</si>
  <si>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</si>
  <si>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</si>
  <si>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</si>
  <si>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</si>
  <si>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</si>
  <si>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</si>
  <si>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</si>
  <si>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</si>
  <si>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</si>
  <si>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</si>
  <si>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</si>
  <si>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</si>
  <si>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</si>
  <si>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</si>
  <si>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</si>
  <si>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</si>
  <si>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</si>
  <si>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</si>
  <si>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</si>
  <si>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</si>
  <si>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</si>
  <si>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</si>
  <si>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</si>
  <si>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</si>
  <si>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</si>
  <si>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</si>
  <si>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</si>
  <si>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26" type="noConversion"/>
  </si>
  <si>
    <t>COST</t>
    <phoneticPr fontId="26" type="noConversion"/>
  </si>
  <si>
    <t>成本</t>
    <phoneticPr fontId="26" type="noConversion"/>
  </si>
  <si>
    <t>销售金额差异</t>
    <phoneticPr fontId="26" type="noConversion"/>
  </si>
  <si>
    <t>销售成本差异</t>
    <phoneticPr fontId="26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</si>
  <si>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</si>
  <si>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</si>
  <si>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</si>
  <si>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</si>
  <si>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</si>
  <si>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</si>
  <si>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</si>
  <si>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</si>
  <si>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</si>
  <si>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</si>
  <si>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</si>
  <si>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</si>
  <si>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</si>
  <si>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</si>
  <si>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</si>
  <si>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</si>
  <si>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</si>
  <si>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>DEPT</t>
  </si>
  <si>
    <t>QTY</t>
  </si>
  <si>
    <t>AMT</t>
  </si>
  <si>
    <t>COST</t>
  </si>
  <si>
    <t>PROFIT</t>
  </si>
  <si>
    <t>PROFIT_RATE</t>
  </si>
  <si>
    <t>70-手机通信自营</t>
  </si>
  <si>
    <r>
      <t>74-</t>
    </r>
    <r>
      <rPr>
        <sz val="8"/>
        <color rgb="FF000000"/>
        <rFont val="宋体"/>
        <family val="3"/>
        <charset val="134"/>
      </rPr>
      <t>赠品</t>
    </r>
    <phoneticPr fontId="26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</si>
  <si>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</si>
  <si>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26" type="noConversion"/>
  </si>
  <si>
    <t xml:space="preserve">   </t>
  </si>
  <si>
    <r>
      <t>40-</t>
    </r>
    <r>
      <rPr>
        <sz val="8"/>
        <color rgb="FF000000"/>
        <rFont val="宋体"/>
        <family val="3"/>
        <charset val="134"/>
      </rPr>
      <t>原材料</t>
    </r>
    <phoneticPr fontId="26" type="noConversion"/>
  </si>
  <si>
    <t>40-原材料</t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</si>
  <si>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26" type="noConversion"/>
  </si>
  <si>
    <t>910-市场部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</si>
</sst>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  <numFmt numFmtId="180" formatCode="_(* #,##0.00_);_(* \(#,##0.00\);_(* &quot;-&quot;??_);_(@_)"/>
    <numFmt numFmtId="181" formatCode="_(* #,##0_);_(* \(#,##0\);_(* &quot;-&quot;_);_(@_)"/>
  </numFmts>
  <fonts count="81">
    <font>
      <sz val="10"/>
      <name val="Arial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10"/>
      <name val="Arial"/>
      <family val="2"/>
    </font>
    <font>
      <sz val="9"/>
      <name val="Segoe UI"/>
      <family val="2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43">
    <xf numFmtId="0" fontId="0" fillId="0" borderId="0"/>
    <xf numFmtId="0" fontId="41" fillId="0" borderId="0" applyNumberFormat="0" applyFill="0" applyBorder="0" applyAlignment="0" applyProtection="0"/>
    <xf numFmtId="0" fontId="42" fillId="0" borderId="1" applyNumberFormat="0" applyFill="0" applyAlignment="0" applyProtection="0"/>
    <xf numFmtId="0" fontId="43" fillId="0" borderId="2" applyNumberFormat="0" applyFill="0" applyAlignment="0" applyProtection="0"/>
    <xf numFmtId="0" fontId="44" fillId="0" borderId="3" applyNumberFormat="0" applyFill="0" applyAlignment="0" applyProtection="0"/>
    <xf numFmtId="0" fontId="44" fillId="0" borderId="0" applyNumberFormat="0" applyFill="0" applyBorder="0" applyAlignment="0" applyProtection="0"/>
    <xf numFmtId="0" fontId="47" fillId="2" borderId="0" applyNumberFormat="0" applyBorder="0" applyAlignment="0" applyProtection="0"/>
    <xf numFmtId="0" fontId="45" fillId="3" borderId="0" applyNumberFormat="0" applyBorder="0" applyAlignment="0" applyProtection="0"/>
    <xf numFmtId="0" fontId="54" fillId="4" borderId="0" applyNumberFormat="0" applyBorder="0" applyAlignment="0" applyProtection="0"/>
    <xf numFmtId="0" fontId="56" fillId="5" borderId="4" applyNumberFormat="0" applyAlignment="0" applyProtection="0"/>
    <xf numFmtId="0" fontId="55" fillId="6" borderId="5" applyNumberFormat="0" applyAlignment="0" applyProtection="0"/>
    <xf numFmtId="0" fontId="49" fillId="6" borderId="4" applyNumberFormat="0" applyAlignment="0" applyProtection="0"/>
    <xf numFmtId="0" fontId="53" fillId="0" borderId="6" applyNumberFormat="0" applyFill="0" applyAlignment="0" applyProtection="0"/>
    <xf numFmtId="0" fontId="50" fillId="7" borderId="7" applyNumberFormat="0" applyAlignment="0" applyProtection="0"/>
    <xf numFmtId="0" fontId="52" fillId="0" borderId="0" applyNumberFormat="0" applyFill="0" applyBorder="0" applyAlignment="0" applyProtection="0"/>
    <xf numFmtId="0" fontId="22" fillId="8" borderId="8" applyNumberFormat="0" applyFont="0" applyAlignment="0" applyProtection="0">
      <alignment vertical="center"/>
    </xf>
    <xf numFmtId="0" fontId="51" fillId="0" borderId="0" applyNumberFormat="0" applyFill="0" applyBorder="0" applyAlignment="0" applyProtection="0"/>
    <xf numFmtId="0" fontId="48" fillId="0" borderId="9" applyNumberFormat="0" applyFill="0" applyAlignment="0" applyProtection="0"/>
    <xf numFmtId="0" fontId="39" fillId="9" borderId="0" applyNumberFormat="0" applyBorder="0" applyAlignment="0" applyProtection="0"/>
    <xf numFmtId="0" fontId="38" fillId="10" borderId="0" applyNumberFormat="0" applyBorder="0" applyAlignment="0" applyProtection="0"/>
    <xf numFmtId="0" fontId="38" fillId="11" borderId="0" applyNumberFormat="0" applyBorder="0" applyAlignment="0" applyProtection="0"/>
    <xf numFmtId="0" fontId="39" fillId="12" borderId="0" applyNumberFormat="0" applyBorder="0" applyAlignment="0" applyProtection="0"/>
    <xf numFmtId="0" fontId="39" fillId="13" borderId="0" applyNumberFormat="0" applyBorder="0" applyAlignment="0" applyProtection="0"/>
    <xf numFmtId="0" fontId="38" fillId="14" borderId="0" applyNumberFormat="0" applyBorder="0" applyAlignment="0" applyProtection="0"/>
    <xf numFmtId="0" fontId="38" fillId="15" borderId="0" applyNumberFormat="0" applyBorder="0" applyAlignment="0" applyProtection="0"/>
    <xf numFmtId="0" fontId="39" fillId="16" borderId="0" applyNumberFormat="0" applyBorder="0" applyAlignment="0" applyProtection="0"/>
    <xf numFmtId="0" fontId="39" fillId="17" borderId="0" applyNumberFormat="0" applyBorder="0" applyAlignment="0" applyProtection="0"/>
    <xf numFmtId="0" fontId="38" fillId="18" borderId="0" applyNumberFormat="0" applyBorder="0" applyAlignment="0" applyProtection="0"/>
    <xf numFmtId="0" fontId="38" fillId="19" borderId="0" applyNumberFormat="0" applyBorder="0" applyAlignment="0" applyProtection="0"/>
    <xf numFmtId="0" fontId="39" fillId="20" borderId="0" applyNumberFormat="0" applyBorder="0" applyAlignment="0" applyProtection="0"/>
    <xf numFmtId="0" fontId="39" fillId="21" borderId="0" applyNumberFormat="0" applyBorder="0" applyAlignment="0" applyProtection="0"/>
    <xf numFmtId="0" fontId="38" fillId="22" borderId="0" applyNumberFormat="0" applyBorder="0" applyAlignment="0" applyProtection="0"/>
    <xf numFmtId="0" fontId="38" fillId="23" borderId="0" applyNumberFormat="0" applyBorder="0" applyAlignment="0" applyProtection="0"/>
    <xf numFmtId="0" fontId="39" fillId="24" borderId="0" applyNumberFormat="0" applyBorder="0" applyAlignment="0" applyProtection="0"/>
    <xf numFmtId="0" fontId="39" fillId="25" borderId="0" applyNumberFormat="0" applyBorder="0" applyAlignment="0" applyProtection="0"/>
    <xf numFmtId="0" fontId="38" fillId="26" borderId="0" applyNumberFormat="0" applyBorder="0" applyAlignment="0" applyProtection="0"/>
    <xf numFmtId="0" fontId="38" fillId="27" borderId="0" applyNumberFormat="0" applyBorder="0" applyAlignment="0" applyProtection="0"/>
    <xf numFmtId="0" fontId="39" fillId="28" borderId="0" applyNumberFormat="0" applyBorder="0" applyAlignment="0" applyProtection="0"/>
    <xf numFmtId="0" fontId="39" fillId="29" borderId="0" applyNumberFormat="0" applyBorder="0" applyAlignment="0" applyProtection="0"/>
    <xf numFmtId="0" fontId="38" fillId="30" borderId="0" applyNumberFormat="0" applyBorder="0" applyAlignment="0" applyProtection="0"/>
    <xf numFmtId="0" fontId="38" fillId="31" borderId="0" applyNumberFormat="0" applyBorder="0" applyAlignment="0" applyProtection="0"/>
    <xf numFmtId="0" fontId="39" fillId="32" borderId="0" applyNumberFormat="0" applyBorder="0" applyAlignment="0" applyProtection="0"/>
    <xf numFmtId="0" fontId="46" fillId="0" borderId="0" applyNumberFormat="0" applyFill="0" applyBorder="0" applyAlignment="0" applyProtection="0">
      <alignment vertical="top"/>
      <protection locked="0"/>
    </xf>
    <xf numFmtId="0" fontId="57" fillId="0" borderId="0" applyNumberFormat="0" applyFill="0" applyBorder="0" applyAlignment="0" applyProtection="0">
      <alignment vertical="top"/>
      <protection locked="0"/>
    </xf>
    <xf numFmtId="0" fontId="30" fillId="0" borderId="0"/>
    <xf numFmtId="0" fontId="31" fillId="0" borderId="0"/>
    <xf numFmtId="0" fontId="31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3" fillId="0" borderId="0"/>
    <xf numFmtId="0" fontId="36" fillId="0" borderId="0" applyNumberFormat="0" applyFill="0" applyBorder="0" applyAlignment="0" applyProtection="0">
      <alignment vertical="center"/>
    </xf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7" fillId="0" borderId="0"/>
    <xf numFmtId="43" fontId="37" fillId="0" borderId="0" applyFont="0" applyFill="0" applyBorder="0" applyAlignment="0" applyProtection="0"/>
    <xf numFmtId="41" fontId="37" fillId="0" borderId="0" applyFont="0" applyFill="0" applyBorder="0" applyAlignment="0" applyProtection="0"/>
    <xf numFmtId="178" fontId="37" fillId="0" borderId="0" applyFont="0" applyFill="0" applyBorder="0" applyAlignment="0" applyProtection="0"/>
    <xf numFmtId="179" fontId="37" fillId="0" borderId="0" applyFont="0" applyFill="0" applyBorder="0" applyAlignment="0" applyProtection="0"/>
    <xf numFmtId="0" fontId="41" fillId="0" borderId="0" applyNumberFormat="0" applyFill="0" applyBorder="0" applyAlignment="0" applyProtection="0"/>
    <xf numFmtId="0" fontId="42" fillId="0" borderId="1" applyNumberFormat="0" applyFill="0" applyAlignment="0" applyProtection="0"/>
    <xf numFmtId="0" fontId="43" fillId="0" borderId="2" applyNumberFormat="0" applyFill="0" applyAlignment="0" applyProtection="0"/>
    <xf numFmtId="0" fontId="44" fillId="0" borderId="3" applyNumberFormat="0" applyFill="0" applyAlignment="0" applyProtection="0"/>
    <xf numFmtId="0" fontId="44" fillId="0" borderId="0" applyNumberFormat="0" applyFill="0" applyBorder="0" applyAlignment="0" applyProtection="0"/>
    <xf numFmtId="0" fontId="47" fillId="2" borderId="0" applyNumberFormat="0" applyBorder="0" applyAlignment="0" applyProtection="0"/>
    <xf numFmtId="0" fontId="45" fillId="3" borderId="0" applyNumberFormat="0" applyBorder="0" applyAlignment="0" applyProtection="0"/>
    <xf numFmtId="0" fontId="54" fillId="4" borderId="0" applyNumberFormat="0" applyBorder="0" applyAlignment="0" applyProtection="0"/>
    <xf numFmtId="0" fontId="56" fillId="5" borderId="4" applyNumberFormat="0" applyAlignment="0" applyProtection="0"/>
    <xf numFmtId="0" fontId="55" fillId="6" borderId="5" applyNumberFormat="0" applyAlignment="0" applyProtection="0"/>
    <xf numFmtId="0" fontId="49" fillId="6" borderId="4" applyNumberFormat="0" applyAlignment="0" applyProtection="0"/>
    <xf numFmtId="0" fontId="53" fillId="0" borderId="6" applyNumberFormat="0" applyFill="0" applyAlignment="0" applyProtection="0"/>
    <xf numFmtId="0" fontId="50" fillId="7" borderId="7" applyNumberFormat="0" applyAlignment="0" applyProtection="0"/>
    <xf numFmtId="0" fontId="52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48" fillId="0" borderId="9" applyNumberFormat="0" applyFill="0" applyAlignment="0" applyProtection="0"/>
    <xf numFmtId="0" fontId="39" fillId="9" borderId="0" applyNumberFormat="0" applyBorder="0" applyAlignment="0" applyProtection="0"/>
    <xf numFmtId="0" fontId="38" fillId="10" borderId="0" applyNumberFormat="0" applyBorder="0" applyAlignment="0" applyProtection="0"/>
    <xf numFmtId="0" fontId="38" fillId="11" borderId="0" applyNumberFormat="0" applyBorder="0" applyAlignment="0" applyProtection="0"/>
    <xf numFmtId="0" fontId="39" fillId="12" borderId="0" applyNumberFormat="0" applyBorder="0" applyAlignment="0" applyProtection="0"/>
    <xf numFmtId="0" fontId="39" fillId="13" borderId="0" applyNumberFormat="0" applyBorder="0" applyAlignment="0" applyProtection="0"/>
    <xf numFmtId="0" fontId="38" fillId="14" borderId="0" applyNumberFormat="0" applyBorder="0" applyAlignment="0" applyProtection="0"/>
    <xf numFmtId="0" fontId="38" fillId="15" borderId="0" applyNumberFormat="0" applyBorder="0" applyAlignment="0" applyProtection="0"/>
    <xf numFmtId="0" fontId="39" fillId="16" borderId="0" applyNumberFormat="0" applyBorder="0" applyAlignment="0" applyProtection="0"/>
    <xf numFmtId="0" fontId="39" fillId="17" borderId="0" applyNumberFormat="0" applyBorder="0" applyAlignment="0" applyProtection="0"/>
    <xf numFmtId="0" fontId="38" fillId="18" borderId="0" applyNumberFormat="0" applyBorder="0" applyAlignment="0" applyProtection="0"/>
    <xf numFmtId="0" fontId="38" fillId="19" borderId="0" applyNumberFormat="0" applyBorder="0" applyAlignment="0" applyProtection="0"/>
    <xf numFmtId="0" fontId="39" fillId="20" borderId="0" applyNumberFormat="0" applyBorder="0" applyAlignment="0" applyProtection="0"/>
    <xf numFmtId="0" fontId="39" fillId="21" borderId="0" applyNumberFormat="0" applyBorder="0" applyAlignment="0" applyProtection="0"/>
    <xf numFmtId="0" fontId="38" fillId="22" borderId="0" applyNumberFormat="0" applyBorder="0" applyAlignment="0" applyProtection="0"/>
    <xf numFmtId="0" fontId="38" fillId="23" borderId="0" applyNumberFormat="0" applyBorder="0" applyAlignment="0" applyProtection="0"/>
    <xf numFmtId="0" fontId="39" fillId="24" borderId="0" applyNumberFormat="0" applyBorder="0" applyAlignment="0" applyProtection="0"/>
    <xf numFmtId="0" fontId="39" fillId="25" borderId="0" applyNumberFormat="0" applyBorder="0" applyAlignment="0" applyProtection="0"/>
    <xf numFmtId="0" fontId="38" fillId="26" borderId="0" applyNumberFormat="0" applyBorder="0" applyAlignment="0" applyProtection="0"/>
    <xf numFmtId="0" fontId="38" fillId="27" borderId="0" applyNumberFormat="0" applyBorder="0" applyAlignment="0" applyProtection="0"/>
    <xf numFmtId="0" fontId="39" fillId="28" borderId="0" applyNumberFormat="0" applyBorder="0" applyAlignment="0" applyProtection="0"/>
    <xf numFmtId="0" fontId="39" fillId="29" borderId="0" applyNumberFormat="0" applyBorder="0" applyAlignment="0" applyProtection="0"/>
    <xf numFmtId="0" fontId="38" fillId="30" borderId="0" applyNumberFormat="0" applyBorder="0" applyAlignment="0" applyProtection="0"/>
    <xf numFmtId="0" fontId="38" fillId="31" borderId="0" applyNumberFormat="0" applyBorder="0" applyAlignment="0" applyProtection="0"/>
    <xf numFmtId="0" fontId="39" fillId="32" borderId="0" applyNumberFormat="0" applyBorder="0" applyAlignment="0" applyProtection="0"/>
    <xf numFmtId="0" fontId="46" fillId="0" borderId="0" applyNumberFormat="0" applyFill="0" applyBorder="0" applyAlignment="0" applyProtection="0">
      <alignment vertical="top"/>
      <protection locked="0"/>
    </xf>
    <xf numFmtId="0" fontId="57" fillId="0" borderId="0" applyNumberFormat="0" applyFill="0" applyBorder="0" applyAlignment="0" applyProtection="0">
      <alignment vertical="top"/>
      <protection locked="0"/>
    </xf>
    <xf numFmtId="0" fontId="40" fillId="38" borderId="21">
      <alignment vertical="center"/>
    </xf>
    <xf numFmtId="0" fontId="59" fillId="0" borderId="0"/>
    <xf numFmtId="180" fontId="61" fillId="0" borderId="0" applyFont="0" applyFill="0" applyBorder="0" applyAlignment="0" applyProtection="0"/>
    <xf numFmtId="181" fontId="61" fillId="0" borderId="0" applyFont="0" applyFill="0" applyBorder="0" applyAlignment="0" applyProtection="0"/>
    <xf numFmtId="178" fontId="61" fillId="0" borderId="0" applyFont="0" applyFill="0" applyBorder="0" applyAlignment="0" applyProtection="0"/>
    <xf numFmtId="179" fontId="61" fillId="0" borderId="0" applyFont="0" applyFill="0" applyBorder="0" applyAlignment="0" applyProtection="0"/>
    <xf numFmtId="0" fontId="2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8" fillId="8" borderId="8" applyNumberFormat="0" applyFont="0" applyAlignment="0" applyProtection="0">
      <alignment vertical="center"/>
    </xf>
    <xf numFmtId="0" fontId="17" fillId="8" borderId="8" applyNumberFormat="0" applyFont="0" applyAlignment="0" applyProtection="0">
      <alignment vertical="center"/>
    </xf>
    <xf numFmtId="0" fontId="16" fillId="8" borderId="8" applyNumberFormat="0" applyFont="0" applyAlignment="0" applyProtection="0">
      <alignment vertical="center"/>
    </xf>
    <xf numFmtId="0" fontId="15" fillId="8" borderId="8" applyNumberFormat="0" applyFont="0" applyAlignment="0" applyProtection="0">
      <alignment vertical="center"/>
    </xf>
    <xf numFmtId="0" fontId="14" fillId="8" borderId="8" applyNumberFormat="0" applyFont="0" applyAlignment="0" applyProtection="0">
      <alignment vertical="center"/>
    </xf>
    <xf numFmtId="0" fontId="13" fillId="8" borderId="8" applyNumberFormat="0" applyFont="0" applyAlignment="0" applyProtection="0">
      <alignment vertical="center"/>
    </xf>
    <xf numFmtId="0" fontId="12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0" fillId="8" borderId="8" applyNumberFormat="0" applyFont="0" applyAlignment="0" applyProtection="0">
      <alignment vertical="center"/>
    </xf>
    <xf numFmtId="0" fontId="9" fillId="8" borderId="8" applyNumberFormat="0" applyFont="0" applyAlignment="0" applyProtection="0">
      <alignment vertical="center"/>
    </xf>
    <xf numFmtId="0" fontId="8" fillId="8" borderId="8" applyNumberFormat="0" applyFont="0" applyAlignment="0" applyProtection="0">
      <alignment vertical="center"/>
    </xf>
    <xf numFmtId="0" fontId="7" fillId="8" borderId="8" applyNumberFormat="0" applyFont="0" applyAlignment="0" applyProtection="0">
      <alignment vertical="center"/>
    </xf>
    <xf numFmtId="0" fontId="6" fillId="8" borderId="8" applyNumberFormat="0" applyFont="0" applyAlignment="0" applyProtection="0">
      <alignment vertical="center"/>
    </xf>
    <xf numFmtId="0" fontId="5" fillId="0" borderId="0">
      <alignment vertical="center"/>
    </xf>
    <xf numFmtId="0" fontId="63" fillId="0" borderId="0" applyNumberFormat="0" applyFill="0" applyBorder="0" applyAlignment="0" applyProtection="0">
      <alignment vertical="center"/>
    </xf>
    <xf numFmtId="0" fontId="64" fillId="0" borderId="1" applyNumberFormat="0" applyFill="0" applyAlignment="0" applyProtection="0">
      <alignment vertical="center"/>
    </xf>
    <xf numFmtId="0" fontId="65" fillId="0" borderId="2" applyNumberFormat="0" applyFill="0" applyAlignment="0" applyProtection="0">
      <alignment vertical="center"/>
    </xf>
    <xf numFmtId="0" fontId="66" fillId="0" borderId="3" applyNumberFormat="0" applyFill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7" fillId="2" borderId="0" applyNumberFormat="0" applyBorder="0" applyAlignment="0" applyProtection="0">
      <alignment vertical="center"/>
    </xf>
    <xf numFmtId="0" fontId="68" fillId="3" borderId="0" applyNumberFormat="0" applyBorder="0" applyAlignment="0" applyProtection="0">
      <alignment vertical="center"/>
    </xf>
    <xf numFmtId="0" fontId="69" fillId="4" borderId="0" applyNumberFormat="0" applyBorder="0" applyAlignment="0" applyProtection="0">
      <alignment vertical="center"/>
    </xf>
    <xf numFmtId="0" fontId="70" fillId="5" borderId="4" applyNumberFormat="0" applyAlignment="0" applyProtection="0">
      <alignment vertical="center"/>
    </xf>
    <xf numFmtId="0" fontId="71" fillId="6" borderId="5" applyNumberFormat="0" applyAlignment="0" applyProtection="0">
      <alignment vertical="center"/>
    </xf>
    <xf numFmtId="0" fontId="72" fillId="6" borderId="4" applyNumberFormat="0" applyAlignment="0" applyProtection="0">
      <alignment vertical="center"/>
    </xf>
    <xf numFmtId="0" fontId="73" fillId="0" borderId="6" applyNumberFormat="0" applyFill="0" applyAlignment="0" applyProtection="0">
      <alignment vertical="center"/>
    </xf>
    <xf numFmtId="0" fontId="74" fillId="7" borderId="7" applyNumberFormat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5" fillId="8" borderId="8" applyNumberFormat="0" applyFont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7" fillId="0" borderId="9" applyNumberFormat="0" applyFill="0" applyAlignment="0" applyProtection="0">
      <alignment vertical="center"/>
    </xf>
    <xf numFmtId="0" fontId="78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78" fillId="12" borderId="0" applyNumberFormat="0" applyBorder="0" applyAlignment="0" applyProtection="0">
      <alignment vertical="center"/>
    </xf>
    <xf numFmtId="0" fontId="78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78" fillId="16" borderId="0" applyNumberFormat="0" applyBorder="0" applyAlignment="0" applyProtection="0">
      <alignment vertical="center"/>
    </xf>
    <xf numFmtId="0" fontId="78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78" fillId="20" borderId="0" applyNumberFormat="0" applyBorder="0" applyAlignment="0" applyProtection="0">
      <alignment vertical="center"/>
    </xf>
    <xf numFmtId="0" fontId="78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78" fillId="24" borderId="0" applyNumberFormat="0" applyBorder="0" applyAlignment="0" applyProtection="0">
      <alignment vertical="center"/>
    </xf>
    <xf numFmtId="0" fontId="78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78" fillId="28" borderId="0" applyNumberFormat="0" applyBorder="0" applyAlignment="0" applyProtection="0">
      <alignment vertical="center"/>
    </xf>
    <xf numFmtId="0" fontId="78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78" fillId="32" borderId="0" applyNumberFormat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78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78" fillId="12" borderId="0" applyNumberFormat="0" applyBorder="0" applyAlignment="0" applyProtection="0">
      <alignment vertical="center"/>
    </xf>
    <xf numFmtId="0" fontId="78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78" fillId="16" borderId="0" applyNumberFormat="0" applyBorder="0" applyAlignment="0" applyProtection="0">
      <alignment vertical="center"/>
    </xf>
    <xf numFmtId="0" fontId="78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78" fillId="20" borderId="0" applyNumberFormat="0" applyBorder="0" applyAlignment="0" applyProtection="0">
      <alignment vertical="center"/>
    </xf>
    <xf numFmtId="0" fontId="78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78" fillId="24" borderId="0" applyNumberFormat="0" applyBorder="0" applyAlignment="0" applyProtection="0">
      <alignment vertical="center"/>
    </xf>
    <xf numFmtId="0" fontId="78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78" fillId="28" borderId="0" applyNumberFormat="0" applyBorder="0" applyAlignment="0" applyProtection="0">
      <alignment vertical="center"/>
    </xf>
    <xf numFmtId="0" fontId="78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78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</cellStyleXfs>
  <cellXfs count="82">
    <xf numFmtId="0" fontId="0" fillId="0" borderId="0" xfId="0"/>
    <xf numFmtId="0" fontId="23" fillId="0" borderId="0" xfId="0" applyFont="1"/>
    <xf numFmtId="177" fontId="23" fillId="0" borderId="0" xfId="0" applyNumberFormat="1" applyFont="1"/>
    <xf numFmtId="0" fontId="0" fillId="0" borderId="0" xfId="0" applyAlignment="1"/>
    <xf numFmtId="0" fontId="23" fillId="0" borderId="0" xfId="0" applyNumberFormat="1" applyFont="1"/>
    <xf numFmtId="0" fontId="24" fillId="0" borderId="18" xfId="0" applyFont="1" applyBorder="1" applyAlignment="1">
      <alignment wrapText="1"/>
    </xf>
    <xf numFmtId="0" fontId="24" fillId="0" borderId="18" xfId="0" applyNumberFormat="1" applyFont="1" applyBorder="1" applyAlignment="1">
      <alignment wrapText="1"/>
    </xf>
    <xf numFmtId="0" fontId="23" fillId="0" borderId="18" xfId="0" applyFont="1" applyBorder="1" applyAlignment="1">
      <alignment wrapText="1"/>
    </xf>
    <xf numFmtId="0" fontId="23" fillId="0" borderId="18" xfId="0" applyFont="1" applyBorder="1" applyAlignment="1">
      <alignment horizontal="right" vertical="center" wrapText="1"/>
    </xf>
    <xf numFmtId="49" fontId="24" fillId="36" borderId="18" xfId="0" applyNumberFormat="1" applyFont="1" applyFill="1" applyBorder="1" applyAlignment="1">
      <alignment vertical="center" wrapText="1"/>
    </xf>
    <xf numFmtId="49" fontId="27" fillId="37" borderId="18" xfId="0" applyNumberFormat="1" applyFont="1" applyFill="1" applyBorder="1" applyAlignment="1">
      <alignment horizontal="center" vertical="center" wrapText="1"/>
    </xf>
    <xf numFmtId="0" fontId="24" fillId="33" borderId="18" xfId="0" applyFont="1" applyFill="1" applyBorder="1" applyAlignment="1">
      <alignment vertical="center" wrapText="1"/>
    </xf>
    <xf numFmtId="0" fontId="24" fillId="33" borderId="18" xfId="0" applyNumberFormat="1" applyFont="1" applyFill="1" applyBorder="1" applyAlignment="1">
      <alignment vertical="center" wrapText="1"/>
    </xf>
    <xf numFmtId="0" fontId="24" fillId="36" borderId="18" xfId="0" applyFont="1" applyFill="1" applyBorder="1" applyAlignment="1">
      <alignment vertical="center" wrapText="1"/>
    </xf>
    <xf numFmtId="0" fontId="24" fillId="37" borderId="18" xfId="0" applyFont="1" applyFill="1" applyBorder="1" applyAlignment="1">
      <alignment vertical="center" wrapText="1"/>
    </xf>
    <xf numFmtId="4" fontId="24" fillId="36" borderId="18" xfId="0" applyNumberFormat="1" applyFont="1" applyFill="1" applyBorder="1" applyAlignment="1">
      <alignment horizontal="right" vertical="top" wrapText="1"/>
    </xf>
    <xf numFmtId="4" fontId="24" fillId="37" borderId="18" xfId="0" applyNumberFormat="1" applyFont="1" applyFill="1" applyBorder="1" applyAlignment="1">
      <alignment horizontal="right" vertical="top" wrapText="1"/>
    </xf>
    <xf numFmtId="177" fontId="23" fillId="36" borderId="18" xfId="0" applyNumberFormat="1" applyFont="1" applyFill="1" applyBorder="1" applyAlignment="1">
      <alignment horizontal="center" vertical="center"/>
    </xf>
    <xf numFmtId="177" fontId="23" fillId="37" borderId="18" xfId="0" applyNumberFormat="1" applyFont="1" applyFill="1" applyBorder="1" applyAlignment="1">
      <alignment horizontal="center" vertical="center"/>
    </xf>
    <xf numFmtId="177" fontId="28" fillId="0" borderId="18" xfId="0" applyNumberFormat="1" applyFont="1" applyBorder="1"/>
    <xf numFmtId="177" fontId="23" fillId="36" borderId="18" xfId="0" applyNumberFormat="1" applyFont="1" applyFill="1" applyBorder="1"/>
    <xf numFmtId="177" fontId="23" fillId="37" borderId="18" xfId="0" applyNumberFormat="1" applyFont="1" applyFill="1" applyBorder="1"/>
    <xf numFmtId="177" fontId="23" fillId="0" borderId="18" xfId="0" applyNumberFormat="1" applyFont="1" applyBorder="1"/>
    <xf numFmtId="49" fontId="24" fillId="0" borderId="18" xfId="0" applyNumberFormat="1" applyFont="1" applyFill="1" applyBorder="1" applyAlignment="1">
      <alignment vertical="center" wrapText="1"/>
    </xf>
    <xf numFmtId="0" fontId="24" fillId="0" borderId="18" xfId="0" applyFont="1" applyFill="1" applyBorder="1" applyAlignment="1">
      <alignment vertical="center" wrapText="1"/>
    </xf>
    <xf numFmtId="4" fontId="24" fillId="0" borderId="18" xfId="0" applyNumberFormat="1" applyFont="1" applyFill="1" applyBorder="1" applyAlignment="1">
      <alignment horizontal="right" vertical="top" wrapText="1"/>
    </xf>
    <xf numFmtId="0" fontId="23" fillId="0" borderId="0" xfId="0" applyFont="1" applyFill="1"/>
    <xf numFmtId="176" fontId="24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4" fillId="0" borderId="0" xfId="0" applyNumberFormat="1" applyFont="1" applyAlignment="1"/>
    <xf numFmtId="1" fontId="34" fillId="0" borderId="0" xfId="0" applyNumberFormat="1" applyFont="1" applyAlignment="1"/>
    <xf numFmtId="0" fontId="23" fillId="0" borderId="0" xfId="0" applyFont="1"/>
    <xf numFmtId="1" fontId="58" fillId="0" borderId="0" xfId="0" applyNumberFormat="1" applyFont="1" applyAlignment="1"/>
    <xf numFmtId="0" fontId="58" fillId="0" borderId="0" xfId="0" applyNumberFormat="1" applyFont="1" applyAlignment="1"/>
    <xf numFmtId="0" fontId="23" fillId="0" borderId="0" xfId="0" applyFont="1"/>
    <xf numFmtId="0" fontId="23" fillId="0" borderId="0" xfId="0" applyFont="1"/>
    <xf numFmtId="0" fontId="59" fillId="0" borderId="0" xfId="110"/>
    <xf numFmtId="0" fontId="60" fillId="0" borderId="0" xfId="110" applyNumberFormat="1" applyFont="1"/>
    <xf numFmtId="1" fontId="62" fillId="0" borderId="0" xfId="0" applyNumberFormat="1" applyFont="1" applyAlignment="1"/>
    <xf numFmtId="0" fontId="62" fillId="0" borderId="0" xfId="0" applyNumberFormat="1" applyFont="1" applyAlignment="1"/>
    <xf numFmtId="0" fontId="23" fillId="0" borderId="0" xfId="0" applyFont="1" applyAlignment="1">
      <alignment vertical="center"/>
    </xf>
    <xf numFmtId="0" fontId="29" fillId="0" borderId="0" xfId="0" applyFont="1" applyAlignment="1">
      <alignment horizontal="left" wrapText="1"/>
    </xf>
    <xf numFmtId="0" fontId="35" fillId="0" borderId="19" xfId="0" applyFont="1" applyBorder="1" applyAlignment="1">
      <alignment horizontal="left" vertical="center" wrapText="1"/>
    </xf>
    <xf numFmtId="0" fontId="24" fillId="0" borderId="10" xfId="0" applyFont="1" applyBorder="1" applyAlignment="1">
      <alignment wrapText="1"/>
    </xf>
    <xf numFmtId="0" fontId="23" fillId="0" borderId="11" xfId="0" applyFont="1" applyBorder="1" applyAlignment="1">
      <alignment wrapText="1"/>
    </xf>
    <xf numFmtId="0" fontId="23" fillId="0" borderId="11" xfId="0" applyFont="1" applyBorder="1" applyAlignment="1">
      <alignment horizontal="right" vertical="center" wrapText="1"/>
    </xf>
    <xf numFmtId="49" fontId="24" fillId="33" borderId="10" xfId="0" applyNumberFormat="1" applyFont="1" applyFill="1" applyBorder="1" applyAlignment="1">
      <alignment vertical="center" wrapText="1"/>
    </xf>
    <xf numFmtId="49" fontId="24" fillId="33" borderId="12" xfId="0" applyNumberFormat="1" applyFont="1" applyFill="1" applyBorder="1" applyAlignment="1">
      <alignment vertical="center" wrapText="1"/>
    </xf>
    <xf numFmtId="0" fontId="24" fillId="33" borderId="10" xfId="0" applyFont="1" applyFill="1" applyBorder="1" applyAlignment="1">
      <alignment vertical="center" wrapText="1"/>
    </xf>
    <xf numFmtId="0" fontId="24" fillId="33" borderId="12" xfId="0" applyFont="1" applyFill="1" applyBorder="1" applyAlignment="1">
      <alignment vertical="center" wrapText="1"/>
    </xf>
    <xf numFmtId="4" fontId="25" fillId="34" borderId="10" xfId="0" applyNumberFormat="1" applyFont="1" applyFill="1" applyBorder="1" applyAlignment="1">
      <alignment horizontal="right" vertical="top" wrapText="1"/>
    </xf>
    <xf numFmtId="176" fontId="25" fillId="34" borderId="10" xfId="0" applyNumberFormat="1" applyFont="1" applyFill="1" applyBorder="1" applyAlignment="1">
      <alignment horizontal="right" vertical="top" wrapText="1"/>
    </xf>
    <xf numFmtId="176" fontId="25" fillId="34" borderId="12" xfId="0" applyNumberFormat="1" applyFont="1" applyFill="1" applyBorder="1" applyAlignment="1">
      <alignment horizontal="right" vertical="top" wrapText="1"/>
    </xf>
    <xf numFmtId="4" fontId="24" fillId="35" borderId="10" xfId="0" applyNumberFormat="1" applyFont="1" applyFill="1" applyBorder="1" applyAlignment="1">
      <alignment horizontal="right" vertical="top" wrapText="1"/>
    </xf>
    <xf numFmtId="0" fontId="24" fillId="35" borderId="10" xfId="0" applyFont="1" applyFill="1" applyBorder="1" applyAlignment="1">
      <alignment horizontal="right" vertical="top" wrapText="1"/>
    </xf>
    <xf numFmtId="176" fontId="24" fillId="35" borderId="10" xfId="0" applyNumberFormat="1" applyFont="1" applyFill="1" applyBorder="1" applyAlignment="1">
      <alignment horizontal="right" vertical="top" wrapText="1"/>
    </xf>
    <xf numFmtId="176" fontId="24" fillId="35" borderId="12" xfId="0" applyNumberFormat="1" applyFont="1" applyFill="1" applyBorder="1" applyAlignment="1">
      <alignment horizontal="right" vertical="top" wrapText="1"/>
    </xf>
    <xf numFmtId="0" fontId="24" fillId="35" borderId="12" xfId="0" applyFont="1" applyFill="1" applyBorder="1" applyAlignment="1">
      <alignment horizontal="right" vertical="top" wrapText="1"/>
    </xf>
    <xf numFmtId="4" fontId="24" fillId="35" borderId="13" xfId="0" applyNumberFormat="1" applyFont="1" applyFill="1" applyBorder="1" applyAlignment="1">
      <alignment horizontal="right" vertical="top" wrapText="1"/>
    </xf>
    <xf numFmtId="0" fontId="24" fillId="35" borderId="13" xfId="0" applyFont="1" applyFill="1" applyBorder="1" applyAlignment="1">
      <alignment horizontal="right" vertical="top" wrapText="1"/>
    </xf>
    <xf numFmtId="176" fontId="24" fillId="35" borderId="13" xfId="0" applyNumberFormat="1" applyFont="1" applyFill="1" applyBorder="1" applyAlignment="1">
      <alignment horizontal="right" vertical="top" wrapText="1"/>
    </xf>
    <xf numFmtId="176" fontId="24" fillId="35" borderId="20" xfId="0" applyNumberFormat="1" applyFont="1" applyFill="1" applyBorder="1" applyAlignment="1">
      <alignment horizontal="right" vertical="top" wrapText="1"/>
    </xf>
    <xf numFmtId="0" fontId="24" fillId="33" borderId="18" xfId="0" applyFont="1" applyFill="1" applyBorder="1" applyAlignment="1">
      <alignment vertical="center" wrapText="1"/>
    </xf>
    <xf numFmtId="49" fontId="24" fillId="33" borderId="18" xfId="0" applyNumberFormat="1" applyFont="1" applyFill="1" applyBorder="1" applyAlignment="1">
      <alignment horizontal="left" vertical="top" wrapText="1"/>
    </xf>
    <xf numFmtId="49" fontId="25" fillId="33" borderId="18" xfId="0" applyNumberFormat="1" applyFont="1" applyFill="1" applyBorder="1" applyAlignment="1">
      <alignment horizontal="left" vertical="top" wrapText="1"/>
    </xf>
    <xf numFmtId="14" fontId="24" fillId="33" borderId="18" xfId="0" applyNumberFormat="1" applyFont="1" applyFill="1" applyBorder="1" applyAlignment="1">
      <alignment vertical="center" wrapText="1"/>
    </xf>
    <xf numFmtId="49" fontId="24" fillId="33" borderId="13" xfId="0" applyNumberFormat="1" applyFont="1" applyFill="1" applyBorder="1" applyAlignment="1">
      <alignment horizontal="left" vertical="top" wrapText="1"/>
    </xf>
    <xf numFmtId="49" fontId="24" fillId="33" borderId="15" xfId="0" applyNumberFormat="1" applyFont="1" applyFill="1" applyBorder="1" applyAlignment="1">
      <alignment horizontal="left" vertical="top" wrapText="1"/>
    </xf>
    <xf numFmtId="49" fontId="24" fillId="33" borderId="22" xfId="0" applyNumberFormat="1" applyFont="1" applyFill="1" applyBorder="1" applyAlignment="1">
      <alignment horizontal="left" vertical="top" wrapText="1"/>
    </xf>
    <xf numFmtId="49" fontId="24" fillId="33" borderId="23" xfId="0" applyNumberFormat="1" applyFont="1" applyFill="1" applyBorder="1" applyAlignment="1">
      <alignment horizontal="left" vertical="top" wrapText="1"/>
    </xf>
    <xf numFmtId="0" fontId="23" fillId="0" borderId="0" xfId="0" applyFont="1" applyAlignment="1">
      <alignment wrapText="1"/>
    </xf>
    <xf numFmtId="0" fontId="23" fillId="0" borderId="19" xfId="0" applyFont="1" applyBorder="1" applyAlignment="1">
      <alignment wrapText="1"/>
    </xf>
    <xf numFmtId="0" fontId="23" fillId="0" borderId="0" xfId="0" applyFont="1" applyAlignment="1">
      <alignment horizontal="right" vertical="center" wrapText="1"/>
    </xf>
    <xf numFmtId="0" fontId="24" fillId="33" borderId="13" xfId="0" applyFont="1" applyFill="1" applyBorder="1" applyAlignment="1">
      <alignment vertical="center" wrapText="1"/>
    </xf>
    <xf numFmtId="0" fontId="24" fillId="33" borderId="15" xfId="0" applyFont="1" applyFill="1" applyBorder="1" applyAlignment="1">
      <alignment vertical="center" wrapText="1"/>
    </xf>
    <xf numFmtId="49" fontId="25" fillId="33" borderId="13" xfId="0" applyNumberFormat="1" applyFont="1" applyFill="1" applyBorder="1" applyAlignment="1">
      <alignment horizontal="left" vertical="top" wrapText="1"/>
    </xf>
    <xf numFmtId="49" fontId="25" fillId="33" borderId="14" xfId="0" applyNumberFormat="1" applyFont="1" applyFill="1" applyBorder="1" applyAlignment="1">
      <alignment horizontal="left" vertical="top" wrapText="1"/>
    </xf>
    <xf numFmtId="49" fontId="25" fillId="33" borderId="15" xfId="0" applyNumberFormat="1" applyFont="1" applyFill="1" applyBorder="1" applyAlignment="1">
      <alignment horizontal="left" vertical="top" wrapText="1"/>
    </xf>
    <xf numFmtId="14" fontId="24" fillId="33" borderId="12" xfId="0" applyNumberFormat="1" applyFont="1" applyFill="1" applyBorder="1" applyAlignment="1">
      <alignment vertical="center" wrapText="1"/>
    </xf>
    <xf numFmtId="14" fontId="24" fillId="33" borderId="16" xfId="0" applyNumberFormat="1" applyFont="1" applyFill="1" applyBorder="1" applyAlignment="1">
      <alignment vertical="center" wrapText="1"/>
    </xf>
    <xf numFmtId="14" fontId="24" fillId="33" borderId="17" xfId="0" applyNumberFormat="1" applyFont="1" applyFill="1" applyBorder="1" applyAlignment="1">
      <alignment vertical="center" wrapText="1"/>
    </xf>
  </cellXfs>
  <cellStyles count="243">
    <cellStyle name="20% - 强调文字颜色 1" xfId="19" builtinId="30" customBuiltin="1"/>
    <cellStyle name="20% - 强调文字颜色 1 2" xfId="192"/>
    <cellStyle name="20% - 强调文字颜色 2" xfId="23" builtinId="34" customBuiltin="1"/>
    <cellStyle name="20% - 强调文字颜色 2 2" xfId="196"/>
    <cellStyle name="20% - 强调文字颜色 3" xfId="27" builtinId="38" customBuiltin="1"/>
    <cellStyle name="20% - 强调文字颜色 3 2" xfId="200"/>
    <cellStyle name="20% - 强调文字颜色 4" xfId="31" builtinId="42" customBuiltin="1"/>
    <cellStyle name="20% - 强调文字颜色 4 2" xfId="204"/>
    <cellStyle name="20% - 强调文字颜色 5" xfId="35" builtinId="46" customBuiltin="1"/>
    <cellStyle name="20% - 强调文字颜色 5 2" xfId="208"/>
    <cellStyle name="20% - 强调文字颜色 6" xfId="39" builtinId="50" customBuiltin="1"/>
    <cellStyle name="20% - 强调文字颜色 6 2" xfId="212"/>
    <cellStyle name="20% - 着色 1 2" xfId="84"/>
    <cellStyle name="20% - 着色 1 3" xfId="150"/>
    <cellStyle name="20% - 着色 1 4" xfId="177"/>
    <cellStyle name="20% - 着色 1 5" xfId="217"/>
    <cellStyle name="20% - 着色 1 6" xfId="231"/>
    <cellStyle name="20% - 着色 2 2" xfId="88"/>
    <cellStyle name="20% - 着色 2 3" xfId="154"/>
    <cellStyle name="20% - 着色 2 4" xfId="179"/>
    <cellStyle name="20% - 着色 2 5" xfId="219"/>
    <cellStyle name="20% - 着色 2 6" xfId="233"/>
    <cellStyle name="20% - 着色 3 2" xfId="92"/>
    <cellStyle name="20% - 着色 3 3" xfId="158"/>
    <cellStyle name="20% - 着色 3 4" xfId="181"/>
    <cellStyle name="20% - 着色 3 5" xfId="221"/>
    <cellStyle name="20% - 着色 3 6" xfId="235"/>
    <cellStyle name="20% - 着色 4 2" xfId="96"/>
    <cellStyle name="20% - 着色 4 3" xfId="162"/>
    <cellStyle name="20% - 着色 4 4" xfId="183"/>
    <cellStyle name="20% - 着色 4 5" xfId="223"/>
    <cellStyle name="20% - 着色 4 6" xfId="237"/>
    <cellStyle name="20% - 着色 5 2" xfId="100"/>
    <cellStyle name="20% - 着色 5 3" xfId="166"/>
    <cellStyle name="20% - 着色 5 4" xfId="185"/>
    <cellStyle name="20% - 着色 5 5" xfId="225"/>
    <cellStyle name="20% - 着色 5 6" xfId="239"/>
    <cellStyle name="20% - 着色 6 2" xfId="104"/>
    <cellStyle name="20% - 着色 6 3" xfId="170"/>
    <cellStyle name="20% - 着色 6 4" xfId="187"/>
    <cellStyle name="20% - 着色 6 5" xfId="227"/>
    <cellStyle name="20% - 着色 6 6" xfId="241"/>
    <cellStyle name="40% - 强调文字颜色 1" xfId="20" builtinId="31" customBuiltin="1"/>
    <cellStyle name="40% - 强调文字颜色 1 2" xfId="193"/>
    <cellStyle name="40% - 强调文字颜色 2" xfId="24" builtinId="35" customBuiltin="1"/>
    <cellStyle name="40% - 强调文字颜色 2 2" xfId="197"/>
    <cellStyle name="40% - 强调文字颜色 3" xfId="28" builtinId="39" customBuiltin="1"/>
    <cellStyle name="40% - 强调文字颜色 3 2" xfId="201"/>
    <cellStyle name="40% - 强调文字颜色 4" xfId="32" builtinId="43" customBuiltin="1"/>
    <cellStyle name="40% - 强调文字颜色 4 2" xfId="205"/>
    <cellStyle name="40% - 强调文字颜色 5" xfId="36" builtinId="47" customBuiltin="1"/>
    <cellStyle name="40% - 强调文字颜色 5 2" xfId="209"/>
    <cellStyle name="40% - 强调文字颜色 6" xfId="40" builtinId="51" customBuiltin="1"/>
    <cellStyle name="40% - 强调文字颜色 6 2" xfId="213"/>
    <cellStyle name="40% - 着色 1 2" xfId="85"/>
    <cellStyle name="40% - 着色 1 3" xfId="151"/>
    <cellStyle name="40% - 着色 1 4" xfId="178"/>
    <cellStyle name="40% - 着色 1 5" xfId="218"/>
    <cellStyle name="40% - 着色 1 6" xfId="232"/>
    <cellStyle name="40% - 着色 2 2" xfId="89"/>
    <cellStyle name="40% - 着色 2 3" xfId="155"/>
    <cellStyle name="40% - 着色 2 4" xfId="180"/>
    <cellStyle name="40% - 着色 2 5" xfId="220"/>
    <cellStyle name="40% - 着色 2 6" xfId="234"/>
    <cellStyle name="40% - 着色 3 2" xfId="93"/>
    <cellStyle name="40% - 着色 3 3" xfId="159"/>
    <cellStyle name="40% - 着色 3 4" xfId="182"/>
    <cellStyle name="40% - 着色 3 5" xfId="222"/>
    <cellStyle name="40% - 着色 3 6" xfId="236"/>
    <cellStyle name="40% - 着色 4 2" xfId="97"/>
    <cellStyle name="40% - 着色 4 3" xfId="163"/>
    <cellStyle name="40% - 着色 4 4" xfId="184"/>
    <cellStyle name="40% - 着色 4 5" xfId="224"/>
    <cellStyle name="40% - 着色 4 6" xfId="238"/>
    <cellStyle name="40% - 着色 5 2" xfId="101"/>
    <cellStyle name="40% - 着色 5 3" xfId="167"/>
    <cellStyle name="40% - 着色 5 4" xfId="186"/>
    <cellStyle name="40% - 着色 5 5" xfId="226"/>
    <cellStyle name="40% - 着色 5 6" xfId="240"/>
    <cellStyle name="40% - 着色 6 2" xfId="105"/>
    <cellStyle name="40% - 着色 6 3" xfId="171"/>
    <cellStyle name="40% - 着色 6 4" xfId="188"/>
    <cellStyle name="40% - 着色 6 5" xfId="228"/>
    <cellStyle name="40% - 着色 6 6" xfId="242"/>
    <cellStyle name="60% - 强调文字颜色 1" xfId="21" builtinId="32" customBuiltin="1"/>
    <cellStyle name="60% - 强调文字颜色 1 2" xfId="194"/>
    <cellStyle name="60% - 强调文字颜色 2" xfId="25" builtinId="36" customBuiltin="1"/>
    <cellStyle name="60% - 强调文字颜色 2 2" xfId="198"/>
    <cellStyle name="60% - 强调文字颜色 3" xfId="29" builtinId="40" customBuiltin="1"/>
    <cellStyle name="60% - 强调文字颜色 3 2" xfId="202"/>
    <cellStyle name="60% - 强调文字颜色 4" xfId="33" builtinId="44" customBuiltin="1"/>
    <cellStyle name="60% - 强调文字颜色 4 2" xfId="206"/>
    <cellStyle name="60% - 强调文字颜色 5" xfId="37" builtinId="48" customBuiltin="1"/>
    <cellStyle name="60% - 强调文字颜色 5 2" xfId="210"/>
    <cellStyle name="60% - 强调文字颜色 6" xfId="41" builtinId="52" customBuiltin="1"/>
    <cellStyle name="60% - 强调文字颜色 6 2" xfId="214"/>
    <cellStyle name="60% - 着色 1 2" xfId="86"/>
    <cellStyle name="60% - 着色 1 3" xfId="152"/>
    <cellStyle name="60% - 着色 2 2" xfId="90"/>
    <cellStyle name="60% - 着色 2 3" xfId="156"/>
    <cellStyle name="60% - 着色 3 2" xfId="94"/>
    <cellStyle name="60% - 着色 3 3" xfId="160"/>
    <cellStyle name="60% - 着色 4 2" xfId="98"/>
    <cellStyle name="60% - 着色 4 3" xfId="164"/>
    <cellStyle name="60% - 着色 5 2" xfId="102"/>
    <cellStyle name="60% - 着色 5 3" xfId="168"/>
    <cellStyle name="60% - 着色 6 2" xfId="106"/>
    <cellStyle name="60% - 着色 6 3" xfId="172"/>
    <cellStyle name="OBI_ColHeader" xfId="109"/>
    <cellStyle name="标题" xfId="1" builtinId="15" customBuiltin="1"/>
    <cellStyle name="标题 1" xfId="2" builtinId="16" customBuiltin="1"/>
    <cellStyle name="标题 1 2" xfId="68"/>
    <cellStyle name="标题 1 3" xfId="133"/>
    <cellStyle name="标题 2" xfId="3" builtinId="17" customBuiltin="1"/>
    <cellStyle name="标题 2 2" xfId="69"/>
    <cellStyle name="标题 2 3" xfId="134"/>
    <cellStyle name="标题 3" xfId="4" builtinId="18" customBuiltin="1"/>
    <cellStyle name="标题 3 2" xfId="70"/>
    <cellStyle name="标题 3 3" xfId="135"/>
    <cellStyle name="标题 4" xfId="5" builtinId="19" customBuiltin="1"/>
    <cellStyle name="标题 4 2" xfId="71"/>
    <cellStyle name="标题 4 3" xfId="136"/>
    <cellStyle name="标题 5" xfId="53"/>
    <cellStyle name="标题 6" xfId="67"/>
    <cellStyle name="标题 7" xfId="132"/>
    <cellStyle name="差" xfId="7" builtinId="27" customBuiltin="1"/>
    <cellStyle name="差 2" xfId="73"/>
    <cellStyle name="差 3" xfId="138"/>
    <cellStyle name="常规" xfId="0" builtinId="0" customBuiltin="1"/>
    <cellStyle name="常规 10" xfId="52"/>
    <cellStyle name="常规 10 2" xfId="61"/>
    <cellStyle name="常规 11" xfId="62"/>
    <cellStyle name="常规 12" xfId="110"/>
    <cellStyle name="常规 13" xfId="131"/>
    <cellStyle name="常规 14" xfId="175"/>
    <cellStyle name="常规 15" xfId="189"/>
    <cellStyle name="常规 16" xfId="215"/>
    <cellStyle name="常规 17" xfId="229"/>
    <cellStyle name="常规 2" xfId="44"/>
    <cellStyle name="常规 3" xfId="45"/>
    <cellStyle name="常规 3 2" xfId="54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超链接 3" xfId="173"/>
    <cellStyle name="好" xfId="6" builtinId="26" customBuiltin="1"/>
    <cellStyle name="好 2" xfId="72"/>
    <cellStyle name="好 3" xfId="137"/>
    <cellStyle name="汇总" xfId="17" builtinId="25" customBuiltin="1"/>
    <cellStyle name="汇总 2" xfId="82"/>
    <cellStyle name="汇总 3" xfId="148"/>
    <cellStyle name="货币" xfId="113" builtinId="4" customBuiltin="1"/>
    <cellStyle name="货币 2" xfId="65"/>
    <cellStyle name="货币[0]" xfId="114" builtinId="7" customBuiltin="1"/>
    <cellStyle name="货币[0] 2" xfId="66"/>
    <cellStyle name="计算" xfId="11" builtinId="22" customBuiltin="1"/>
    <cellStyle name="计算 2" xfId="77"/>
    <cellStyle name="计算 3" xfId="142"/>
    <cellStyle name="检查单元格" xfId="13" builtinId="23" customBuiltin="1"/>
    <cellStyle name="检查单元格 2" xfId="79"/>
    <cellStyle name="检查单元格 3" xfId="144"/>
    <cellStyle name="解释性文本" xfId="16" builtinId="53" customBuiltin="1"/>
    <cellStyle name="解释性文本 2" xfId="81"/>
    <cellStyle name="解释性文本 3" xfId="147"/>
    <cellStyle name="警告文本" xfId="14" builtinId="11" customBuiltin="1"/>
    <cellStyle name="警告文本 2" xfId="80"/>
    <cellStyle name="警告文本 3" xfId="145"/>
    <cellStyle name="链接单元格" xfId="12" builtinId="24" customBuiltin="1"/>
    <cellStyle name="链接单元格 2" xfId="78"/>
    <cellStyle name="链接单元格 3" xfId="143"/>
    <cellStyle name="千位分隔" xfId="111" builtinId="3" customBuiltin="1"/>
    <cellStyle name="千位分隔 2" xfId="63"/>
    <cellStyle name="千位分隔[0]" xfId="112" builtinId="6" customBuiltin="1"/>
    <cellStyle name="千位分隔[0] 2" xfId="64"/>
    <cellStyle name="强调文字颜色 1" xfId="18" builtinId="29" customBuiltin="1"/>
    <cellStyle name="强调文字颜色 1 2" xfId="191"/>
    <cellStyle name="强调文字颜色 2" xfId="22" builtinId="33" customBuiltin="1"/>
    <cellStyle name="强调文字颜色 2 2" xfId="195"/>
    <cellStyle name="强调文字颜色 3" xfId="26" builtinId="37" customBuiltin="1"/>
    <cellStyle name="强调文字颜色 3 2" xfId="199"/>
    <cellStyle name="强调文字颜色 4" xfId="30" builtinId="41" customBuiltin="1"/>
    <cellStyle name="强调文字颜色 4 2" xfId="203"/>
    <cellStyle name="强调文字颜色 5" xfId="34" builtinId="45" customBuiltin="1"/>
    <cellStyle name="强调文字颜色 5 2" xfId="207"/>
    <cellStyle name="强调文字颜色 6" xfId="38" builtinId="49" customBuiltin="1"/>
    <cellStyle name="强调文字颜色 6 2" xfId="211"/>
    <cellStyle name="适中" xfId="8" builtinId="28" customBuiltin="1"/>
    <cellStyle name="适中 2" xfId="74"/>
    <cellStyle name="适中 3" xfId="139"/>
    <cellStyle name="输出" xfId="10" builtinId="21" customBuiltin="1"/>
    <cellStyle name="输出 2" xfId="76"/>
    <cellStyle name="输出 3" xfId="141"/>
    <cellStyle name="输入" xfId="9" builtinId="20" customBuiltin="1"/>
    <cellStyle name="输入 2" xfId="75"/>
    <cellStyle name="输入 3" xfId="140"/>
    <cellStyle name="已访问的超链接" xfId="43" builtinId="9" customBuiltin="1"/>
    <cellStyle name="已访问的超链接 2" xfId="108"/>
    <cellStyle name="已访问的超链接 3" xfId="174"/>
    <cellStyle name="着色 1 2" xfId="83"/>
    <cellStyle name="着色 1 3" xfId="149"/>
    <cellStyle name="着色 2 2" xfId="87"/>
    <cellStyle name="着色 2 3" xfId="153"/>
    <cellStyle name="着色 3 2" xfId="91"/>
    <cellStyle name="着色 3 3" xfId="157"/>
    <cellStyle name="着色 4 2" xfId="95"/>
    <cellStyle name="着色 4 3" xfId="161"/>
    <cellStyle name="着色 5 2" xfId="99"/>
    <cellStyle name="着色 5 3" xfId="165"/>
    <cellStyle name="着色 6 2" xfId="103"/>
    <cellStyle name="着色 6 3" xfId="169"/>
    <cellStyle name="注释" xfId="15" builtinId="10" customBuiltin="1"/>
    <cellStyle name="注释 10" xfId="123"/>
    <cellStyle name="注释 11" xfId="124"/>
    <cellStyle name="注释 12" xfId="125"/>
    <cellStyle name="注释 13" xfId="126"/>
    <cellStyle name="注释 14" xfId="127"/>
    <cellStyle name="注释 15" xfId="128"/>
    <cellStyle name="注释 16" xfId="129"/>
    <cellStyle name="注释 17" xfId="130"/>
    <cellStyle name="注释 18" xfId="146"/>
    <cellStyle name="注释 19" xfId="176"/>
    <cellStyle name="注释 2" xfId="115"/>
    <cellStyle name="注释 20" xfId="190"/>
    <cellStyle name="注释 21" xfId="216"/>
    <cellStyle name="注释 22" xfId="230"/>
    <cellStyle name="注释 3" xfId="116"/>
    <cellStyle name="注释 4" xfId="117"/>
    <cellStyle name="注释 5" xfId="118"/>
    <cellStyle name="注释 6" xfId="119"/>
    <cellStyle name="注释 7" xfId="120"/>
    <cellStyle name="注释 8" xfId="121"/>
    <cellStyle name="注释 9" xfId="12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531" Type="http://schemas.openxmlformats.org/officeDocument/2006/relationships/hyperlink" Target="cid:9de9f65e2" TargetMode="External"/><Relationship Id="rId573" Type="http://schemas.openxmlformats.org/officeDocument/2006/relationships/hyperlink" Target="cid:396108812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42" Type="http://schemas.openxmlformats.org/officeDocument/2006/relationships/image" Target="cid:c1f4b6d313" TargetMode="External"/><Relationship Id="rId584" Type="http://schemas.openxmlformats.org/officeDocument/2006/relationships/image" Target="cid:5d65a7e413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86" Type="http://schemas.openxmlformats.org/officeDocument/2006/relationships/image" Target="cid:f41228aa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511" Type="http://schemas.openxmlformats.org/officeDocument/2006/relationships/hyperlink" Target="cid:55e93fe82" TargetMode="External"/><Relationship Id="rId553" Type="http://schemas.openxmlformats.org/officeDocument/2006/relationships/hyperlink" Target="cid:ebcc17232" TargetMode="External"/><Relationship Id="rId609" Type="http://schemas.openxmlformats.org/officeDocument/2006/relationships/hyperlink" Target="cid:a0d800e02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595" Type="http://schemas.openxmlformats.org/officeDocument/2006/relationships/hyperlink" Target="cid:63298944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497" Type="http://schemas.openxmlformats.org/officeDocument/2006/relationships/hyperlink" Target="cid:225aa59d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22" Type="http://schemas.openxmlformats.org/officeDocument/2006/relationships/image" Target="cid:7a2e86d013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564" Type="http://schemas.openxmlformats.org/officeDocument/2006/relationships/image" Target="cid:f2a015013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466" Type="http://schemas.openxmlformats.org/officeDocument/2006/relationships/image" Target="cid:70e25481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533" Type="http://schemas.openxmlformats.org/officeDocument/2006/relationships/hyperlink" Target="cid:a3e4f28f2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575" Type="http://schemas.openxmlformats.org/officeDocument/2006/relationships/hyperlink" Target="cid:3d8c6a572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477" Type="http://schemas.openxmlformats.org/officeDocument/2006/relationships/hyperlink" Target="cid:d507c8292" TargetMode="External"/><Relationship Id="rId600" Type="http://schemas.openxmlformats.org/officeDocument/2006/relationships/image" Target="cid:7cd4f13913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502" Type="http://schemas.openxmlformats.org/officeDocument/2006/relationships/image" Target="cid:36f12f0113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544" Type="http://schemas.openxmlformats.org/officeDocument/2006/relationships/image" Target="cid:c7314bf313" TargetMode="External"/><Relationship Id="rId586" Type="http://schemas.openxmlformats.org/officeDocument/2006/relationships/image" Target="cid:61b2a1ef13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611" Type="http://schemas.openxmlformats.org/officeDocument/2006/relationships/hyperlink" Target="cid:a5fed8522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88" Type="http://schemas.openxmlformats.org/officeDocument/2006/relationships/image" Target="cid:f9211074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513" Type="http://schemas.openxmlformats.org/officeDocument/2006/relationships/hyperlink" Target="cid:5c15928c2" TargetMode="External"/><Relationship Id="rId555" Type="http://schemas.openxmlformats.org/officeDocument/2006/relationships/hyperlink" Target="cid:f049fb932" TargetMode="External"/><Relationship Id="rId597" Type="http://schemas.openxmlformats.org/officeDocument/2006/relationships/hyperlink" Target="cid:77ad0c782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261" Type="http://schemas.openxmlformats.org/officeDocument/2006/relationships/hyperlink" Target="cid:7804080e2" TargetMode="External"/><Relationship Id="rId499" Type="http://schemas.openxmlformats.org/officeDocument/2006/relationships/hyperlink" Target="cid:31c44020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524" Type="http://schemas.openxmlformats.org/officeDocument/2006/relationships/image" Target="cid:7f1ab22313" TargetMode="External"/><Relationship Id="rId566" Type="http://schemas.openxmlformats.org/officeDocument/2006/relationships/image" Target="cid:1486e01413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535" Type="http://schemas.openxmlformats.org/officeDocument/2006/relationships/hyperlink" Target="cid:a82808e22" TargetMode="External"/><Relationship Id="rId577" Type="http://schemas.openxmlformats.org/officeDocument/2006/relationships/hyperlink" Target="cid:42aef7972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602" Type="http://schemas.openxmlformats.org/officeDocument/2006/relationships/image" Target="cid:81fbe07713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479" Type="http://schemas.openxmlformats.org/officeDocument/2006/relationships/hyperlink" Target="cid:db19d21f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546" Type="http://schemas.openxmlformats.org/officeDocument/2006/relationships/image" Target="cid:cc488cb713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588" Type="http://schemas.openxmlformats.org/officeDocument/2006/relationships/image" Target="cid:680b06d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613" Type="http://schemas.openxmlformats.org/officeDocument/2006/relationships/hyperlink" Target="cid:ab8186602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515" Type="http://schemas.openxmlformats.org/officeDocument/2006/relationships/hyperlink" Target="cid:617250ef2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557" Type="http://schemas.openxmlformats.org/officeDocument/2006/relationships/hyperlink" Target="cid:f57373d02" TargetMode="External"/><Relationship Id="rId599" Type="http://schemas.openxmlformats.org/officeDocument/2006/relationships/hyperlink" Target="cid:7cd4f11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470" Type="http://schemas.openxmlformats.org/officeDocument/2006/relationships/image" Target="cid:1643af9513" TargetMode="External"/><Relationship Id="rId526" Type="http://schemas.openxmlformats.org/officeDocument/2006/relationships/image" Target="cid:842f442513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568" Type="http://schemas.openxmlformats.org/officeDocument/2006/relationships/image" Target="cid:1b05e04f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481" Type="http://schemas.openxmlformats.org/officeDocument/2006/relationships/hyperlink" Target="cid:e9adde472" TargetMode="External"/><Relationship Id="rId27" Type="http://schemas.openxmlformats.org/officeDocument/2006/relationships/hyperlink" Target="cid:9cc12f202" TargetMode="External"/><Relationship Id="rId48" Type="http://schemas.openxmlformats.org/officeDocument/2006/relationships/image" Target="cid:d0b5888713" TargetMode="External"/><Relationship Id="rId69" Type="http://schemas.openxmlformats.org/officeDocument/2006/relationships/hyperlink" Target="cid:e0ef2af2" TargetMode="External"/><Relationship Id="rId113" Type="http://schemas.openxmlformats.org/officeDocument/2006/relationships/hyperlink" Target="cid:93d06cfe2" TargetMode="External"/><Relationship Id="rId134" Type="http://schemas.openxmlformats.org/officeDocument/2006/relationships/image" Target="cid:c8af4f1913" TargetMode="External"/><Relationship Id="rId320" Type="http://schemas.openxmlformats.org/officeDocument/2006/relationships/image" Target="cid:64f5effa13" TargetMode="External"/><Relationship Id="rId537" Type="http://schemas.openxmlformats.org/officeDocument/2006/relationships/hyperlink" Target="cid:ad5e98cf2" TargetMode="External"/><Relationship Id="rId558" Type="http://schemas.openxmlformats.org/officeDocument/2006/relationships/image" Target="cid:f57373f413" TargetMode="External"/><Relationship Id="rId579" Type="http://schemas.openxmlformats.org/officeDocument/2006/relationships/hyperlink" Target="cid:521d87e62" TargetMode="External"/><Relationship Id="rId80" Type="http://schemas.openxmlformats.org/officeDocument/2006/relationships/image" Target="cid:27d58f7c13" TargetMode="External"/><Relationship Id="rId155" Type="http://schemas.openxmlformats.org/officeDocument/2006/relationships/hyperlink" Target="cid:f09b1ba62" TargetMode="External"/><Relationship Id="rId176" Type="http://schemas.openxmlformats.org/officeDocument/2006/relationships/image" Target="cid:2a30ebbf13" TargetMode="External"/><Relationship Id="rId197" Type="http://schemas.openxmlformats.org/officeDocument/2006/relationships/hyperlink" Target="cid:9a94d6742" TargetMode="External"/><Relationship Id="rId341" Type="http://schemas.openxmlformats.org/officeDocument/2006/relationships/hyperlink" Target="cid:b23869842" TargetMode="External"/><Relationship Id="rId362" Type="http://schemas.openxmlformats.org/officeDocument/2006/relationships/image" Target="cid:193e37f713" TargetMode="External"/><Relationship Id="rId383" Type="http://schemas.openxmlformats.org/officeDocument/2006/relationships/hyperlink" Target="cid:cd6ed5c92" TargetMode="External"/><Relationship Id="rId418" Type="http://schemas.openxmlformats.org/officeDocument/2006/relationships/image" Target="cid:81b7b22f13" TargetMode="External"/><Relationship Id="rId439" Type="http://schemas.openxmlformats.org/officeDocument/2006/relationships/hyperlink" Target="cid:d41961862" TargetMode="External"/><Relationship Id="rId590" Type="http://schemas.openxmlformats.org/officeDocument/2006/relationships/image" Target="cid:546d451e13" TargetMode="External"/><Relationship Id="rId604" Type="http://schemas.openxmlformats.org/officeDocument/2006/relationships/image" Target="cid:880ae98a13" TargetMode="External"/><Relationship Id="rId201" Type="http://schemas.openxmlformats.org/officeDocument/2006/relationships/hyperlink" Target="cid:a60cac882" TargetMode="External"/><Relationship Id="rId222" Type="http://schemas.openxmlformats.org/officeDocument/2006/relationships/image" Target="cid:e7d8c5be13" TargetMode="External"/><Relationship Id="rId243" Type="http://schemas.openxmlformats.org/officeDocument/2006/relationships/hyperlink" Target="cid:2fee70f82" TargetMode="External"/><Relationship Id="rId264" Type="http://schemas.openxmlformats.org/officeDocument/2006/relationships/image" Target="cid:7d2b301d13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471" Type="http://schemas.openxmlformats.org/officeDocument/2006/relationships/hyperlink" Target="cid:c5b52bce2" TargetMode="External"/><Relationship Id="rId506" Type="http://schemas.openxmlformats.org/officeDocument/2006/relationships/image" Target="cid:413c742113" TargetMode="External"/><Relationship Id="rId17" Type="http://schemas.openxmlformats.org/officeDocument/2006/relationships/hyperlink" Target="cid:883802342" TargetMode="External"/><Relationship Id="rId38" Type="http://schemas.openxmlformats.org/officeDocument/2006/relationships/image" Target="cid:bbb631eb13" TargetMode="External"/><Relationship Id="rId59" Type="http://schemas.openxmlformats.org/officeDocument/2006/relationships/hyperlink" Target="cid:ef30262e2" TargetMode="External"/><Relationship Id="rId103" Type="http://schemas.openxmlformats.org/officeDocument/2006/relationships/hyperlink" Target="cid:7a31edb12" TargetMode="External"/><Relationship Id="rId124" Type="http://schemas.openxmlformats.org/officeDocument/2006/relationships/image" Target="cid:b896ad6d13" TargetMode="External"/><Relationship Id="rId310" Type="http://schemas.openxmlformats.org/officeDocument/2006/relationships/image" Target="cid:2c47223813" TargetMode="External"/><Relationship Id="rId492" Type="http://schemas.openxmlformats.org/officeDocument/2006/relationships/image" Target="cid:12de1e3b13" TargetMode="External"/><Relationship Id="rId527" Type="http://schemas.openxmlformats.org/officeDocument/2006/relationships/hyperlink" Target="cid:894d429c2" TargetMode="External"/><Relationship Id="rId548" Type="http://schemas.openxmlformats.org/officeDocument/2006/relationships/image" Target="cid:d15f957713" TargetMode="External"/><Relationship Id="rId569" Type="http://schemas.openxmlformats.org/officeDocument/2006/relationships/hyperlink" Target="cid:2e1706bb2" TargetMode="External"/><Relationship Id="rId70" Type="http://schemas.openxmlformats.org/officeDocument/2006/relationships/image" Target="cid:e0ef2d2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66" Type="http://schemas.openxmlformats.org/officeDocument/2006/relationships/image" Target="cid:a9baa8e13" TargetMode="External"/><Relationship Id="rId187" Type="http://schemas.openxmlformats.org/officeDocument/2006/relationships/hyperlink" Target="cid:579a7efa2" TargetMode="External"/><Relationship Id="rId331" Type="http://schemas.openxmlformats.org/officeDocument/2006/relationships/hyperlink" Target="cid:8e511c9c2" TargetMode="External"/><Relationship Id="rId352" Type="http://schemas.openxmlformats.org/officeDocument/2006/relationships/image" Target="cid:cd2d50ae13" TargetMode="External"/><Relationship Id="rId373" Type="http://schemas.openxmlformats.org/officeDocument/2006/relationships/hyperlink" Target="cid:488d1aa72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429" Type="http://schemas.openxmlformats.org/officeDocument/2006/relationships/hyperlink" Target="cid:ac0c2b332" TargetMode="External"/><Relationship Id="rId580" Type="http://schemas.openxmlformats.org/officeDocument/2006/relationships/image" Target="cid:521d880d13" TargetMode="External"/><Relationship Id="rId615" Type="http://schemas.openxmlformats.org/officeDocument/2006/relationships/hyperlink" Target="cid:ba9273f62" TargetMode="External"/><Relationship Id="rId1" Type="http://schemas.openxmlformats.org/officeDocument/2006/relationships/image" Target="../media/image1.jpeg"/><Relationship Id="rId212" Type="http://schemas.openxmlformats.org/officeDocument/2006/relationships/image" Target="cid:c607a81c13" TargetMode="External"/><Relationship Id="rId233" Type="http://schemas.openxmlformats.org/officeDocument/2006/relationships/hyperlink" Target="cid:bf349ae2" TargetMode="External"/><Relationship Id="rId254" Type="http://schemas.openxmlformats.org/officeDocument/2006/relationships/image" Target="cid:5923310913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75" Type="http://schemas.openxmlformats.org/officeDocument/2006/relationships/hyperlink" Target="cid:bb0a5c3f2" TargetMode="External"/><Relationship Id="rId296" Type="http://schemas.openxmlformats.org/officeDocument/2006/relationships/image" Target="cid:ea6dd08913" TargetMode="External"/><Relationship Id="rId300" Type="http://schemas.openxmlformats.org/officeDocument/2006/relationships/image" Target="cid:fe112e9913" TargetMode="External"/><Relationship Id="rId461" Type="http://schemas.openxmlformats.org/officeDocument/2006/relationships/hyperlink" Target="cid:c6f2111c2" TargetMode="External"/><Relationship Id="rId482" Type="http://schemas.openxmlformats.org/officeDocument/2006/relationships/image" Target="cid:e9adde6813" TargetMode="External"/><Relationship Id="rId517" Type="http://schemas.openxmlformats.org/officeDocument/2006/relationships/hyperlink" Target="cid:66098c0e2" TargetMode="External"/><Relationship Id="rId538" Type="http://schemas.openxmlformats.org/officeDocument/2006/relationships/image" Target="cid:ad5e98f313" TargetMode="External"/><Relationship Id="rId559" Type="http://schemas.openxmlformats.org/officeDocument/2006/relationships/hyperlink" Target="cid:a077f902" TargetMode="External"/><Relationship Id="rId60" Type="http://schemas.openxmlformats.org/officeDocument/2006/relationships/image" Target="cid:ef302654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56" Type="http://schemas.openxmlformats.org/officeDocument/2006/relationships/image" Target="cid:f09b1bd013" TargetMode="External"/><Relationship Id="rId177" Type="http://schemas.openxmlformats.org/officeDocument/2006/relationships/hyperlink" Target="cid:2e6f58082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42" Type="http://schemas.openxmlformats.org/officeDocument/2006/relationships/image" Target="cid:b23869a713" TargetMode="External"/><Relationship Id="rId363" Type="http://schemas.openxmlformats.org/officeDocument/2006/relationships/hyperlink" Target="cid:1e6ccfd42" TargetMode="External"/><Relationship Id="rId384" Type="http://schemas.openxmlformats.org/officeDocument/2006/relationships/image" Target="cid:cd6ed5f013" TargetMode="External"/><Relationship Id="rId419" Type="http://schemas.openxmlformats.org/officeDocument/2006/relationships/hyperlink" Target="cid:87b1650d2" TargetMode="External"/><Relationship Id="rId570" Type="http://schemas.openxmlformats.org/officeDocument/2006/relationships/image" Target="cid:2e1706e013" TargetMode="External"/><Relationship Id="rId591" Type="http://schemas.openxmlformats.org/officeDocument/2006/relationships/hyperlink" Target="cid:58d545402" TargetMode="External"/><Relationship Id="rId605" Type="http://schemas.openxmlformats.org/officeDocument/2006/relationships/hyperlink" Target="cid:968b5fc82" TargetMode="External"/><Relationship Id="rId202" Type="http://schemas.openxmlformats.org/officeDocument/2006/relationships/image" Target="cid:a60cacae13" TargetMode="External"/><Relationship Id="rId223" Type="http://schemas.openxmlformats.org/officeDocument/2006/relationships/hyperlink" Target="cid:ed01ac172" TargetMode="External"/><Relationship Id="rId244" Type="http://schemas.openxmlformats.org/officeDocument/2006/relationships/image" Target="cid:2fee711c13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39" Type="http://schemas.openxmlformats.org/officeDocument/2006/relationships/hyperlink" Target="cid:bbbaca6d2" TargetMode="External"/><Relationship Id="rId265" Type="http://schemas.openxmlformats.org/officeDocument/2006/relationships/hyperlink" Target="cid:8c9b5667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472" Type="http://schemas.openxmlformats.org/officeDocument/2006/relationships/image" Target="cid:c5b52bf313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528" Type="http://schemas.openxmlformats.org/officeDocument/2006/relationships/image" Target="cid:894d42c613" TargetMode="External"/><Relationship Id="rId549" Type="http://schemas.openxmlformats.org/officeDocument/2006/relationships/hyperlink" Target="cid:d68ab9b7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25" Type="http://schemas.openxmlformats.org/officeDocument/2006/relationships/hyperlink" Target="cid:b8993a7d2" TargetMode="External"/><Relationship Id="rId146" Type="http://schemas.openxmlformats.org/officeDocument/2006/relationships/image" Target="cid:e293c51913" TargetMode="External"/><Relationship Id="rId167" Type="http://schemas.openxmlformats.org/officeDocument/2006/relationships/hyperlink" Target="cid:fa4c65f2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32" Type="http://schemas.openxmlformats.org/officeDocument/2006/relationships/image" Target="cid:8e511cc513" TargetMode="External"/><Relationship Id="rId353" Type="http://schemas.openxmlformats.org/officeDocument/2006/relationships/hyperlink" Target="cid:d12328e62" TargetMode="External"/><Relationship Id="rId374" Type="http://schemas.openxmlformats.org/officeDocument/2006/relationships/image" Target="cid:488d1ad013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560" Type="http://schemas.openxmlformats.org/officeDocument/2006/relationships/image" Target="cid:a077fb613" TargetMode="External"/><Relationship Id="rId581" Type="http://schemas.openxmlformats.org/officeDocument/2006/relationships/hyperlink" Target="cid:574488562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234" Type="http://schemas.openxmlformats.org/officeDocument/2006/relationships/image" Target="cid:bf349d213" TargetMode="External"/><Relationship Id="rId420" Type="http://schemas.openxmlformats.org/officeDocument/2006/relationships/image" Target="cid:87b1653313" TargetMode="External"/><Relationship Id="rId616" Type="http://schemas.openxmlformats.org/officeDocument/2006/relationships/image" Target="cid:ba92741a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55" Type="http://schemas.openxmlformats.org/officeDocument/2006/relationships/hyperlink" Target="cid:688eac6f2" TargetMode="External"/><Relationship Id="rId276" Type="http://schemas.openxmlformats.org/officeDocument/2006/relationships/image" Target="cid:bb0a5c6213" TargetMode="External"/><Relationship Id="rId297" Type="http://schemas.openxmlformats.org/officeDocument/2006/relationships/hyperlink" Target="cid:f8f29c962" TargetMode="External"/><Relationship Id="rId441" Type="http://schemas.openxmlformats.org/officeDocument/2006/relationships/hyperlink" Target="cid:d943ccc62" TargetMode="External"/><Relationship Id="rId462" Type="http://schemas.openxmlformats.org/officeDocument/2006/relationships/image" Target="cid:c6f2114013" TargetMode="External"/><Relationship Id="rId483" Type="http://schemas.openxmlformats.org/officeDocument/2006/relationships/hyperlink" Target="cid:eed1948d2" TargetMode="External"/><Relationship Id="rId518" Type="http://schemas.openxmlformats.org/officeDocument/2006/relationships/image" Target="cid:66098c3213" TargetMode="External"/><Relationship Id="rId539" Type="http://schemas.openxmlformats.org/officeDocument/2006/relationships/hyperlink" Target="cid:b26ab2aa2" TargetMode="External"/><Relationship Id="rId40" Type="http://schemas.openxmlformats.org/officeDocument/2006/relationships/image" Target="cid:bbbaca8f13" TargetMode="External"/><Relationship Id="rId115" Type="http://schemas.openxmlformats.org/officeDocument/2006/relationships/hyperlink" Target="cid:9917342c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22" Type="http://schemas.openxmlformats.org/officeDocument/2006/relationships/image" Target="cid:7569af6313" TargetMode="External"/><Relationship Id="rId343" Type="http://schemas.openxmlformats.org/officeDocument/2006/relationships/hyperlink" Target="cid:b85e622f2" TargetMode="External"/><Relationship Id="rId364" Type="http://schemas.openxmlformats.org/officeDocument/2006/relationships/image" Target="cid:1e6ccffa13" TargetMode="External"/><Relationship Id="rId550" Type="http://schemas.openxmlformats.org/officeDocument/2006/relationships/image" Target="cid:d68ab9df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571" Type="http://schemas.openxmlformats.org/officeDocument/2006/relationships/hyperlink" Target="cid:33374f782" TargetMode="External"/><Relationship Id="rId592" Type="http://schemas.openxmlformats.org/officeDocument/2006/relationships/image" Target="cid:58d5456613" TargetMode="External"/><Relationship Id="rId606" Type="http://schemas.openxmlformats.org/officeDocument/2006/relationships/image" Target="cid:968b5fea13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473" Type="http://schemas.openxmlformats.org/officeDocument/2006/relationships/hyperlink" Target="cid:cac018a42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529" Type="http://schemas.openxmlformats.org/officeDocument/2006/relationships/hyperlink" Target="cid:8e741fbb2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40" Type="http://schemas.openxmlformats.org/officeDocument/2006/relationships/image" Target="cid:b26ab2d4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561" Type="http://schemas.openxmlformats.org/officeDocument/2006/relationships/hyperlink" Target="cid:ac5444b2" TargetMode="External"/><Relationship Id="rId582" Type="http://schemas.openxmlformats.org/officeDocument/2006/relationships/image" Target="cid:5744887d13" TargetMode="External"/><Relationship Id="rId617" Type="http://schemas.openxmlformats.org/officeDocument/2006/relationships/hyperlink" Target="cid:bfc298fa2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463" Type="http://schemas.openxmlformats.org/officeDocument/2006/relationships/hyperlink" Target="cid:cd46ec842" TargetMode="External"/><Relationship Id="rId484" Type="http://schemas.openxmlformats.org/officeDocument/2006/relationships/image" Target="cid:eed194b213" TargetMode="External"/><Relationship Id="rId519" Type="http://schemas.openxmlformats.org/officeDocument/2006/relationships/hyperlink" Target="cid:6a60cd97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530" Type="http://schemas.openxmlformats.org/officeDocument/2006/relationships/image" Target="cid:8e741fe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551" Type="http://schemas.openxmlformats.org/officeDocument/2006/relationships/hyperlink" Target="cid:e606bbf52" TargetMode="External"/><Relationship Id="rId572" Type="http://schemas.openxmlformats.org/officeDocument/2006/relationships/image" Target="cid:33374fa113" TargetMode="External"/><Relationship Id="rId593" Type="http://schemas.openxmlformats.org/officeDocument/2006/relationships/hyperlink" Target="cid:5deba7452" TargetMode="External"/><Relationship Id="rId607" Type="http://schemas.openxmlformats.org/officeDocument/2006/relationships/hyperlink" Target="cid:9ba56f752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474" Type="http://schemas.openxmlformats.org/officeDocument/2006/relationships/image" Target="cid:cac018c913" TargetMode="External"/><Relationship Id="rId509" Type="http://schemas.openxmlformats.org/officeDocument/2006/relationships/hyperlink" Target="cid:55e626f2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495" Type="http://schemas.openxmlformats.org/officeDocument/2006/relationships/hyperlink" Target="cid:1def4279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520" Type="http://schemas.openxmlformats.org/officeDocument/2006/relationships/image" Target="cid:6a60cdbf13" TargetMode="External"/><Relationship Id="rId541" Type="http://schemas.openxmlformats.org/officeDocument/2006/relationships/hyperlink" Target="cid:c1f4b6ac2" TargetMode="External"/><Relationship Id="rId562" Type="http://schemas.openxmlformats.org/officeDocument/2006/relationships/image" Target="cid:ac5447513" TargetMode="External"/><Relationship Id="rId583" Type="http://schemas.openxmlformats.org/officeDocument/2006/relationships/hyperlink" Target="cid:5d65a7c02" TargetMode="External"/><Relationship Id="rId618" Type="http://schemas.openxmlformats.org/officeDocument/2006/relationships/image" Target="cid:bfc2992113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464" Type="http://schemas.openxmlformats.org/officeDocument/2006/relationships/image" Target="cid:cd46eca713" TargetMode="External"/><Relationship Id="rId303" Type="http://schemas.openxmlformats.org/officeDocument/2006/relationships/hyperlink" Target="cid:85846372" TargetMode="External"/><Relationship Id="rId485" Type="http://schemas.openxmlformats.org/officeDocument/2006/relationships/hyperlink" Target="cid:f412288c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510" Type="http://schemas.openxmlformats.org/officeDocument/2006/relationships/image" Target="cid:55e6272213" TargetMode="External"/><Relationship Id="rId552" Type="http://schemas.openxmlformats.org/officeDocument/2006/relationships/image" Target="cid:e606bc1c13" TargetMode="External"/><Relationship Id="rId594" Type="http://schemas.openxmlformats.org/officeDocument/2006/relationships/image" Target="cid:5deba76d13" TargetMode="External"/><Relationship Id="rId608" Type="http://schemas.openxmlformats.org/officeDocument/2006/relationships/image" Target="cid:9ba56f9813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496" Type="http://schemas.openxmlformats.org/officeDocument/2006/relationships/image" Target="cid:1def42a0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521" Type="http://schemas.openxmlformats.org/officeDocument/2006/relationships/hyperlink" Target="cid:7a2e86af2" TargetMode="External"/><Relationship Id="rId563" Type="http://schemas.openxmlformats.org/officeDocument/2006/relationships/hyperlink" Target="cid:f2a01292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532" Type="http://schemas.openxmlformats.org/officeDocument/2006/relationships/image" Target="cid:9de9f68413" TargetMode="External"/><Relationship Id="rId574" Type="http://schemas.openxmlformats.org/officeDocument/2006/relationships/image" Target="cid:396108aa13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476" Type="http://schemas.openxmlformats.org/officeDocument/2006/relationships/image" Target="cid:cfe06461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501" Type="http://schemas.openxmlformats.org/officeDocument/2006/relationships/hyperlink" Target="cid:36f12ed32" TargetMode="External"/><Relationship Id="rId543" Type="http://schemas.openxmlformats.org/officeDocument/2006/relationships/hyperlink" Target="cid:c7314bce2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585" Type="http://schemas.openxmlformats.org/officeDocument/2006/relationships/hyperlink" Target="cid:61b2a1cb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487" Type="http://schemas.openxmlformats.org/officeDocument/2006/relationships/hyperlink" Target="cid:f92110532" TargetMode="External"/><Relationship Id="rId610" Type="http://schemas.openxmlformats.org/officeDocument/2006/relationships/image" Target="cid:a0d8010713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512" Type="http://schemas.openxmlformats.org/officeDocument/2006/relationships/image" Target="cid:55e9400c13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554" Type="http://schemas.openxmlformats.org/officeDocument/2006/relationships/image" Target="cid:ebcc174e13" TargetMode="External"/><Relationship Id="rId596" Type="http://schemas.openxmlformats.org/officeDocument/2006/relationships/image" Target="cid:6329896713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498" Type="http://schemas.openxmlformats.org/officeDocument/2006/relationships/image" Target="cid:225aa5c4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23" Type="http://schemas.openxmlformats.org/officeDocument/2006/relationships/hyperlink" Target="cid:7f1ab1eb2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565" Type="http://schemas.openxmlformats.org/officeDocument/2006/relationships/hyperlink" Target="cid:1486dfc62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534" Type="http://schemas.openxmlformats.org/officeDocument/2006/relationships/image" Target="cid:a3e4f30613" TargetMode="External"/><Relationship Id="rId576" Type="http://schemas.openxmlformats.org/officeDocument/2006/relationships/image" Target="cid:3d8c6a7b13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601" Type="http://schemas.openxmlformats.org/officeDocument/2006/relationships/hyperlink" Target="cid:81fbe0502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503" Type="http://schemas.openxmlformats.org/officeDocument/2006/relationships/hyperlink" Target="cid:3c1017e92" TargetMode="External"/><Relationship Id="rId545" Type="http://schemas.openxmlformats.org/officeDocument/2006/relationships/hyperlink" Target="cid:cc488c802" TargetMode="External"/><Relationship Id="rId587" Type="http://schemas.openxmlformats.org/officeDocument/2006/relationships/hyperlink" Target="cid:680b06b02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612" Type="http://schemas.openxmlformats.org/officeDocument/2006/relationships/image" Target="cid:a5fed86e13" TargetMode="External"/><Relationship Id="rId251" Type="http://schemas.openxmlformats.org/officeDocument/2006/relationships/hyperlink" Target="cid:53f9d4bf2" TargetMode="External"/><Relationship Id="rId489" Type="http://schemas.openxmlformats.org/officeDocument/2006/relationships/hyperlink" Target="cid:dbb2081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514" Type="http://schemas.openxmlformats.org/officeDocument/2006/relationships/image" Target="cid:5c1592af13" TargetMode="External"/><Relationship Id="rId556" Type="http://schemas.openxmlformats.org/officeDocument/2006/relationships/image" Target="cid:f049fbb413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598" Type="http://schemas.openxmlformats.org/officeDocument/2006/relationships/image" Target="cid:77ad0c9f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525" Type="http://schemas.openxmlformats.org/officeDocument/2006/relationships/hyperlink" Target="cid:842f44012" TargetMode="External"/><Relationship Id="rId567" Type="http://schemas.openxmlformats.org/officeDocument/2006/relationships/hyperlink" Target="cid:1b05e0252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469" Type="http://schemas.openxmlformats.org/officeDocument/2006/relationships/hyperlink" Target="cid:1643af6f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480" Type="http://schemas.openxmlformats.org/officeDocument/2006/relationships/image" Target="cid:db19d24313" TargetMode="External"/><Relationship Id="rId536" Type="http://schemas.openxmlformats.org/officeDocument/2006/relationships/image" Target="cid:a828098c13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578" Type="http://schemas.openxmlformats.org/officeDocument/2006/relationships/image" Target="cid:42aef7bf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603" Type="http://schemas.openxmlformats.org/officeDocument/2006/relationships/hyperlink" Target="cid:880ae9622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547" Type="http://schemas.openxmlformats.org/officeDocument/2006/relationships/hyperlink" Target="cid:d15f95592" TargetMode="External"/><Relationship Id="rId589" Type="http://schemas.openxmlformats.org/officeDocument/2006/relationships/hyperlink" Target="cid:546d44f72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614" Type="http://schemas.openxmlformats.org/officeDocument/2006/relationships/image" Target="cid:ab81868f13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516" Type="http://schemas.openxmlformats.org/officeDocument/2006/relationships/image" Target="cid:61725117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9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1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3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5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7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9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1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3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5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7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9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1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3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5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7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9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35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1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3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5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7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9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1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3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5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7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9" name="Picture 2" descr="cid:a077fb613">
          <a:hlinkClick xmlns:r="http://schemas.openxmlformats.org/officeDocument/2006/relationships" r:id="rId5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1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3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5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7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9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1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3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5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7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9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1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3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5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7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9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1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3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5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7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9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1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3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5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7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9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1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3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5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7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9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1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3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5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7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9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1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3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5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7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9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1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3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5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7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9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1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3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5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7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9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1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3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5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7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9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1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3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5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7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9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1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3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5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7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9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1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3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5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7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9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1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3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5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7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9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1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3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5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7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9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1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3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5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7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9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1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3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5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7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9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1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3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5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7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9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0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1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3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5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7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9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1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3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5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7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9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1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3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5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7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9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1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3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5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7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9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1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3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5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7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9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1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3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5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7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9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1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3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5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7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9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1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3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5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7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9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1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3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5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7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9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1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3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5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7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9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1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3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5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7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9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1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3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5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7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9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1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3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5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7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9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1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3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5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7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9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1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3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5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7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9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1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3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5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7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9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1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3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5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7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9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1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3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5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7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9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1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3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5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7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9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1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3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5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7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9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1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3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5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7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9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1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3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5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7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9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1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3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5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7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9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1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3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5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7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9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1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3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5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7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9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1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3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5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7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9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1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3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5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7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9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1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3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5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7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9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1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3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5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7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9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1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3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5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7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9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1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3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5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7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9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1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3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5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7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9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1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3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5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7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9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1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3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5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7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9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1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3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5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7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9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1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3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5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7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9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1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3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5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1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61912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7" name="Picture 2" descr="cid:ac5447513">
          <a:hlinkClick xmlns:r="http://schemas.openxmlformats.org/officeDocument/2006/relationships" r:id="rId5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9" name="Picture 2" descr="cid:f2a015013">
          <a:hlinkClick xmlns:r="http://schemas.openxmlformats.org/officeDocument/2006/relationships" r:id="rId5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4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1" name="Picture 2" descr="cid:1486e01413">
          <a:hlinkClick xmlns:r="http://schemas.openxmlformats.org/officeDocument/2006/relationships" r:id="rId5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6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3" name="Picture 2" descr="cid:1b05e04f13">
          <a:hlinkClick xmlns:r="http://schemas.openxmlformats.org/officeDocument/2006/relationships" r:id="rId5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8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2</xdr:row>
      <xdr:rowOff>9525</xdr:rowOff>
    </xdr:to>
    <xdr:pic>
      <xdr:nvPicPr>
        <xdr:cNvPr id="1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5" name="Picture 2" descr="cid:2e1706e013">
          <a:hlinkClick xmlns:r="http://schemas.openxmlformats.org/officeDocument/2006/relationships" r:id="rId5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0" cstate="print"/>
        <a:srcRect/>
        <a:stretch>
          <a:fillRect/>
        </a:stretch>
      </xdr:blipFill>
      <xdr:spPr bwMode="auto">
        <a:xfrm>
          <a:off x="17478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7" name="Picture 2" descr="cid:33374fa113">
          <a:hlinkClick xmlns:r="http://schemas.openxmlformats.org/officeDocument/2006/relationships" r:id="rId5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9" name="Picture 2" descr="cid:396108aa13">
          <a:hlinkClick xmlns:r="http://schemas.openxmlformats.org/officeDocument/2006/relationships" r:id="rId5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1" name="Picture 2" descr="cid:3d8c6a7b13">
          <a:hlinkClick xmlns:r="http://schemas.openxmlformats.org/officeDocument/2006/relationships" r:id="rId5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3" name="Picture 2" descr="cid:42aef7bf13">
          <a:hlinkClick xmlns:r="http://schemas.openxmlformats.org/officeDocument/2006/relationships" r:id="rId5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8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5" name="Picture 2" descr="cid:521d880d13">
          <a:hlinkClick xmlns:r="http://schemas.openxmlformats.org/officeDocument/2006/relationships" r:id="rId5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0" cstate="print"/>
        <a:srcRect/>
        <a:stretch>
          <a:fillRect/>
        </a:stretch>
      </xdr:blipFill>
      <xdr:spPr bwMode="auto">
        <a:xfrm>
          <a:off x="17554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7" name="Picture 2" descr="cid:5744887d13">
          <a:hlinkClick xmlns:r="http://schemas.openxmlformats.org/officeDocument/2006/relationships" r:id="rId5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9" name="Picture 2" descr="cid:5d65a7e413">
          <a:hlinkClick xmlns:r="http://schemas.openxmlformats.org/officeDocument/2006/relationships" r:id="rId5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1" name="Picture 2" descr="cid:61b2a1ef13">
          <a:hlinkClick xmlns:r="http://schemas.openxmlformats.org/officeDocument/2006/relationships" r:id="rId5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3" name="Picture 2" descr="cid:680b06d213">
          <a:hlinkClick xmlns:r="http://schemas.openxmlformats.org/officeDocument/2006/relationships" r:id="rId5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8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5" name="Picture 2" descr="cid:546d451e13">
          <a:hlinkClick xmlns:r="http://schemas.openxmlformats.org/officeDocument/2006/relationships" r:id="rId5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7" name="Picture 2" descr="cid:58d5456613">
          <a:hlinkClick xmlns:r="http://schemas.openxmlformats.org/officeDocument/2006/relationships" r:id="rId5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9" name="Picture 2" descr="cid:5deba76d13">
          <a:hlinkClick xmlns:r="http://schemas.openxmlformats.org/officeDocument/2006/relationships" r:id="rId5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1" name="Picture 2" descr="cid:6329896713">
          <a:hlinkClick xmlns:r="http://schemas.openxmlformats.org/officeDocument/2006/relationships" r:id="rId5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3" name="Picture 2" descr="cid:77ad0c9f13">
          <a:hlinkClick xmlns:r="http://schemas.openxmlformats.org/officeDocument/2006/relationships" r:id="rId5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8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5" name="Picture 2" descr="cid:7cd4f13913">
          <a:hlinkClick xmlns:r="http://schemas.openxmlformats.org/officeDocument/2006/relationships" r:id="rId5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7" name="Picture 2" descr="cid:81fbe07713">
          <a:hlinkClick xmlns:r="http://schemas.openxmlformats.org/officeDocument/2006/relationships" r:id="rId6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9" name="Picture 2" descr="cid:880ae98a13">
          <a:hlinkClick xmlns:r="http://schemas.openxmlformats.org/officeDocument/2006/relationships" r:id="rId6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1" name="Picture 2" descr="cid:968b5fea13">
          <a:hlinkClick xmlns:r="http://schemas.openxmlformats.org/officeDocument/2006/relationships" r:id="rId6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6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3" name="Picture 2" descr="cid:9ba56f9813">
          <a:hlinkClick xmlns:r="http://schemas.openxmlformats.org/officeDocument/2006/relationships" r:id="rId6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5" name="Picture 2" descr="cid:a0d8010713">
          <a:hlinkClick xmlns:r="http://schemas.openxmlformats.org/officeDocument/2006/relationships" r:id="rId6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7" name="Picture 2" descr="cid:a5fed86e13">
          <a:hlinkClick xmlns:r="http://schemas.openxmlformats.org/officeDocument/2006/relationships" r:id="rId6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9" name="Picture 2" descr="cid:ab81868f13">
          <a:hlinkClick xmlns:r="http://schemas.openxmlformats.org/officeDocument/2006/relationships" r:id="rId6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1" name="Picture 2" descr="cid:ba92741a13">
          <a:hlinkClick xmlns:r="http://schemas.openxmlformats.org/officeDocument/2006/relationships" r:id="rId6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3" name="Picture 2" descr="cid:bfc2992113">
          <a:hlinkClick xmlns:r="http://schemas.openxmlformats.org/officeDocument/2006/relationships" r:id="rId6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M41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N8" sqref="N8"/>
    </sheetView>
  </sheetViews>
  <sheetFormatPr defaultRowHeight="11.25"/>
  <cols>
    <col min="1" max="1" width="9.7109375" style="1" customWidth="1"/>
    <col min="2" max="2" width="4.5703125" style="4" customWidth="1"/>
    <col min="3" max="4" width="9.140625" style="1"/>
    <col min="5" max="5" width="12.28515625" style="1" customWidth="1"/>
    <col min="6" max="6" width="13.7109375" style="26" customWidth="1"/>
    <col min="7" max="7" width="14.28515625" style="1" customWidth="1"/>
    <col min="8" max="8" width="11.85546875" style="26" customWidth="1"/>
    <col min="9" max="9" width="11.28515625" style="2" customWidth="1"/>
    <col min="10" max="10" width="12.85546875" style="2" customWidth="1"/>
    <col min="11" max="12" width="9.85546875" style="2" customWidth="1"/>
    <col min="13" max="16384" width="9.140625" style="1"/>
  </cols>
  <sheetData>
    <row r="1" spans="1:13">
      <c r="A1" s="5"/>
      <c r="B1" s="6"/>
      <c r="C1" s="7"/>
      <c r="D1" s="8"/>
      <c r="E1" s="9" t="s">
        <v>0</v>
      </c>
      <c r="F1" s="23" t="s">
        <v>1</v>
      </c>
      <c r="G1" s="10" t="s">
        <v>42</v>
      </c>
      <c r="H1" s="23" t="s">
        <v>2</v>
      </c>
      <c r="I1" s="17" t="s">
        <v>40</v>
      </c>
      <c r="J1" s="18" t="s">
        <v>41</v>
      </c>
      <c r="K1" s="19" t="s">
        <v>43</v>
      </c>
      <c r="L1" s="19" t="s">
        <v>44</v>
      </c>
    </row>
    <row r="2" spans="1:13">
      <c r="A2" s="11" t="s">
        <v>3</v>
      </c>
      <c r="B2" s="12"/>
      <c r="C2" s="63" t="s">
        <v>4</v>
      </c>
      <c r="D2" s="63"/>
      <c r="E2" s="13"/>
      <c r="F2" s="24"/>
      <c r="G2" s="14"/>
      <c r="H2" s="24"/>
      <c r="I2" s="20"/>
      <c r="J2" s="21"/>
      <c r="K2" s="22"/>
      <c r="L2" s="22"/>
    </row>
    <row r="3" spans="1:13">
      <c r="A3" s="65" t="s">
        <v>5</v>
      </c>
      <c r="B3" s="65"/>
      <c r="C3" s="65"/>
      <c r="D3" s="65"/>
      <c r="E3" s="15">
        <f>SUM(E4:E41)</f>
        <v>14581093.750499997</v>
      </c>
      <c r="F3" s="25">
        <f>RA!I7</f>
        <v>1094473.0205999999</v>
      </c>
      <c r="G3" s="16">
        <f>SUM(G4:G41)</f>
        <v>13486620.729900002</v>
      </c>
      <c r="H3" s="27">
        <f>RA!J7</f>
        <v>7.5061105794102003</v>
      </c>
      <c r="I3" s="20">
        <f>SUM(I4:I41)</f>
        <v>14581098.096308367</v>
      </c>
      <c r="J3" s="21">
        <f>SUM(J4:J41)</f>
        <v>13486620.343118854</v>
      </c>
      <c r="K3" s="22">
        <f>E3-I3</f>
        <v>-4.345808370038867</v>
      </c>
      <c r="L3" s="22">
        <f>G3-J3</f>
        <v>0.38678114861249924</v>
      </c>
    </row>
    <row r="4" spans="1:13">
      <c r="A4" s="66">
        <f>RA!A8</f>
        <v>42457</v>
      </c>
      <c r="B4" s="12">
        <v>12</v>
      </c>
      <c r="C4" s="64" t="s">
        <v>6</v>
      </c>
      <c r="D4" s="64"/>
      <c r="E4" s="15">
        <f>VLOOKUP(C4,RA!B8:D36,3,0)</f>
        <v>550464.67209999997</v>
      </c>
      <c r="F4" s="25">
        <f>VLOOKUP(C4,RA!B8:I39,8,0)</f>
        <v>78583.3701</v>
      </c>
      <c r="G4" s="16">
        <f t="shared" ref="G4:G41" si="0">E4-F4</f>
        <v>471881.30199999997</v>
      </c>
      <c r="H4" s="27">
        <f>RA!J8</f>
        <v>14.2758244230656</v>
      </c>
      <c r="I4" s="20">
        <f>VLOOKUP(B4,RMS!B:D,3,FALSE)</f>
        <v>550465.28982734994</v>
      </c>
      <c r="J4" s="21">
        <f>VLOOKUP(B4,RMS!B:E,4,FALSE)</f>
        <v>471881.31253162399</v>
      </c>
      <c r="K4" s="22">
        <f t="shared" ref="K4:K41" si="1">E4-I4</f>
        <v>-0.61772734997794032</v>
      </c>
      <c r="L4" s="22">
        <f t="shared" ref="L4:L41" si="2">G4-J4</f>
        <v>-1.0531624022405595E-2</v>
      </c>
    </row>
    <row r="5" spans="1:13">
      <c r="A5" s="66"/>
      <c r="B5" s="12">
        <v>13</v>
      </c>
      <c r="C5" s="64" t="s">
        <v>7</v>
      </c>
      <c r="D5" s="64"/>
      <c r="E5" s="15">
        <f>VLOOKUP(C5,RA!B8:D37,3,0)</f>
        <v>54477.387900000002</v>
      </c>
      <c r="F5" s="25">
        <f>VLOOKUP(C5,RA!B9:I40,8,0)</f>
        <v>11916.516</v>
      </c>
      <c r="G5" s="16">
        <f t="shared" si="0"/>
        <v>42560.871899999998</v>
      </c>
      <c r="H5" s="27">
        <f>RA!J9</f>
        <v>21.874242615806502</v>
      </c>
      <c r="I5" s="20">
        <f>VLOOKUP(B5,RMS!B:D,3,FALSE)</f>
        <v>54477.413105128202</v>
      </c>
      <c r="J5" s="21">
        <f>VLOOKUP(B5,RMS!B:E,4,FALSE)</f>
        <v>42560.863220512801</v>
      </c>
      <c r="K5" s="22">
        <f t="shared" si="1"/>
        <v>-2.5205128200468607E-2</v>
      </c>
      <c r="L5" s="22">
        <f t="shared" si="2"/>
        <v>8.6794871967867948E-3</v>
      </c>
      <c r="M5" s="32"/>
    </row>
    <row r="6" spans="1:13">
      <c r="A6" s="66"/>
      <c r="B6" s="12">
        <v>14</v>
      </c>
      <c r="C6" s="64" t="s">
        <v>8</v>
      </c>
      <c r="D6" s="64"/>
      <c r="E6" s="15">
        <f>VLOOKUP(C6,RA!B10:D38,3,0)</f>
        <v>94640.207999999999</v>
      </c>
      <c r="F6" s="25">
        <f>VLOOKUP(C6,RA!B10:I41,8,0)</f>
        <v>26911.426200000002</v>
      </c>
      <c r="G6" s="16">
        <f t="shared" si="0"/>
        <v>67728.781799999997</v>
      </c>
      <c r="H6" s="27">
        <f>RA!J10</f>
        <v>28.435510412234098</v>
      </c>
      <c r="I6" s="20">
        <f>VLOOKUP(B6,RMS!B:D,3,FALSE)</f>
        <v>94642.011098252799</v>
      </c>
      <c r="J6" s="21">
        <f>VLOOKUP(B6,RMS!B:E,4,FALSE)</f>
        <v>67728.782603067404</v>
      </c>
      <c r="K6" s="22">
        <f>E6-I6</f>
        <v>-1.8030982527998276</v>
      </c>
      <c r="L6" s="22">
        <f t="shared" si="2"/>
        <v>-8.0306740710511804E-4</v>
      </c>
      <c r="M6" s="32"/>
    </row>
    <row r="7" spans="1:13">
      <c r="A7" s="66"/>
      <c r="B7" s="12">
        <v>15</v>
      </c>
      <c r="C7" s="64" t="s">
        <v>9</v>
      </c>
      <c r="D7" s="64"/>
      <c r="E7" s="15">
        <f>VLOOKUP(C7,RA!B10:D39,3,0)</f>
        <v>34694.3266</v>
      </c>
      <c r="F7" s="25">
        <f>VLOOKUP(C7,RA!B11:I42,8,0)</f>
        <v>8345.1564999999991</v>
      </c>
      <c r="G7" s="16">
        <f t="shared" si="0"/>
        <v>26349.170100000003</v>
      </c>
      <c r="H7" s="27">
        <f>RA!J11</f>
        <v>24.053375055274898</v>
      </c>
      <c r="I7" s="20">
        <f>VLOOKUP(B7,RMS!B:D,3,FALSE)</f>
        <v>34694.350097723298</v>
      </c>
      <c r="J7" s="21">
        <f>VLOOKUP(B7,RMS!B:E,4,FALSE)</f>
        <v>26349.170224332502</v>
      </c>
      <c r="K7" s="22">
        <f t="shared" si="1"/>
        <v>-2.3497723297623452E-2</v>
      </c>
      <c r="L7" s="22">
        <f t="shared" si="2"/>
        <v>-1.243324986717198E-4</v>
      </c>
      <c r="M7" s="32"/>
    </row>
    <row r="8" spans="1:13">
      <c r="A8" s="66"/>
      <c r="B8" s="12">
        <v>16</v>
      </c>
      <c r="C8" s="64" t="s">
        <v>10</v>
      </c>
      <c r="D8" s="64"/>
      <c r="E8" s="15">
        <f>VLOOKUP(C8,RA!B12:D39,3,0)</f>
        <v>102485.8653</v>
      </c>
      <c r="F8" s="25">
        <f>VLOOKUP(C8,RA!B12:I43,8,0)</f>
        <v>17642.2863</v>
      </c>
      <c r="G8" s="16">
        <f t="shared" si="0"/>
        <v>84843.578999999998</v>
      </c>
      <c r="H8" s="27">
        <f>RA!J12</f>
        <v>17.214360486060102</v>
      </c>
      <c r="I8" s="20">
        <f>VLOOKUP(B8,RMS!B:D,3,FALSE)</f>
        <v>102485.87087093999</v>
      </c>
      <c r="J8" s="21">
        <f>VLOOKUP(B8,RMS!B:E,4,FALSE)</f>
        <v>84843.578261538496</v>
      </c>
      <c r="K8" s="22">
        <f t="shared" si="1"/>
        <v>-5.5709399894112721E-3</v>
      </c>
      <c r="L8" s="22">
        <f t="shared" si="2"/>
        <v>7.3846150189638138E-4</v>
      </c>
      <c r="M8" s="32"/>
    </row>
    <row r="9" spans="1:13">
      <c r="A9" s="66"/>
      <c r="B9" s="12">
        <v>17</v>
      </c>
      <c r="C9" s="64" t="s">
        <v>11</v>
      </c>
      <c r="D9" s="64"/>
      <c r="E9" s="15">
        <f>VLOOKUP(C9,RA!B12:D40,3,0)</f>
        <v>154112.3762</v>
      </c>
      <c r="F9" s="25">
        <f>VLOOKUP(C9,RA!B13:I44,8,0)</f>
        <v>46545.698900000003</v>
      </c>
      <c r="G9" s="16">
        <f t="shared" si="0"/>
        <v>107566.6773</v>
      </c>
      <c r="H9" s="27">
        <f>RA!J13</f>
        <v>30.202440613591701</v>
      </c>
      <c r="I9" s="20">
        <f>VLOOKUP(B9,RMS!B:D,3,FALSE)</f>
        <v>154112.487402564</v>
      </c>
      <c r="J9" s="21">
        <f>VLOOKUP(B9,RMS!B:E,4,FALSE)</f>
        <v>107566.676074359</v>
      </c>
      <c r="K9" s="22">
        <f t="shared" si="1"/>
        <v>-0.11120256400317885</v>
      </c>
      <c r="L9" s="22">
        <f t="shared" si="2"/>
        <v>1.2256409972906113E-3</v>
      </c>
      <c r="M9" s="32"/>
    </row>
    <row r="10" spans="1:13">
      <c r="A10" s="66"/>
      <c r="B10" s="12">
        <v>18</v>
      </c>
      <c r="C10" s="64" t="s">
        <v>12</v>
      </c>
      <c r="D10" s="64"/>
      <c r="E10" s="15">
        <f>VLOOKUP(C10,RA!B14:D41,3,0)</f>
        <v>103439.7279</v>
      </c>
      <c r="F10" s="25">
        <f>VLOOKUP(C10,RA!B14:I44,8,0)</f>
        <v>10913.9321</v>
      </c>
      <c r="G10" s="16">
        <f t="shared" si="0"/>
        <v>92525.795799999993</v>
      </c>
      <c r="H10" s="27">
        <f>RA!J14</f>
        <v>10.5510061961406</v>
      </c>
      <c r="I10" s="20">
        <f>VLOOKUP(B10,RMS!B:D,3,FALSE)</f>
        <v>103439.733566667</v>
      </c>
      <c r="J10" s="21">
        <f>VLOOKUP(B10,RMS!B:E,4,FALSE)</f>
        <v>92525.797144444397</v>
      </c>
      <c r="K10" s="22">
        <f t="shared" si="1"/>
        <v>-5.6666669988771901E-3</v>
      </c>
      <c r="L10" s="22">
        <f t="shared" si="2"/>
        <v>-1.3444444048218429E-3</v>
      </c>
      <c r="M10" s="32"/>
    </row>
    <row r="11" spans="1:13">
      <c r="A11" s="66"/>
      <c r="B11" s="12">
        <v>19</v>
      </c>
      <c r="C11" s="64" t="s">
        <v>13</v>
      </c>
      <c r="D11" s="64"/>
      <c r="E11" s="15">
        <f>VLOOKUP(C11,RA!B14:D42,3,0)</f>
        <v>63693.738100000002</v>
      </c>
      <c r="F11" s="25">
        <f>VLOOKUP(C11,RA!B15:I45,8,0)</f>
        <v>11842.6062</v>
      </c>
      <c r="G11" s="16">
        <f t="shared" si="0"/>
        <v>51851.1319</v>
      </c>
      <c r="H11" s="27">
        <f>RA!J15</f>
        <v>18.5930462762398</v>
      </c>
      <c r="I11" s="20">
        <f>VLOOKUP(B11,RMS!B:D,3,FALSE)</f>
        <v>63693.805717094001</v>
      </c>
      <c r="J11" s="21">
        <f>VLOOKUP(B11,RMS!B:E,4,FALSE)</f>
        <v>51851.132497435901</v>
      </c>
      <c r="K11" s="22">
        <f t="shared" si="1"/>
        <v>-6.7617093998705968E-2</v>
      </c>
      <c r="L11" s="22">
        <f t="shared" si="2"/>
        <v>-5.9743590099969879E-4</v>
      </c>
      <c r="M11" s="32"/>
    </row>
    <row r="12" spans="1:13">
      <c r="A12" s="66"/>
      <c r="B12" s="12">
        <v>21</v>
      </c>
      <c r="C12" s="64" t="s">
        <v>14</v>
      </c>
      <c r="D12" s="64"/>
      <c r="E12" s="15">
        <f>VLOOKUP(C12,RA!B16:D43,3,0)</f>
        <v>608106.53469999996</v>
      </c>
      <c r="F12" s="25">
        <f>VLOOKUP(C12,RA!B16:I46,8,0)</f>
        <v>28211.4938</v>
      </c>
      <c r="G12" s="16">
        <f t="shared" si="0"/>
        <v>579895.04089999991</v>
      </c>
      <c r="H12" s="27">
        <f>RA!J16</f>
        <v>4.6392354283641604</v>
      </c>
      <c r="I12" s="20">
        <f>VLOOKUP(B12,RMS!B:D,3,FALSE)</f>
        <v>608105.93293846201</v>
      </c>
      <c r="J12" s="21">
        <f>VLOOKUP(B12,RMS!B:E,4,FALSE)</f>
        <v>579895.04090000002</v>
      </c>
      <c r="K12" s="22">
        <f t="shared" si="1"/>
        <v>0.60176153795327991</v>
      </c>
      <c r="L12" s="22">
        <f t="shared" si="2"/>
        <v>0</v>
      </c>
      <c r="M12" s="32"/>
    </row>
    <row r="13" spans="1:13">
      <c r="A13" s="66"/>
      <c r="B13" s="12">
        <v>22</v>
      </c>
      <c r="C13" s="64" t="s">
        <v>15</v>
      </c>
      <c r="D13" s="64"/>
      <c r="E13" s="15">
        <f>VLOOKUP(C13,RA!B16:D44,3,0)</f>
        <v>691609.52150000003</v>
      </c>
      <c r="F13" s="25">
        <f>VLOOKUP(C13,RA!B17:I47,8,0)</f>
        <v>45020.647599999997</v>
      </c>
      <c r="G13" s="16">
        <f t="shared" si="0"/>
        <v>646588.87390000001</v>
      </c>
      <c r="H13" s="27">
        <f>RA!J17</f>
        <v>6.5095471072111302</v>
      </c>
      <c r="I13" s="20">
        <f>VLOOKUP(B13,RMS!B:D,3,FALSE)</f>
        <v>691609.51607264997</v>
      </c>
      <c r="J13" s="21">
        <f>VLOOKUP(B13,RMS!B:E,4,FALSE)</f>
        <v>646588.87370256404</v>
      </c>
      <c r="K13" s="22">
        <f t="shared" si="1"/>
        <v>5.4273500572890043E-3</v>
      </c>
      <c r="L13" s="22">
        <f t="shared" si="2"/>
        <v>1.9743596203625202E-4</v>
      </c>
      <c r="M13" s="32"/>
    </row>
    <row r="14" spans="1:13">
      <c r="A14" s="66"/>
      <c r="B14" s="12">
        <v>23</v>
      </c>
      <c r="C14" s="64" t="s">
        <v>16</v>
      </c>
      <c r="D14" s="64"/>
      <c r="E14" s="15">
        <f>VLOOKUP(C14,RA!B18:D44,3,0)</f>
        <v>1186706.1102</v>
      </c>
      <c r="F14" s="25">
        <f>VLOOKUP(C14,RA!B18:I48,8,0)</f>
        <v>166677.18210000001</v>
      </c>
      <c r="G14" s="16">
        <f t="shared" si="0"/>
        <v>1020028.9281</v>
      </c>
      <c r="H14" s="27">
        <f>RA!J18</f>
        <v>14.04536309937</v>
      </c>
      <c r="I14" s="20">
        <f>VLOOKUP(B14,RMS!B:D,3,FALSE)</f>
        <v>1186706.1807700901</v>
      </c>
      <c r="J14" s="21">
        <f>VLOOKUP(B14,RMS!B:E,4,FALSE)</f>
        <v>1020028.91708376</v>
      </c>
      <c r="K14" s="22">
        <f t="shared" si="1"/>
        <v>-7.0570090087130666E-2</v>
      </c>
      <c r="L14" s="22">
        <f t="shared" si="2"/>
        <v>1.1016239994205534E-2</v>
      </c>
      <c r="M14" s="32"/>
    </row>
    <row r="15" spans="1:13">
      <c r="A15" s="66"/>
      <c r="B15" s="12">
        <v>24</v>
      </c>
      <c r="C15" s="64" t="s">
        <v>17</v>
      </c>
      <c r="D15" s="64"/>
      <c r="E15" s="15">
        <f>VLOOKUP(C15,RA!B18:D45,3,0)</f>
        <v>448505.69079999998</v>
      </c>
      <c r="F15" s="25">
        <f>VLOOKUP(C15,RA!B19:I49,8,0)</f>
        <v>45933.681900000003</v>
      </c>
      <c r="G15" s="16">
        <f t="shared" si="0"/>
        <v>402572.00889999996</v>
      </c>
      <c r="H15" s="27">
        <f>RA!J19</f>
        <v>10.2414936626708</v>
      </c>
      <c r="I15" s="20">
        <f>VLOOKUP(B15,RMS!B:D,3,FALSE)</f>
        <v>448505.66505128198</v>
      </c>
      <c r="J15" s="21">
        <f>VLOOKUP(B15,RMS!B:E,4,FALSE)</f>
        <v>402572.00936153799</v>
      </c>
      <c r="K15" s="22">
        <f t="shared" si="1"/>
        <v>2.5748718006070703E-2</v>
      </c>
      <c r="L15" s="22">
        <f t="shared" si="2"/>
        <v>-4.6153803123161197E-4</v>
      </c>
      <c r="M15" s="32"/>
    </row>
    <row r="16" spans="1:13">
      <c r="A16" s="66"/>
      <c r="B16" s="12">
        <v>25</v>
      </c>
      <c r="C16" s="64" t="s">
        <v>18</v>
      </c>
      <c r="D16" s="64"/>
      <c r="E16" s="15">
        <f>VLOOKUP(C16,RA!B20:D46,3,0)</f>
        <v>868556.03289999999</v>
      </c>
      <c r="F16" s="25">
        <f>VLOOKUP(C16,RA!B20:I50,8,0)</f>
        <v>78290.741200000004</v>
      </c>
      <c r="G16" s="16">
        <f t="shared" si="0"/>
        <v>790265.29169999994</v>
      </c>
      <c r="H16" s="27">
        <f>RA!J20</f>
        <v>9.0138964251502607</v>
      </c>
      <c r="I16" s="20">
        <f>VLOOKUP(B16,RMS!B:D,3,FALSE)</f>
        <v>868555.96479999996</v>
      </c>
      <c r="J16" s="21">
        <f>VLOOKUP(B16,RMS!B:E,4,FALSE)</f>
        <v>790265.29169999994</v>
      </c>
      <c r="K16" s="22">
        <f t="shared" si="1"/>
        <v>6.8100000033155084E-2</v>
      </c>
      <c r="L16" s="22">
        <f t="shared" si="2"/>
        <v>0</v>
      </c>
      <c r="M16" s="32"/>
    </row>
    <row r="17" spans="1:13">
      <c r="A17" s="66"/>
      <c r="B17" s="12">
        <v>26</v>
      </c>
      <c r="C17" s="64" t="s">
        <v>19</v>
      </c>
      <c r="D17" s="64"/>
      <c r="E17" s="15">
        <f>VLOOKUP(C17,RA!B20:D47,3,0)</f>
        <v>295273.82270000002</v>
      </c>
      <c r="F17" s="25">
        <f>VLOOKUP(C17,RA!B21:I51,8,0)</f>
        <v>41818.5959</v>
      </c>
      <c r="G17" s="16">
        <f t="shared" si="0"/>
        <v>253455.2268</v>
      </c>
      <c r="H17" s="27">
        <f>RA!J21</f>
        <v>14.1626492716518</v>
      </c>
      <c r="I17" s="20">
        <f>VLOOKUP(B17,RMS!B:D,3,FALSE)</f>
        <v>295273.64318937302</v>
      </c>
      <c r="J17" s="21">
        <f>VLOOKUP(B17,RMS!B:E,4,FALSE)</f>
        <v>253455.22666702999</v>
      </c>
      <c r="K17" s="22">
        <f t="shared" si="1"/>
        <v>0.17951062700012699</v>
      </c>
      <c r="L17" s="22">
        <f t="shared" si="2"/>
        <v>1.329700171481818E-4</v>
      </c>
      <c r="M17" s="32"/>
    </row>
    <row r="18" spans="1:13">
      <c r="A18" s="66"/>
      <c r="B18" s="12">
        <v>27</v>
      </c>
      <c r="C18" s="64" t="s">
        <v>20</v>
      </c>
      <c r="D18" s="64"/>
      <c r="E18" s="15">
        <f>VLOOKUP(C18,RA!B22:D48,3,0)</f>
        <v>943104.61979999999</v>
      </c>
      <c r="F18" s="25">
        <f>VLOOKUP(C18,RA!B22:I52,8,0)</f>
        <v>53238.409299999999</v>
      </c>
      <c r="G18" s="16">
        <f t="shared" si="0"/>
        <v>889866.21050000004</v>
      </c>
      <c r="H18" s="27">
        <f>RA!J22</f>
        <v>5.6450162773341104</v>
      </c>
      <c r="I18" s="20">
        <f>VLOOKUP(B18,RMS!B:D,3,FALSE)</f>
        <v>943105.50100000005</v>
      </c>
      <c r="J18" s="21">
        <f>VLOOKUP(B18,RMS!B:E,4,FALSE)</f>
        <v>889866.21039999998</v>
      </c>
      <c r="K18" s="22">
        <f t="shared" si="1"/>
        <v>-0.88120000006165355</v>
      </c>
      <c r="L18" s="22">
        <f t="shared" si="2"/>
        <v>1.0000006295740604E-4</v>
      </c>
      <c r="M18" s="32"/>
    </row>
    <row r="19" spans="1:13">
      <c r="A19" s="66"/>
      <c r="B19" s="12">
        <v>29</v>
      </c>
      <c r="C19" s="64" t="s">
        <v>21</v>
      </c>
      <c r="D19" s="64"/>
      <c r="E19" s="15">
        <f>VLOOKUP(C19,RA!B22:D49,3,0)</f>
        <v>2806049.9057999998</v>
      </c>
      <c r="F19" s="25">
        <f>VLOOKUP(C19,RA!B23:I53,8,0)</f>
        <v>-63026.330600000001</v>
      </c>
      <c r="G19" s="16">
        <f t="shared" si="0"/>
        <v>2869076.2363999998</v>
      </c>
      <c r="H19" s="27">
        <f>RA!J23</f>
        <v>-2.24608730121752</v>
      </c>
      <c r="I19" s="20">
        <f>VLOOKUP(B19,RMS!B:D,3,FALSE)</f>
        <v>2806051.1246350398</v>
      </c>
      <c r="J19" s="21">
        <f>VLOOKUP(B19,RMS!B:E,4,FALSE)</f>
        <v>2869076.2612974402</v>
      </c>
      <c r="K19" s="22">
        <f t="shared" si="1"/>
        <v>-1.2188350399956107</v>
      </c>
      <c r="L19" s="22">
        <f t="shared" si="2"/>
        <v>-2.489744033664465E-2</v>
      </c>
      <c r="M19" s="32"/>
    </row>
    <row r="20" spans="1:13">
      <c r="A20" s="66"/>
      <c r="B20" s="12">
        <v>31</v>
      </c>
      <c r="C20" s="64" t="s">
        <v>22</v>
      </c>
      <c r="D20" s="64"/>
      <c r="E20" s="15">
        <f>VLOOKUP(C20,RA!B24:D50,3,0)</f>
        <v>178481.6648</v>
      </c>
      <c r="F20" s="25">
        <f>VLOOKUP(C20,RA!B24:I54,8,0)</f>
        <v>28693.8789</v>
      </c>
      <c r="G20" s="16">
        <f t="shared" si="0"/>
        <v>149787.78589999999</v>
      </c>
      <c r="H20" s="27">
        <f>RA!J24</f>
        <v>16.0766535499057</v>
      </c>
      <c r="I20" s="20">
        <f>VLOOKUP(B20,RMS!B:D,3,FALSE)</f>
        <v>178481.70777415499</v>
      </c>
      <c r="J20" s="21">
        <f>VLOOKUP(B20,RMS!B:E,4,FALSE)</f>
        <v>149787.78400584901</v>
      </c>
      <c r="K20" s="22">
        <f t="shared" si="1"/>
        <v>-4.2974154988769442E-2</v>
      </c>
      <c r="L20" s="22">
        <f t="shared" si="2"/>
        <v>1.8941509770229459E-3</v>
      </c>
      <c r="M20" s="32"/>
    </row>
    <row r="21" spans="1:13">
      <c r="A21" s="66"/>
      <c r="B21" s="12">
        <v>32</v>
      </c>
      <c r="C21" s="64" t="s">
        <v>23</v>
      </c>
      <c r="D21" s="64"/>
      <c r="E21" s="15">
        <f>VLOOKUP(C21,RA!B24:D51,3,0)</f>
        <v>216416.50829999999</v>
      </c>
      <c r="F21" s="25">
        <f>VLOOKUP(C21,RA!B25:I55,8,0)</f>
        <v>15133.545599999999</v>
      </c>
      <c r="G21" s="16">
        <f t="shared" si="0"/>
        <v>201282.96269999997</v>
      </c>
      <c r="H21" s="27">
        <f>RA!J25</f>
        <v>6.9927870654957802</v>
      </c>
      <c r="I21" s="20">
        <f>VLOOKUP(B21,RMS!B:D,3,FALSE)</f>
        <v>216416.48917259701</v>
      </c>
      <c r="J21" s="21">
        <f>VLOOKUP(B21,RMS!B:E,4,FALSE)</f>
        <v>201282.95386336901</v>
      </c>
      <c r="K21" s="22">
        <f t="shared" si="1"/>
        <v>1.9127402978483588E-2</v>
      </c>
      <c r="L21" s="22">
        <f t="shared" si="2"/>
        <v>8.8366309646517038E-3</v>
      </c>
      <c r="M21" s="32"/>
    </row>
    <row r="22" spans="1:13">
      <c r="A22" s="66"/>
      <c r="B22" s="12">
        <v>33</v>
      </c>
      <c r="C22" s="64" t="s">
        <v>24</v>
      </c>
      <c r="D22" s="64"/>
      <c r="E22" s="15">
        <f>VLOOKUP(C22,RA!B26:D52,3,0)</f>
        <v>516661.22960000002</v>
      </c>
      <c r="F22" s="25">
        <f>VLOOKUP(C22,RA!B26:I56,8,0)</f>
        <v>117124.99860000001</v>
      </c>
      <c r="G22" s="16">
        <f t="shared" si="0"/>
        <v>399536.23100000003</v>
      </c>
      <c r="H22" s="27">
        <f>RA!J26</f>
        <v>22.669593127914499</v>
      </c>
      <c r="I22" s="20">
        <f>VLOOKUP(B22,RMS!B:D,3,FALSE)</f>
        <v>516661.21471038501</v>
      </c>
      <c r="J22" s="21">
        <f>VLOOKUP(B22,RMS!B:E,4,FALSE)</f>
        <v>399536.21012879797</v>
      </c>
      <c r="K22" s="22">
        <f t="shared" si="1"/>
        <v>1.4889615005813539E-2</v>
      </c>
      <c r="L22" s="22">
        <f t="shared" si="2"/>
        <v>2.0871202053967863E-2</v>
      </c>
      <c r="M22" s="32"/>
    </row>
    <row r="23" spans="1:13">
      <c r="A23" s="66"/>
      <c r="B23" s="12">
        <v>34</v>
      </c>
      <c r="C23" s="64" t="s">
        <v>25</v>
      </c>
      <c r="D23" s="64"/>
      <c r="E23" s="15">
        <f>VLOOKUP(C23,RA!B26:D53,3,0)</f>
        <v>193798.8774</v>
      </c>
      <c r="F23" s="25">
        <f>VLOOKUP(C23,RA!B27:I57,8,0)</f>
        <v>53614.0069</v>
      </c>
      <c r="G23" s="16">
        <f t="shared" si="0"/>
        <v>140184.87049999999</v>
      </c>
      <c r="H23" s="27">
        <f>RA!J27</f>
        <v>27.664766493637099</v>
      </c>
      <c r="I23" s="20">
        <f>VLOOKUP(B23,RMS!B:D,3,FALSE)</f>
        <v>193798.73547706701</v>
      </c>
      <c r="J23" s="21">
        <f>VLOOKUP(B23,RMS!B:E,4,FALSE)</f>
        <v>140184.91318372701</v>
      </c>
      <c r="K23" s="22">
        <f t="shared" si="1"/>
        <v>0.14192293299129233</v>
      </c>
      <c r="L23" s="22">
        <f t="shared" si="2"/>
        <v>-4.2683727020630613E-2</v>
      </c>
      <c r="M23" s="32"/>
    </row>
    <row r="24" spans="1:13">
      <c r="A24" s="66"/>
      <c r="B24" s="12">
        <v>35</v>
      </c>
      <c r="C24" s="64" t="s">
        <v>26</v>
      </c>
      <c r="D24" s="64"/>
      <c r="E24" s="15">
        <f>VLOOKUP(C24,RA!B28:D54,3,0)</f>
        <v>707764.81240000005</v>
      </c>
      <c r="F24" s="25">
        <f>VLOOKUP(C24,RA!B28:I58,8,0)</f>
        <v>31054.898499999999</v>
      </c>
      <c r="G24" s="16">
        <f t="shared" si="0"/>
        <v>676709.91390000004</v>
      </c>
      <c r="H24" s="27">
        <f>RA!J28</f>
        <v>4.3877426450029597</v>
      </c>
      <c r="I24" s="20">
        <f>VLOOKUP(B24,RMS!B:D,3,FALSE)</f>
        <v>707764.812163717</v>
      </c>
      <c r="J24" s="21">
        <f>VLOOKUP(B24,RMS!B:E,4,FALSE)</f>
        <v>676709.92070885003</v>
      </c>
      <c r="K24" s="22">
        <f t="shared" si="1"/>
        <v>2.3628305643796921E-4</v>
      </c>
      <c r="L24" s="22">
        <f t="shared" si="2"/>
        <v>-6.8088499829173088E-3</v>
      </c>
      <c r="M24" s="32"/>
    </row>
    <row r="25" spans="1:13">
      <c r="A25" s="66"/>
      <c r="B25" s="12">
        <v>36</v>
      </c>
      <c r="C25" s="64" t="s">
        <v>27</v>
      </c>
      <c r="D25" s="64"/>
      <c r="E25" s="15">
        <f>VLOOKUP(C25,RA!B28:D55,3,0)</f>
        <v>759519.43969999999</v>
      </c>
      <c r="F25" s="25">
        <f>VLOOKUP(C25,RA!B29:I59,8,0)</f>
        <v>92054.369200000001</v>
      </c>
      <c r="G25" s="16">
        <f t="shared" si="0"/>
        <v>667465.07050000003</v>
      </c>
      <c r="H25" s="27">
        <f>RA!J29</f>
        <v>12.120080723195199</v>
      </c>
      <c r="I25" s="20">
        <f>VLOOKUP(B25,RMS!B:D,3,FALSE)</f>
        <v>759520.08027522103</v>
      </c>
      <c r="J25" s="21">
        <f>VLOOKUP(B25,RMS!B:E,4,FALSE)</f>
        <v>667465.08406528598</v>
      </c>
      <c r="K25" s="22">
        <f t="shared" si="1"/>
        <v>-0.64057522104121745</v>
      </c>
      <c r="L25" s="22">
        <f t="shared" si="2"/>
        <v>-1.3565285946242511E-2</v>
      </c>
      <c r="M25" s="32"/>
    </row>
    <row r="26" spans="1:13">
      <c r="A26" s="66"/>
      <c r="B26" s="12">
        <v>37</v>
      </c>
      <c r="C26" s="64" t="s">
        <v>71</v>
      </c>
      <c r="D26" s="64"/>
      <c r="E26" s="15">
        <f>VLOOKUP(C26,RA!B30:D56,3,0)</f>
        <v>1107139.1879</v>
      </c>
      <c r="F26" s="25">
        <f>VLOOKUP(C26,RA!B30:I60,8,0)</f>
        <v>104617.5019</v>
      </c>
      <c r="G26" s="16">
        <f t="shared" si="0"/>
        <v>1002521.686</v>
      </c>
      <c r="H26" s="27">
        <f>RA!J30</f>
        <v>9.4493540688805702</v>
      </c>
      <c r="I26" s="20">
        <f>VLOOKUP(B26,RMS!B:D,3,FALSE)</f>
        <v>1107139.2120628301</v>
      </c>
      <c r="J26" s="21">
        <f>VLOOKUP(B26,RMS!B:E,4,FALSE)</f>
        <v>1002521.45365411</v>
      </c>
      <c r="K26" s="22">
        <f t="shared" si="1"/>
        <v>-2.4162830086424947E-2</v>
      </c>
      <c r="L26" s="22">
        <f t="shared" si="2"/>
        <v>0.23234589002095163</v>
      </c>
      <c r="M26" s="32"/>
    </row>
    <row r="27" spans="1:13">
      <c r="A27" s="66"/>
      <c r="B27" s="12">
        <v>38</v>
      </c>
      <c r="C27" s="64" t="s">
        <v>29</v>
      </c>
      <c r="D27" s="64"/>
      <c r="E27" s="15">
        <f>VLOOKUP(C27,RA!B30:D57,3,0)</f>
        <v>615406.37840000005</v>
      </c>
      <c r="F27" s="25">
        <f>VLOOKUP(C27,RA!B31:I61,8,0)</f>
        <v>34046.960500000001</v>
      </c>
      <c r="G27" s="16">
        <f t="shared" si="0"/>
        <v>581359.4179</v>
      </c>
      <c r="H27" s="27">
        <f>RA!J31</f>
        <v>5.5324354272243603</v>
      </c>
      <c r="I27" s="20">
        <f>VLOOKUP(B27,RMS!B:D,3,FALSE)</f>
        <v>615406.32455929206</v>
      </c>
      <c r="J27" s="21">
        <f>VLOOKUP(B27,RMS!B:E,4,FALSE)</f>
        <v>581359.38732566405</v>
      </c>
      <c r="K27" s="22">
        <f t="shared" si="1"/>
        <v>5.3840707987546921E-2</v>
      </c>
      <c r="L27" s="22">
        <f t="shared" si="2"/>
        <v>3.0574335949495435E-2</v>
      </c>
      <c r="M27" s="32"/>
    </row>
    <row r="28" spans="1:13">
      <c r="A28" s="66"/>
      <c r="B28" s="12">
        <v>39</v>
      </c>
      <c r="C28" s="64" t="s">
        <v>30</v>
      </c>
      <c r="D28" s="64"/>
      <c r="E28" s="15">
        <f>VLOOKUP(C28,RA!B32:D58,3,0)</f>
        <v>94982.927800000005</v>
      </c>
      <c r="F28" s="25">
        <f>VLOOKUP(C28,RA!B32:I62,8,0)</f>
        <v>26309.286400000001</v>
      </c>
      <c r="G28" s="16">
        <f t="shared" si="0"/>
        <v>68673.641400000008</v>
      </c>
      <c r="H28" s="27">
        <f>RA!J32</f>
        <v>27.6989633920297</v>
      </c>
      <c r="I28" s="20">
        <f>VLOOKUP(B28,RMS!B:D,3,FALSE)</f>
        <v>94982.851681302505</v>
      </c>
      <c r="J28" s="21">
        <f>VLOOKUP(B28,RMS!B:E,4,FALSE)</f>
        <v>68673.630102598705</v>
      </c>
      <c r="K28" s="22">
        <f t="shared" si="1"/>
        <v>7.6118697499623522E-2</v>
      </c>
      <c r="L28" s="22">
        <f t="shared" si="2"/>
        <v>1.1297401302726939E-2</v>
      </c>
      <c r="M28" s="32"/>
    </row>
    <row r="29" spans="1:13">
      <c r="A29" s="66"/>
      <c r="B29" s="12">
        <v>40</v>
      </c>
      <c r="C29" s="64" t="s">
        <v>73</v>
      </c>
      <c r="D29" s="64"/>
      <c r="E29" s="15">
        <f>VLOOKUP(C29,RA!B32:D59,3,0)</f>
        <v>2.4779</v>
      </c>
      <c r="F29" s="25">
        <f>VLOOKUP(C29,RA!B33:I63,8,0)</f>
        <v>-5.3261000000000003</v>
      </c>
      <c r="G29" s="16">
        <f t="shared" si="0"/>
        <v>7.8040000000000003</v>
      </c>
      <c r="H29" s="27">
        <f>RA!J33</f>
        <v>-214.94410589612201</v>
      </c>
      <c r="I29" s="20">
        <f>VLOOKUP(B29,RMS!B:D,3,FALSE)</f>
        <v>2.4779</v>
      </c>
      <c r="J29" s="21">
        <f>VLOOKUP(B29,RMS!B:E,4,FALSE)</f>
        <v>7.8040000000000003</v>
      </c>
      <c r="K29" s="22">
        <f t="shared" si="1"/>
        <v>0</v>
      </c>
      <c r="L29" s="22">
        <f t="shared" si="2"/>
        <v>0</v>
      </c>
      <c r="M29" s="32"/>
    </row>
    <row r="30" spans="1:13" ht="12" thickBot="1">
      <c r="A30" s="66"/>
      <c r="B30" s="12">
        <v>42</v>
      </c>
      <c r="C30" s="64" t="s">
        <v>31</v>
      </c>
      <c r="D30" s="64"/>
      <c r="E30" s="15">
        <f>VLOOKUP(C30,RA!B34:D61,3,0)</f>
        <v>194016.10250000001</v>
      </c>
      <c r="F30" s="25">
        <f>VLOOKUP(C30,RA!B34:I65,8,0)</f>
        <v>18890.487700000001</v>
      </c>
      <c r="G30" s="16">
        <f t="shared" si="0"/>
        <v>175125.61480000001</v>
      </c>
      <c r="H30" s="27">
        <f>RA!J34</f>
        <v>9.73655663451955</v>
      </c>
      <c r="I30" s="20">
        <f>VLOOKUP(B30,RMS!B:D,3,FALSE)</f>
        <v>194016.10190000001</v>
      </c>
      <c r="J30" s="21">
        <f>VLOOKUP(B30,RMS!B:E,4,FALSE)</f>
        <v>175125.4534</v>
      </c>
      <c r="K30" s="22">
        <f t="shared" si="1"/>
        <v>5.9999999939464033E-4</v>
      </c>
      <c r="L30" s="22">
        <f t="shared" si="2"/>
        <v>0.16140000001178123</v>
      </c>
      <c r="M30" s="32"/>
    </row>
    <row r="31" spans="1:13" s="35" customFormat="1" ht="12" thickBot="1">
      <c r="A31" s="66"/>
      <c r="B31" s="12">
        <v>70</v>
      </c>
      <c r="C31" s="67" t="s">
        <v>68</v>
      </c>
      <c r="D31" s="68"/>
      <c r="E31" s="15">
        <f>VLOOKUP(C31,RA!B35:D62,3,0)</f>
        <v>201372.74</v>
      </c>
      <c r="F31" s="25">
        <f>VLOOKUP(C31,RA!B35:I66,8,0)</f>
        <v>-9776.02</v>
      </c>
      <c r="G31" s="16">
        <f t="shared" si="0"/>
        <v>211148.75999999998</v>
      </c>
      <c r="H31" s="27">
        <f>RA!J35</f>
        <v>-4.85468887198933</v>
      </c>
      <c r="I31" s="20">
        <f>VLOOKUP(B31,RMS!B:D,3,FALSE)</f>
        <v>201372.74</v>
      </c>
      <c r="J31" s="21">
        <f>VLOOKUP(B31,RMS!B:E,4,FALSE)</f>
        <v>211148.76</v>
      </c>
      <c r="K31" s="22">
        <f t="shared" si="1"/>
        <v>0</v>
      </c>
      <c r="L31" s="22">
        <f t="shared" si="2"/>
        <v>0</v>
      </c>
    </row>
    <row r="32" spans="1:13">
      <c r="A32" s="66"/>
      <c r="B32" s="12">
        <v>71</v>
      </c>
      <c r="C32" s="64" t="s">
        <v>35</v>
      </c>
      <c r="D32" s="64"/>
      <c r="E32" s="15">
        <f>VLOOKUP(C32,RA!B34:D62,3,0)</f>
        <v>128377.83</v>
      </c>
      <c r="F32" s="25">
        <f>VLOOKUP(C32,RA!B34:I66,8,0)</f>
        <v>-12242.46</v>
      </c>
      <c r="G32" s="16">
        <f t="shared" si="0"/>
        <v>140620.29</v>
      </c>
      <c r="H32" s="27">
        <f>RA!J35</f>
        <v>-4.85468887198933</v>
      </c>
      <c r="I32" s="20">
        <f>VLOOKUP(B32,RMS!B:D,3,FALSE)</f>
        <v>128377.83</v>
      </c>
      <c r="J32" s="21">
        <f>VLOOKUP(B32,RMS!B:E,4,FALSE)</f>
        <v>140620.29</v>
      </c>
      <c r="K32" s="22">
        <f t="shared" si="1"/>
        <v>0</v>
      </c>
      <c r="L32" s="22">
        <f t="shared" si="2"/>
        <v>0</v>
      </c>
      <c r="M32" s="32"/>
    </row>
    <row r="33" spans="1:13">
      <c r="A33" s="66"/>
      <c r="B33" s="12">
        <v>72</v>
      </c>
      <c r="C33" s="64" t="s">
        <v>36</v>
      </c>
      <c r="D33" s="64"/>
      <c r="E33" s="15">
        <f>VLOOKUP(C33,RA!B34:D63,3,0)</f>
        <v>38370.94</v>
      </c>
      <c r="F33" s="25">
        <f>VLOOKUP(C33,RA!B34:I67,8,0)</f>
        <v>-3388.89</v>
      </c>
      <c r="G33" s="16">
        <f t="shared" si="0"/>
        <v>41759.83</v>
      </c>
      <c r="H33" s="27">
        <f>RA!J34</f>
        <v>9.73655663451955</v>
      </c>
      <c r="I33" s="20">
        <f>VLOOKUP(B33,RMS!B:D,3,FALSE)</f>
        <v>38370.94</v>
      </c>
      <c r="J33" s="21">
        <f>VLOOKUP(B33,RMS!B:E,4,FALSE)</f>
        <v>41759.83</v>
      </c>
      <c r="K33" s="22">
        <f t="shared" si="1"/>
        <v>0</v>
      </c>
      <c r="L33" s="22">
        <f t="shared" si="2"/>
        <v>0</v>
      </c>
      <c r="M33" s="32"/>
    </row>
    <row r="34" spans="1:13">
      <c r="A34" s="66"/>
      <c r="B34" s="12">
        <v>73</v>
      </c>
      <c r="C34" s="64" t="s">
        <v>37</v>
      </c>
      <c r="D34" s="64"/>
      <c r="E34" s="15">
        <f>VLOOKUP(C34,RA!B35:D64,3,0)</f>
        <v>99193.24</v>
      </c>
      <c r="F34" s="25">
        <f>VLOOKUP(C34,RA!B35:I68,8,0)</f>
        <v>-11513.51</v>
      </c>
      <c r="G34" s="16">
        <f t="shared" si="0"/>
        <v>110706.75</v>
      </c>
      <c r="H34" s="27">
        <f>RA!J35</f>
        <v>-4.85468887198933</v>
      </c>
      <c r="I34" s="20">
        <f>VLOOKUP(B34,RMS!B:D,3,FALSE)</f>
        <v>99193.24</v>
      </c>
      <c r="J34" s="21">
        <f>VLOOKUP(B34,RMS!B:E,4,FALSE)</f>
        <v>110706.75</v>
      </c>
      <c r="K34" s="22">
        <f t="shared" si="1"/>
        <v>0</v>
      </c>
      <c r="L34" s="22">
        <f t="shared" si="2"/>
        <v>0</v>
      </c>
      <c r="M34" s="32"/>
    </row>
    <row r="35" spans="1:13" s="35" customFormat="1">
      <c r="A35" s="66"/>
      <c r="B35" s="12">
        <v>74</v>
      </c>
      <c r="C35" s="64" t="s">
        <v>69</v>
      </c>
      <c r="D35" s="64"/>
      <c r="E35" s="15">
        <f>VLOOKUP(C35,RA!B36:D65,3,0)</f>
        <v>0</v>
      </c>
      <c r="F35" s="25">
        <f>VLOOKUP(C35,RA!B36:I69,8,0)</f>
        <v>0</v>
      </c>
      <c r="G35" s="16">
        <f t="shared" si="0"/>
        <v>0</v>
      </c>
      <c r="H35" s="27">
        <f>RA!J36</f>
        <v>-9.5362727349418499</v>
      </c>
      <c r="I35" s="20">
        <f>VLOOKUP(B35,RMS!B:D,3,FALSE)</f>
        <v>0</v>
      </c>
      <c r="J35" s="21">
        <f>VLOOKUP(B35,RMS!B:E,4,FALSE)</f>
        <v>0</v>
      </c>
      <c r="K35" s="22">
        <f t="shared" si="1"/>
        <v>0</v>
      </c>
      <c r="L35" s="22">
        <f t="shared" si="2"/>
        <v>0</v>
      </c>
    </row>
    <row r="36" spans="1:13" ht="11.25" customHeight="1">
      <c r="A36" s="66"/>
      <c r="B36" s="12">
        <v>75</v>
      </c>
      <c r="C36" s="64" t="s">
        <v>32</v>
      </c>
      <c r="D36" s="64"/>
      <c r="E36" s="15">
        <f>VLOOKUP(C36,RA!B8:D65,3,0)</f>
        <v>31820.512699999999</v>
      </c>
      <c r="F36" s="25">
        <f>VLOOKUP(C36,RA!B8:I69,8,0)</f>
        <v>2454.6587</v>
      </c>
      <c r="G36" s="16">
        <f t="shared" si="0"/>
        <v>29365.853999999999</v>
      </c>
      <c r="H36" s="27">
        <f>RA!J36</f>
        <v>-9.5362727349418499</v>
      </c>
      <c r="I36" s="20">
        <f>VLOOKUP(B36,RMS!B:D,3,FALSE)</f>
        <v>31820.512820512798</v>
      </c>
      <c r="J36" s="21">
        <f>VLOOKUP(B36,RMS!B:E,4,FALSE)</f>
        <v>29365.854700854699</v>
      </c>
      <c r="K36" s="22">
        <f t="shared" si="1"/>
        <v>-1.2051279918523505E-4</v>
      </c>
      <c r="L36" s="22">
        <f t="shared" si="2"/>
        <v>-7.0085469997138716E-4</v>
      </c>
      <c r="M36" s="32"/>
    </row>
    <row r="37" spans="1:13">
      <c r="A37" s="66"/>
      <c r="B37" s="12">
        <v>76</v>
      </c>
      <c r="C37" s="64" t="s">
        <v>33</v>
      </c>
      <c r="D37" s="64"/>
      <c r="E37" s="15">
        <f>VLOOKUP(C37,RA!B8:D66,3,0)</f>
        <v>321712.70730000001</v>
      </c>
      <c r="F37" s="25">
        <f>VLOOKUP(C37,RA!B8:I70,8,0)</f>
        <v>16075.1867</v>
      </c>
      <c r="G37" s="16">
        <f t="shared" si="0"/>
        <v>305637.52059999999</v>
      </c>
      <c r="H37" s="27">
        <f>RA!J37</f>
        <v>-8.8319181130303299</v>
      </c>
      <c r="I37" s="20">
        <f>VLOOKUP(B37,RMS!B:D,3,FALSE)</f>
        <v>321712.70216666698</v>
      </c>
      <c r="J37" s="21">
        <f>VLOOKUP(B37,RMS!B:E,4,FALSE)</f>
        <v>305637.52036153799</v>
      </c>
      <c r="K37" s="22">
        <f t="shared" si="1"/>
        <v>5.1333330338820815E-3</v>
      </c>
      <c r="L37" s="22">
        <f t="shared" si="2"/>
        <v>2.3846200201660395E-4</v>
      </c>
      <c r="M37" s="32"/>
    </row>
    <row r="38" spans="1:13">
      <c r="A38" s="66"/>
      <c r="B38" s="12">
        <v>77</v>
      </c>
      <c r="C38" s="64" t="s">
        <v>38</v>
      </c>
      <c r="D38" s="64"/>
      <c r="E38" s="15">
        <f>VLOOKUP(C38,RA!B9:D67,3,0)</f>
        <v>98923.12</v>
      </c>
      <c r="F38" s="25">
        <f>VLOOKUP(C38,RA!B9:I71,8,0)</f>
        <v>-24588.01</v>
      </c>
      <c r="G38" s="16">
        <f t="shared" si="0"/>
        <v>123511.12999999999</v>
      </c>
      <c r="H38" s="27">
        <f>RA!J38</f>
        <v>-11.607151858332299</v>
      </c>
      <c r="I38" s="20">
        <f>VLOOKUP(B38,RMS!B:D,3,FALSE)</f>
        <v>98923.12</v>
      </c>
      <c r="J38" s="21">
        <f>VLOOKUP(B38,RMS!B:E,4,FALSE)</f>
        <v>123511.13</v>
      </c>
      <c r="K38" s="22">
        <f t="shared" si="1"/>
        <v>0</v>
      </c>
      <c r="L38" s="22">
        <f t="shared" si="2"/>
        <v>0</v>
      </c>
      <c r="M38" s="32"/>
    </row>
    <row r="39" spans="1:13">
      <c r="A39" s="66"/>
      <c r="B39" s="12">
        <v>78</v>
      </c>
      <c r="C39" s="64" t="s">
        <v>39</v>
      </c>
      <c r="D39" s="64"/>
      <c r="E39" s="15">
        <f>VLOOKUP(C39,RA!B10:D68,3,0)</f>
        <v>51812.81</v>
      </c>
      <c r="F39" s="25">
        <f>VLOOKUP(C39,RA!B10:I72,8,0)</f>
        <v>4109.62</v>
      </c>
      <c r="G39" s="16">
        <f t="shared" si="0"/>
        <v>47703.189999999995</v>
      </c>
      <c r="H39" s="27">
        <f>RA!J39</f>
        <v>0</v>
      </c>
      <c r="I39" s="20">
        <f>VLOOKUP(B39,RMS!B:D,3,FALSE)</f>
        <v>51812.81</v>
      </c>
      <c r="J39" s="21">
        <f>VLOOKUP(B39,RMS!B:E,4,FALSE)</f>
        <v>47703.19</v>
      </c>
      <c r="K39" s="22">
        <f t="shared" si="1"/>
        <v>0</v>
      </c>
      <c r="L39" s="22">
        <f t="shared" si="2"/>
        <v>0</v>
      </c>
      <c r="M39" s="32"/>
    </row>
    <row r="40" spans="1:13" s="36" customFormat="1">
      <c r="A40" s="66"/>
      <c r="B40" s="12">
        <v>9101</v>
      </c>
      <c r="C40" s="69" t="s">
        <v>75</v>
      </c>
      <c r="D40" s="70"/>
      <c r="E40" s="15">
        <f>VLOOKUP(C40,RA!B11:D69,3,0)</f>
        <v>0</v>
      </c>
      <c r="F40" s="25">
        <f>VLOOKUP(C40,RA!B11:I73,8,0)</f>
        <v>0</v>
      </c>
      <c r="G40" s="16">
        <f t="shared" si="0"/>
        <v>0</v>
      </c>
      <c r="H40" s="27">
        <f>RA!J40</f>
        <v>7.7140765239775702</v>
      </c>
      <c r="I40" s="20">
        <f>VLOOKUP(B40,RMS!B:D,3,FALSE)</f>
        <v>0</v>
      </c>
      <c r="J40" s="21">
        <f>VLOOKUP(B40,RMS!B:E,4,FALSE)</f>
        <v>0</v>
      </c>
      <c r="K40" s="22">
        <f t="shared" si="1"/>
        <v>0</v>
      </c>
      <c r="L40" s="22">
        <f t="shared" si="2"/>
        <v>0</v>
      </c>
    </row>
    <row r="41" spans="1:13">
      <c r="A41" s="66"/>
      <c r="B41" s="12">
        <v>99</v>
      </c>
      <c r="C41" s="64" t="s">
        <v>34</v>
      </c>
      <c r="D41" s="64"/>
      <c r="E41" s="15">
        <f>VLOOKUP(C41,RA!B8:D69,3,0)</f>
        <v>19399.703300000001</v>
      </c>
      <c r="F41" s="25">
        <f>VLOOKUP(C41,RA!B8:I73,8,0)</f>
        <v>2942.4236000000001</v>
      </c>
      <c r="G41" s="16">
        <f t="shared" si="0"/>
        <v>16457.279699999999</v>
      </c>
      <c r="H41" s="27">
        <f>RA!J40</f>
        <v>7.7140765239775702</v>
      </c>
      <c r="I41" s="20">
        <f>VLOOKUP(B41,RMS!B:D,3,FALSE)</f>
        <v>19399.703502004399</v>
      </c>
      <c r="J41" s="21">
        <f>VLOOKUP(B41,RMS!B:E,4,FALSE)</f>
        <v>16457.279948566698</v>
      </c>
      <c r="K41" s="22">
        <f t="shared" si="1"/>
        <v>-2.0200439757900313E-4</v>
      </c>
      <c r="L41" s="22">
        <f t="shared" si="2"/>
        <v>-2.4856669915607199E-4</v>
      </c>
      <c r="M41" s="32"/>
    </row>
  </sheetData>
  <mergeCells count="41"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37:D37"/>
    <mergeCell ref="C38:D38"/>
    <mergeCell ref="C41:D41"/>
    <mergeCell ref="C39:D39"/>
    <mergeCell ref="C10:D10"/>
    <mergeCell ref="C23:D23"/>
    <mergeCell ref="C24:D24"/>
    <mergeCell ref="C25:D25"/>
    <mergeCell ref="C26:D26"/>
    <mergeCell ref="C28:D28"/>
    <mergeCell ref="C40:D40"/>
    <mergeCell ref="C2:D2"/>
    <mergeCell ref="C4:D4"/>
    <mergeCell ref="C5:D5"/>
    <mergeCell ref="C6:D6"/>
    <mergeCell ref="C7:D7"/>
    <mergeCell ref="A3:D3"/>
    <mergeCell ref="A4:A41"/>
    <mergeCell ref="C30:D30"/>
    <mergeCell ref="C32:D32"/>
    <mergeCell ref="C33:D33"/>
    <mergeCell ref="C34:D34"/>
    <mergeCell ref="C36:D36"/>
    <mergeCell ref="C31:D31"/>
    <mergeCell ref="C35:D35"/>
    <mergeCell ref="C29:D29"/>
    <mergeCell ref="C27:D27"/>
  </mergeCells>
  <phoneticPr fontId="26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W45"/>
  <sheetViews>
    <sheetView workbookViewId="0">
      <selection sqref="A1:XFD1048576"/>
    </sheetView>
  </sheetViews>
  <sheetFormatPr defaultRowHeight="11.25"/>
  <cols>
    <col min="1" max="1" width="8.85546875" style="41" customWidth="1"/>
    <col min="2" max="3" width="9.140625" style="41"/>
    <col min="4" max="5" width="13.140625" style="41" bestFit="1" customWidth="1"/>
    <col min="6" max="7" width="14" style="41" bestFit="1" customWidth="1"/>
    <col min="8" max="8" width="9.140625" style="41"/>
    <col min="9" max="9" width="14" style="41" bestFit="1" customWidth="1"/>
    <col min="10" max="10" width="9.140625" style="41"/>
    <col min="11" max="11" width="14" style="41" bestFit="1" customWidth="1"/>
    <col min="12" max="12" width="12" style="41" bestFit="1" customWidth="1"/>
    <col min="13" max="13" width="14" style="41" bestFit="1" customWidth="1"/>
    <col min="14" max="15" width="15.85546875" style="41" bestFit="1" customWidth="1"/>
    <col min="16" max="17" width="10.5703125" style="41" bestFit="1" customWidth="1"/>
    <col min="18" max="18" width="12" style="41" bestFit="1" customWidth="1"/>
    <col min="19" max="20" width="9.140625" style="41"/>
    <col min="21" max="21" width="12" style="41" bestFit="1" customWidth="1"/>
    <col min="22" max="22" width="41.140625" style="41" bestFit="1" customWidth="1"/>
    <col min="23" max="16384" width="9.140625" style="41"/>
  </cols>
  <sheetData>
    <row r="1" spans="1:23" ht="12.75">
      <c r="A1" s="71"/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42" t="s">
        <v>45</v>
      </c>
      <c r="W1" s="73"/>
    </row>
    <row r="2" spans="1:23" ht="12.75">
      <c r="A2" s="71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42"/>
      <c r="W2" s="73"/>
    </row>
    <row r="3" spans="1:23" ht="23.25" thickBot="1">
      <c r="A3" s="71"/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43" t="s">
        <v>46</v>
      </c>
      <c r="W3" s="73"/>
    </row>
    <row r="4" spans="1:23" ht="12.75" thickTop="1" thickBot="1">
      <c r="A4" s="72"/>
      <c r="B4" s="72"/>
      <c r="C4" s="72"/>
      <c r="D4" s="72"/>
      <c r="E4" s="72"/>
      <c r="F4" s="72"/>
      <c r="G4" s="72"/>
      <c r="H4" s="72"/>
      <c r="I4" s="72"/>
      <c r="J4" s="72"/>
      <c r="K4" s="72"/>
      <c r="L4" s="72"/>
      <c r="M4" s="72"/>
      <c r="N4" s="72"/>
      <c r="O4" s="72"/>
      <c r="P4" s="72"/>
      <c r="Q4" s="72"/>
      <c r="R4" s="72"/>
      <c r="S4" s="72"/>
      <c r="T4" s="72"/>
      <c r="U4" s="72"/>
      <c r="W4" s="73"/>
    </row>
    <row r="5" spans="1:23" ht="22.5" thickTop="1" thickBot="1">
      <c r="A5" s="44"/>
      <c r="B5" s="45"/>
      <c r="C5" s="46"/>
      <c r="D5" s="47" t="s">
        <v>0</v>
      </c>
      <c r="E5" s="47" t="s">
        <v>58</v>
      </c>
      <c r="F5" s="47" t="s">
        <v>59</v>
      </c>
      <c r="G5" s="47" t="s">
        <v>47</v>
      </c>
      <c r="H5" s="47" t="s">
        <v>48</v>
      </c>
      <c r="I5" s="47" t="s">
        <v>1</v>
      </c>
      <c r="J5" s="47" t="s">
        <v>2</v>
      </c>
      <c r="K5" s="47" t="s">
        <v>49</v>
      </c>
      <c r="L5" s="47" t="s">
        <v>50</v>
      </c>
      <c r="M5" s="47" t="s">
        <v>51</v>
      </c>
      <c r="N5" s="47" t="s">
        <v>52</v>
      </c>
      <c r="O5" s="47" t="s">
        <v>53</v>
      </c>
      <c r="P5" s="47" t="s">
        <v>60</v>
      </c>
      <c r="Q5" s="47" t="s">
        <v>61</v>
      </c>
      <c r="R5" s="47" t="s">
        <v>54</v>
      </c>
      <c r="S5" s="47" t="s">
        <v>55</v>
      </c>
      <c r="T5" s="47" t="s">
        <v>56</v>
      </c>
      <c r="U5" s="48" t="s">
        <v>57</v>
      </c>
    </row>
    <row r="6" spans="1:23" ht="12" thickBot="1">
      <c r="A6" s="49" t="s">
        <v>3</v>
      </c>
      <c r="B6" s="74" t="s">
        <v>4</v>
      </c>
      <c r="C6" s="75"/>
      <c r="D6" s="49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50"/>
    </row>
    <row r="7" spans="1:23" ht="12" thickBot="1">
      <c r="A7" s="76" t="s">
        <v>5</v>
      </c>
      <c r="B7" s="77"/>
      <c r="C7" s="78"/>
      <c r="D7" s="51">
        <v>14581093.750499999</v>
      </c>
      <c r="E7" s="51">
        <v>16597156.7673</v>
      </c>
      <c r="F7" s="52">
        <v>87.852961533917195</v>
      </c>
      <c r="G7" s="51">
        <v>22642462.359999999</v>
      </c>
      <c r="H7" s="52">
        <v>-35.602879586723503</v>
      </c>
      <c r="I7" s="51">
        <v>1094473.0205999999</v>
      </c>
      <c r="J7" s="52">
        <v>7.5061105794102003</v>
      </c>
      <c r="K7" s="51">
        <v>1718678.4469999999</v>
      </c>
      <c r="L7" s="52">
        <v>7.5905103414733004</v>
      </c>
      <c r="M7" s="52">
        <v>-0.36318918613866802</v>
      </c>
      <c r="N7" s="51">
        <v>546971013.06490004</v>
      </c>
      <c r="O7" s="51">
        <v>2286062111.4755998</v>
      </c>
      <c r="P7" s="51">
        <v>747798</v>
      </c>
      <c r="Q7" s="51">
        <v>975641</v>
      </c>
      <c r="R7" s="52">
        <v>-23.353159615063301</v>
      </c>
      <c r="S7" s="51">
        <v>19.498706536390799</v>
      </c>
      <c r="T7" s="51">
        <v>22.027224891635399</v>
      </c>
      <c r="U7" s="53">
        <v>-12.9676209574491</v>
      </c>
    </row>
    <row r="8" spans="1:23" ht="12" thickBot="1">
      <c r="A8" s="79">
        <v>42457</v>
      </c>
      <c r="B8" s="67" t="s">
        <v>6</v>
      </c>
      <c r="C8" s="68"/>
      <c r="D8" s="54">
        <v>550464.67209999997</v>
      </c>
      <c r="E8" s="54">
        <v>859537.04579999996</v>
      </c>
      <c r="F8" s="56">
        <v>64.0419950239217</v>
      </c>
      <c r="G8" s="54">
        <v>769443.39419999998</v>
      </c>
      <c r="H8" s="56">
        <v>-28.459367349260901</v>
      </c>
      <c r="I8" s="54">
        <v>78583.3701</v>
      </c>
      <c r="J8" s="56">
        <v>14.2758244230656</v>
      </c>
      <c r="K8" s="54">
        <v>164575.5012</v>
      </c>
      <c r="L8" s="56">
        <v>21.388902996706001</v>
      </c>
      <c r="M8" s="56">
        <v>-0.52250869949044398</v>
      </c>
      <c r="N8" s="54">
        <v>18479121.097100001</v>
      </c>
      <c r="O8" s="54">
        <v>87766319.738999993</v>
      </c>
      <c r="P8" s="54">
        <v>20455</v>
      </c>
      <c r="Q8" s="54">
        <v>25534</v>
      </c>
      <c r="R8" s="56">
        <v>-19.891125558079398</v>
      </c>
      <c r="S8" s="54">
        <v>26.911008169151799</v>
      </c>
      <c r="T8" s="54">
        <v>24.920075832223699</v>
      </c>
      <c r="U8" s="57">
        <v>7.3982079170497501</v>
      </c>
    </row>
    <row r="9" spans="1:23" ht="12" thickBot="1">
      <c r="A9" s="80"/>
      <c r="B9" s="67" t="s">
        <v>7</v>
      </c>
      <c r="C9" s="68"/>
      <c r="D9" s="54">
        <v>54477.387900000002</v>
      </c>
      <c r="E9" s="54">
        <v>152816.08369999999</v>
      </c>
      <c r="F9" s="56">
        <v>35.648988366268398</v>
      </c>
      <c r="G9" s="54">
        <v>145863.74909999999</v>
      </c>
      <c r="H9" s="56">
        <v>-62.651866391661301</v>
      </c>
      <c r="I9" s="54">
        <v>11916.516</v>
      </c>
      <c r="J9" s="56">
        <v>21.874242615806502</v>
      </c>
      <c r="K9" s="54">
        <v>31791.248</v>
      </c>
      <c r="L9" s="56">
        <v>21.7951671996342</v>
      </c>
      <c r="M9" s="56">
        <v>-0.62516362993991303</v>
      </c>
      <c r="N9" s="54">
        <v>2537198.9382000002</v>
      </c>
      <c r="O9" s="54">
        <v>11789387.5942</v>
      </c>
      <c r="P9" s="54">
        <v>3112</v>
      </c>
      <c r="Q9" s="54">
        <v>5877</v>
      </c>
      <c r="R9" s="56">
        <v>-47.047813510294397</v>
      </c>
      <c r="S9" s="54">
        <v>17.5055873714653</v>
      </c>
      <c r="T9" s="54">
        <v>17.894556083035599</v>
      </c>
      <c r="U9" s="57">
        <v>-2.2219689252146999</v>
      </c>
    </row>
    <row r="10" spans="1:23" ht="12" thickBot="1">
      <c r="A10" s="80"/>
      <c r="B10" s="67" t="s">
        <v>8</v>
      </c>
      <c r="C10" s="68"/>
      <c r="D10" s="54">
        <v>94640.207999999999</v>
      </c>
      <c r="E10" s="54">
        <v>130572.2009</v>
      </c>
      <c r="F10" s="56">
        <v>72.481131012321001</v>
      </c>
      <c r="G10" s="54">
        <v>221968.9301</v>
      </c>
      <c r="H10" s="56">
        <v>-57.3633084786401</v>
      </c>
      <c r="I10" s="54">
        <v>26911.426200000002</v>
      </c>
      <c r="J10" s="56">
        <v>28.435510412234098</v>
      </c>
      <c r="K10" s="54">
        <v>35961.797299999998</v>
      </c>
      <c r="L10" s="56">
        <v>16.201275234240502</v>
      </c>
      <c r="M10" s="56">
        <v>-0.25166626196405401</v>
      </c>
      <c r="N10" s="54">
        <v>3849033.1798</v>
      </c>
      <c r="O10" s="54">
        <v>20870057.853799999</v>
      </c>
      <c r="P10" s="54">
        <v>76215</v>
      </c>
      <c r="Q10" s="54">
        <v>105643</v>
      </c>
      <c r="R10" s="56">
        <v>-27.856081330518801</v>
      </c>
      <c r="S10" s="54">
        <v>1.2417530407400099</v>
      </c>
      <c r="T10" s="54">
        <v>1.6598735211987501</v>
      </c>
      <c r="U10" s="57">
        <v>-33.671790343236601</v>
      </c>
    </row>
    <row r="11" spans="1:23" ht="12" thickBot="1">
      <c r="A11" s="80"/>
      <c r="B11" s="67" t="s">
        <v>9</v>
      </c>
      <c r="C11" s="68"/>
      <c r="D11" s="54">
        <v>34694.3266</v>
      </c>
      <c r="E11" s="54">
        <v>54116.974699999999</v>
      </c>
      <c r="F11" s="56">
        <v>64.109878263390797</v>
      </c>
      <c r="G11" s="54">
        <v>60126.358</v>
      </c>
      <c r="H11" s="56">
        <v>-42.297641576760697</v>
      </c>
      <c r="I11" s="54">
        <v>8345.1564999999991</v>
      </c>
      <c r="J11" s="56">
        <v>24.053375055274898</v>
      </c>
      <c r="K11" s="54">
        <v>9816.0141999999996</v>
      </c>
      <c r="L11" s="56">
        <v>16.325642407943601</v>
      </c>
      <c r="M11" s="56">
        <v>-0.14984266220804801</v>
      </c>
      <c r="N11" s="54">
        <v>1290650.3559000001</v>
      </c>
      <c r="O11" s="54">
        <v>6919238.8168000001</v>
      </c>
      <c r="P11" s="54">
        <v>1730</v>
      </c>
      <c r="Q11" s="54">
        <v>2458</v>
      </c>
      <c r="R11" s="56">
        <v>-29.6175752644426</v>
      </c>
      <c r="S11" s="54">
        <v>20.0545240462428</v>
      </c>
      <c r="T11" s="54">
        <v>20.389544792514201</v>
      </c>
      <c r="U11" s="57">
        <v>-1.67054947551461</v>
      </c>
    </row>
    <row r="12" spans="1:23" ht="12" thickBot="1">
      <c r="A12" s="80"/>
      <c r="B12" s="67" t="s">
        <v>10</v>
      </c>
      <c r="C12" s="68"/>
      <c r="D12" s="54">
        <v>102485.8653</v>
      </c>
      <c r="E12" s="54">
        <v>158629.66519999999</v>
      </c>
      <c r="F12" s="56">
        <v>64.606998426672604</v>
      </c>
      <c r="G12" s="54">
        <v>129033.1375</v>
      </c>
      <c r="H12" s="56">
        <v>-20.573995730360402</v>
      </c>
      <c r="I12" s="54">
        <v>17642.2863</v>
      </c>
      <c r="J12" s="56">
        <v>17.214360486060102</v>
      </c>
      <c r="K12" s="54">
        <v>18275.003799999999</v>
      </c>
      <c r="L12" s="56">
        <v>14.163031415089</v>
      </c>
      <c r="M12" s="56">
        <v>-3.4622017424696998E-2</v>
      </c>
      <c r="N12" s="54">
        <v>5041931.6778999995</v>
      </c>
      <c r="O12" s="54">
        <v>23358667.988699999</v>
      </c>
      <c r="P12" s="54">
        <v>1056</v>
      </c>
      <c r="Q12" s="54">
        <v>1077</v>
      </c>
      <c r="R12" s="56">
        <v>-1.94986072423399</v>
      </c>
      <c r="S12" s="54">
        <v>97.051008806818203</v>
      </c>
      <c r="T12" s="54">
        <v>102.34131095636</v>
      </c>
      <c r="U12" s="57">
        <v>-5.4510532292070399</v>
      </c>
    </row>
    <row r="13" spans="1:23" ht="12" thickBot="1">
      <c r="A13" s="80"/>
      <c r="B13" s="67" t="s">
        <v>11</v>
      </c>
      <c r="C13" s="68"/>
      <c r="D13" s="54">
        <v>154112.3762</v>
      </c>
      <c r="E13" s="54">
        <v>331170.33919999999</v>
      </c>
      <c r="F13" s="56">
        <v>46.535682082002097</v>
      </c>
      <c r="G13" s="54">
        <v>288902.62420000002</v>
      </c>
      <c r="H13" s="56">
        <v>-46.6559444979939</v>
      </c>
      <c r="I13" s="54">
        <v>46545.698900000003</v>
      </c>
      <c r="J13" s="56">
        <v>30.202440613591701</v>
      </c>
      <c r="K13" s="54">
        <v>64498.039599999996</v>
      </c>
      <c r="L13" s="56">
        <v>22.325183019227101</v>
      </c>
      <c r="M13" s="56">
        <v>-0.27833932335518602</v>
      </c>
      <c r="N13" s="54">
        <v>13462550.146500001</v>
      </c>
      <c r="O13" s="54">
        <v>39064481.373099998</v>
      </c>
      <c r="P13" s="54">
        <v>6114</v>
      </c>
      <c r="Q13" s="54">
        <v>8056</v>
      </c>
      <c r="R13" s="56">
        <v>-24.1062562065541</v>
      </c>
      <c r="S13" s="54">
        <v>25.206473045469401</v>
      </c>
      <c r="T13" s="54">
        <v>25.7517345580933</v>
      </c>
      <c r="U13" s="57">
        <v>-2.1631805117691201</v>
      </c>
    </row>
    <row r="14" spans="1:23" ht="12" thickBot="1">
      <c r="A14" s="80"/>
      <c r="B14" s="67" t="s">
        <v>12</v>
      </c>
      <c r="C14" s="68"/>
      <c r="D14" s="54">
        <v>103439.7279</v>
      </c>
      <c r="E14" s="54">
        <v>141360.74170000001</v>
      </c>
      <c r="F14" s="56">
        <v>73.174296240976801</v>
      </c>
      <c r="G14" s="54">
        <v>193298.86619999999</v>
      </c>
      <c r="H14" s="56">
        <v>-46.487152287290598</v>
      </c>
      <c r="I14" s="54">
        <v>10913.9321</v>
      </c>
      <c r="J14" s="56">
        <v>10.5510061961406</v>
      </c>
      <c r="K14" s="54">
        <v>32370.825199999999</v>
      </c>
      <c r="L14" s="56">
        <v>16.746515815828399</v>
      </c>
      <c r="M14" s="56">
        <v>-0.66284665180546598</v>
      </c>
      <c r="N14" s="54">
        <v>4073692.8018999998</v>
      </c>
      <c r="O14" s="54">
        <v>16248911.1644</v>
      </c>
      <c r="P14" s="54">
        <v>1654</v>
      </c>
      <c r="Q14" s="54">
        <v>2350</v>
      </c>
      <c r="R14" s="56">
        <v>-29.6170212765957</v>
      </c>
      <c r="S14" s="54">
        <v>62.539134159613099</v>
      </c>
      <c r="T14" s="54">
        <v>64.799839319148901</v>
      </c>
      <c r="U14" s="57">
        <v>-3.6148648201078002</v>
      </c>
    </row>
    <row r="15" spans="1:23" ht="12" thickBot="1">
      <c r="A15" s="80"/>
      <c r="B15" s="67" t="s">
        <v>13</v>
      </c>
      <c r="C15" s="68"/>
      <c r="D15" s="54">
        <v>63693.738100000002</v>
      </c>
      <c r="E15" s="54">
        <v>103805.44680000001</v>
      </c>
      <c r="F15" s="56">
        <v>61.3587630162775</v>
      </c>
      <c r="G15" s="54">
        <v>103788.45419999999</v>
      </c>
      <c r="H15" s="56">
        <v>-38.631191117595399</v>
      </c>
      <c r="I15" s="54">
        <v>11842.6062</v>
      </c>
      <c r="J15" s="56">
        <v>18.5930462762398</v>
      </c>
      <c r="K15" s="54">
        <v>17915.3161</v>
      </c>
      <c r="L15" s="56">
        <v>17.261376747626699</v>
      </c>
      <c r="M15" s="56">
        <v>-0.33896749943474302</v>
      </c>
      <c r="N15" s="54">
        <v>3741733.6076000002</v>
      </c>
      <c r="O15" s="54">
        <v>13157728.340500001</v>
      </c>
      <c r="P15" s="54">
        <v>2326</v>
      </c>
      <c r="Q15" s="54">
        <v>2844</v>
      </c>
      <c r="R15" s="56">
        <v>-18.213783403656802</v>
      </c>
      <c r="S15" s="54">
        <v>27.383378374892501</v>
      </c>
      <c r="T15" s="54">
        <v>29.320744374120999</v>
      </c>
      <c r="U15" s="57">
        <v>-7.0749707092562097</v>
      </c>
    </row>
    <row r="16" spans="1:23" ht="12" thickBot="1">
      <c r="A16" s="80"/>
      <c r="B16" s="67" t="s">
        <v>14</v>
      </c>
      <c r="C16" s="68"/>
      <c r="D16" s="54">
        <v>608106.53469999996</v>
      </c>
      <c r="E16" s="54">
        <v>732747.19979999994</v>
      </c>
      <c r="F16" s="56">
        <v>82.989949994483794</v>
      </c>
      <c r="G16" s="54">
        <v>1038532.6831</v>
      </c>
      <c r="H16" s="56">
        <v>-41.445604496065201</v>
      </c>
      <c r="I16" s="54">
        <v>28211.4938</v>
      </c>
      <c r="J16" s="56">
        <v>4.6392354283641604</v>
      </c>
      <c r="K16" s="54">
        <v>51598.672899999998</v>
      </c>
      <c r="L16" s="56">
        <v>4.9684207093010304</v>
      </c>
      <c r="M16" s="56">
        <v>-0.453251562212175</v>
      </c>
      <c r="N16" s="54">
        <v>22321378.1402</v>
      </c>
      <c r="O16" s="54">
        <v>109499427.9659</v>
      </c>
      <c r="P16" s="54">
        <v>29766</v>
      </c>
      <c r="Q16" s="54">
        <v>49722</v>
      </c>
      <c r="R16" s="56">
        <v>-40.135151442017602</v>
      </c>
      <c r="S16" s="54">
        <v>20.429568457300299</v>
      </c>
      <c r="T16" s="54">
        <v>21.355350858774798</v>
      </c>
      <c r="U16" s="57">
        <v>-4.5315807987304302</v>
      </c>
    </row>
    <row r="17" spans="1:21" ht="12" thickBot="1">
      <c r="A17" s="80"/>
      <c r="B17" s="67" t="s">
        <v>15</v>
      </c>
      <c r="C17" s="68"/>
      <c r="D17" s="54">
        <v>691609.52150000003</v>
      </c>
      <c r="E17" s="54">
        <v>607661.16489999997</v>
      </c>
      <c r="F17" s="56">
        <v>113.814994514882</v>
      </c>
      <c r="G17" s="54">
        <v>620987.64800000004</v>
      </c>
      <c r="H17" s="56">
        <v>11.3725085720223</v>
      </c>
      <c r="I17" s="54">
        <v>45020.647599999997</v>
      </c>
      <c r="J17" s="56">
        <v>6.5095471072111302</v>
      </c>
      <c r="K17" s="54">
        <v>60827.612300000001</v>
      </c>
      <c r="L17" s="56">
        <v>9.7953014839998893</v>
      </c>
      <c r="M17" s="56">
        <v>-0.25986495445588997</v>
      </c>
      <c r="N17" s="54">
        <v>19970525.181400001</v>
      </c>
      <c r="O17" s="54">
        <v>146604484.8545</v>
      </c>
      <c r="P17" s="54">
        <v>8155</v>
      </c>
      <c r="Q17" s="54">
        <v>10183</v>
      </c>
      <c r="R17" s="56">
        <v>-19.915545517038201</v>
      </c>
      <c r="S17" s="54">
        <v>84.808034518700197</v>
      </c>
      <c r="T17" s="54">
        <v>237.24979707355399</v>
      </c>
      <c r="U17" s="57">
        <v>-179.74919878757501</v>
      </c>
    </row>
    <row r="18" spans="1:21" ht="12" customHeight="1" thickBot="1">
      <c r="A18" s="80"/>
      <c r="B18" s="67" t="s">
        <v>16</v>
      </c>
      <c r="C18" s="68"/>
      <c r="D18" s="54">
        <v>1186706.1102</v>
      </c>
      <c r="E18" s="54">
        <v>1653657.6046</v>
      </c>
      <c r="F18" s="56">
        <v>71.762504335778203</v>
      </c>
      <c r="G18" s="54">
        <v>2363063.3174999999</v>
      </c>
      <c r="H18" s="56">
        <v>-49.781027812006599</v>
      </c>
      <c r="I18" s="54">
        <v>166677.18210000001</v>
      </c>
      <c r="J18" s="56">
        <v>14.04536309937</v>
      </c>
      <c r="K18" s="54">
        <v>160724.4682</v>
      </c>
      <c r="L18" s="56">
        <v>6.8015303275935199</v>
      </c>
      <c r="M18" s="56">
        <v>3.7036762147456999E-2</v>
      </c>
      <c r="N18" s="54">
        <v>43417963.234300002</v>
      </c>
      <c r="O18" s="54">
        <v>275035881.2087</v>
      </c>
      <c r="P18" s="54">
        <v>57362</v>
      </c>
      <c r="Q18" s="54">
        <v>93221</v>
      </c>
      <c r="R18" s="56">
        <v>-38.466654509177097</v>
      </c>
      <c r="S18" s="54">
        <v>20.688018378020299</v>
      </c>
      <c r="T18" s="54">
        <v>21.532255767477299</v>
      </c>
      <c r="U18" s="57">
        <v>-4.0808035551338504</v>
      </c>
    </row>
    <row r="19" spans="1:21" ht="12" customHeight="1" thickBot="1">
      <c r="A19" s="80"/>
      <c r="B19" s="67" t="s">
        <v>17</v>
      </c>
      <c r="C19" s="68"/>
      <c r="D19" s="54">
        <v>448505.69079999998</v>
      </c>
      <c r="E19" s="54">
        <v>613221.91839999997</v>
      </c>
      <c r="F19" s="56">
        <v>73.139213935833794</v>
      </c>
      <c r="G19" s="54">
        <v>714494.91350000002</v>
      </c>
      <c r="H19" s="56">
        <v>-37.227588002975999</v>
      </c>
      <c r="I19" s="54">
        <v>45933.681900000003</v>
      </c>
      <c r="J19" s="56">
        <v>10.2414936626708</v>
      </c>
      <c r="K19" s="54">
        <v>79249.561900000001</v>
      </c>
      <c r="L19" s="56">
        <v>11.091690143991499</v>
      </c>
      <c r="M19" s="56">
        <v>-0.420391976955522</v>
      </c>
      <c r="N19" s="54">
        <v>16416628.264</v>
      </c>
      <c r="O19" s="54">
        <v>75707536.192499995</v>
      </c>
      <c r="P19" s="54">
        <v>8946</v>
      </c>
      <c r="Q19" s="54">
        <v>13214</v>
      </c>
      <c r="R19" s="56">
        <v>-32.299076736794298</v>
      </c>
      <c r="S19" s="54">
        <v>50.134774290185597</v>
      </c>
      <c r="T19" s="54">
        <v>52.0118359013168</v>
      </c>
      <c r="U19" s="57">
        <v>-3.74403123920851</v>
      </c>
    </row>
    <row r="20" spans="1:21" ht="12" thickBot="1">
      <c r="A20" s="80"/>
      <c r="B20" s="67" t="s">
        <v>18</v>
      </c>
      <c r="C20" s="68"/>
      <c r="D20" s="54">
        <v>868556.03289999999</v>
      </c>
      <c r="E20" s="54">
        <v>997470.69649999996</v>
      </c>
      <c r="F20" s="56">
        <v>87.075844528331004</v>
      </c>
      <c r="G20" s="54">
        <v>1026605.1391</v>
      </c>
      <c r="H20" s="56">
        <v>-15.395316093835101</v>
      </c>
      <c r="I20" s="54">
        <v>78290.741200000004</v>
      </c>
      <c r="J20" s="56">
        <v>9.0138964251502607</v>
      </c>
      <c r="K20" s="54">
        <v>79400.690400000007</v>
      </c>
      <c r="L20" s="56">
        <v>7.7342969926693197</v>
      </c>
      <c r="M20" s="56">
        <v>-1.3979087516851001E-2</v>
      </c>
      <c r="N20" s="54">
        <v>30166202.471900001</v>
      </c>
      <c r="O20" s="54">
        <v>124371324.56380001</v>
      </c>
      <c r="P20" s="54">
        <v>33989</v>
      </c>
      <c r="Q20" s="54">
        <v>41402</v>
      </c>
      <c r="R20" s="56">
        <v>-17.904932128882699</v>
      </c>
      <c r="S20" s="54">
        <v>25.554033154844198</v>
      </c>
      <c r="T20" s="54">
        <v>24.229535643205601</v>
      </c>
      <c r="U20" s="57">
        <v>5.1831251200653901</v>
      </c>
    </row>
    <row r="21" spans="1:21" ht="12" customHeight="1" thickBot="1">
      <c r="A21" s="80"/>
      <c r="B21" s="67" t="s">
        <v>19</v>
      </c>
      <c r="C21" s="68"/>
      <c r="D21" s="54">
        <v>295273.82270000002</v>
      </c>
      <c r="E21" s="54">
        <v>397577.98310000001</v>
      </c>
      <c r="F21" s="56">
        <v>74.268152476072103</v>
      </c>
      <c r="G21" s="54">
        <v>481520.57140000002</v>
      </c>
      <c r="H21" s="56">
        <v>-38.678876825240501</v>
      </c>
      <c r="I21" s="54">
        <v>41818.5959</v>
      </c>
      <c r="J21" s="56">
        <v>14.1626492716518</v>
      </c>
      <c r="K21" s="54">
        <v>38216.623099999997</v>
      </c>
      <c r="L21" s="56">
        <v>7.9366542926477299</v>
      </c>
      <c r="M21" s="56">
        <v>9.4251467236518005E-2</v>
      </c>
      <c r="N21" s="54">
        <v>9710421.5976</v>
      </c>
      <c r="O21" s="54">
        <v>46410496.473200001</v>
      </c>
      <c r="P21" s="54">
        <v>24788</v>
      </c>
      <c r="Q21" s="54">
        <v>31820</v>
      </c>
      <c r="R21" s="56">
        <v>-22.0993086109365</v>
      </c>
      <c r="S21" s="54">
        <v>11.911966382927201</v>
      </c>
      <c r="T21" s="54">
        <v>12.5288393714645</v>
      </c>
      <c r="U21" s="57">
        <v>-5.1785991389414399</v>
      </c>
    </row>
    <row r="22" spans="1:21" ht="12" customHeight="1" thickBot="1">
      <c r="A22" s="80"/>
      <c r="B22" s="67" t="s">
        <v>20</v>
      </c>
      <c r="C22" s="68"/>
      <c r="D22" s="54">
        <v>943104.61979999999</v>
      </c>
      <c r="E22" s="54">
        <v>1333636.5421</v>
      </c>
      <c r="F22" s="56">
        <v>70.716765027669993</v>
      </c>
      <c r="G22" s="54">
        <v>1440446.2285</v>
      </c>
      <c r="H22" s="56">
        <v>-34.526912484466997</v>
      </c>
      <c r="I22" s="54">
        <v>53238.409299999999</v>
      </c>
      <c r="J22" s="56">
        <v>5.6450162773341104</v>
      </c>
      <c r="K22" s="54">
        <v>186495.9436</v>
      </c>
      <c r="L22" s="56">
        <v>12.947095136915101</v>
      </c>
      <c r="M22" s="56">
        <v>-0.71453315137949203</v>
      </c>
      <c r="N22" s="54">
        <v>31664926.027899999</v>
      </c>
      <c r="O22" s="54">
        <v>140383162.62529999</v>
      </c>
      <c r="P22" s="54">
        <v>58353</v>
      </c>
      <c r="Q22" s="54">
        <v>84751</v>
      </c>
      <c r="R22" s="56">
        <v>-31.147715071208602</v>
      </c>
      <c r="S22" s="54">
        <v>16.162058845303601</v>
      </c>
      <c r="T22" s="54">
        <v>16.436651874314201</v>
      </c>
      <c r="U22" s="57">
        <v>-1.6989978296631101</v>
      </c>
    </row>
    <row r="23" spans="1:21" ht="12" thickBot="1">
      <c r="A23" s="80"/>
      <c r="B23" s="67" t="s">
        <v>21</v>
      </c>
      <c r="C23" s="68"/>
      <c r="D23" s="54">
        <v>2806049.9057999998</v>
      </c>
      <c r="E23" s="54">
        <v>2890472.2352999998</v>
      </c>
      <c r="F23" s="56">
        <v>97.079289381541599</v>
      </c>
      <c r="G23" s="54">
        <v>2914275.929</v>
      </c>
      <c r="H23" s="56">
        <v>-3.7136505202901899</v>
      </c>
      <c r="I23" s="54">
        <v>-63026.330600000001</v>
      </c>
      <c r="J23" s="56">
        <v>-2.24608730121752</v>
      </c>
      <c r="K23" s="54">
        <v>293447.69260000001</v>
      </c>
      <c r="L23" s="56">
        <v>10.069317379315301</v>
      </c>
      <c r="M23" s="56">
        <v>-1.2147787567916299</v>
      </c>
      <c r="N23" s="54">
        <v>114271852.9825</v>
      </c>
      <c r="O23" s="54">
        <v>315017056.64039999</v>
      </c>
      <c r="P23" s="54">
        <v>77109</v>
      </c>
      <c r="Q23" s="54">
        <v>85337</v>
      </c>
      <c r="R23" s="56">
        <v>-9.6417732050575893</v>
      </c>
      <c r="S23" s="54">
        <v>36.3906924716959</v>
      </c>
      <c r="T23" s="54">
        <v>32.700851334122397</v>
      </c>
      <c r="U23" s="57">
        <v>10.1395188905609</v>
      </c>
    </row>
    <row r="24" spans="1:21" ht="12" thickBot="1">
      <c r="A24" s="80"/>
      <c r="B24" s="67" t="s">
        <v>22</v>
      </c>
      <c r="C24" s="68"/>
      <c r="D24" s="54">
        <v>178481.6648</v>
      </c>
      <c r="E24" s="54">
        <v>217624.3947</v>
      </c>
      <c r="F24" s="56">
        <v>82.013629513382895</v>
      </c>
      <c r="G24" s="54">
        <v>258556.82310000001</v>
      </c>
      <c r="H24" s="56">
        <v>-30.970042615750302</v>
      </c>
      <c r="I24" s="54">
        <v>28693.8789</v>
      </c>
      <c r="J24" s="56">
        <v>16.0766535499057</v>
      </c>
      <c r="K24" s="54">
        <v>40791.447800000002</v>
      </c>
      <c r="L24" s="56">
        <v>15.7765891887616</v>
      </c>
      <c r="M24" s="56">
        <v>-0.296571206771435</v>
      </c>
      <c r="N24" s="54">
        <v>6178477.6235999996</v>
      </c>
      <c r="O24" s="54">
        <v>32262569.072000001</v>
      </c>
      <c r="P24" s="54">
        <v>19481</v>
      </c>
      <c r="Q24" s="54">
        <v>27448</v>
      </c>
      <c r="R24" s="56">
        <v>-29.025794229087701</v>
      </c>
      <c r="S24" s="54">
        <v>9.1618328011909096</v>
      </c>
      <c r="T24" s="54">
        <v>10.263982228213299</v>
      </c>
      <c r="U24" s="57">
        <v>-12.0297919743654</v>
      </c>
    </row>
    <row r="25" spans="1:21" ht="12" thickBot="1">
      <c r="A25" s="80"/>
      <c r="B25" s="67" t="s">
        <v>23</v>
      </c>
      <c r="C25" s="68"/>
      <c r="D25" s="54">
        <v>216416.50829999999</v>
      </c>
      <c r="E25" s="54">
        <v>195604.9472</v>
      </c>
      <c r="F25" s="56">
        <v>110.639588312008</v>
      </c>
      <c r="G25" s="54">
        <v>249636.64790000001</v>
      </c>
      <c r="H25" s="56">
        <v>-13.3073969224692</v>
      </c>
      <c r="I25" s="54">
        <v>15133.545599999999</v>
      </c>
      <c r="J25" s="56">
        <v>6.9927870654957802</v>
      </c>
      <c r="K25" s="54">
        <v>24155.182499999999</v>
      </c>
      <c r="L25" s="56">
        <v>9.6761363778911704</v>
      </c>
      <c r="M25" s="56">
        <v>-0.37348659650987898</v>
      </c>
      <c r="N25" s="54">
        <v>7204352.3902000003</v>
      </c>
      <c r="O25" s="54">
        <v>44039117.210299999</v>
      </c>
      <c r="P25" s="54">
        <v>13235</v>
      </c>
      <c r="Q25" s="54">
        <v>18556</v>
      </c>
      <c r="R25" s="56">
        <v>-28.675361069195901</v>
      </c>
      <c r="S25" s="54">
        <v>16.351832890064198</v>
      </c>
      <c r="T25" s="54">
        <v>16.356809937486499</v>
      </c>
      <c r="U25" s="57">
        <v>-3.0437244899492E-2</v>
      </c>
    </row>
    <row r="26" spans="1:21" ht="12" thickBot="1">
      <c r="A26" s="80"/>
      <c r="B26" s="67" t="s">
        <v>24</v>
      </c>
      <c r="C26" s="68"/>
      <c r="D26" s="54">
        <v>516661.22960000002</v>
      </c>
      <c r="E26" s="54">
        <v>445714.85710000002</v>
      </c>
      <c r="F26" s="56">
        <v>115.917434963152</v>
      </c>
      <c r="G26" s="54">
        <v>663552.43389999995</v>
      </c>
      <c r="H26" s="56">
        <v>-22.137090724941402</v>
      </c>
      <c r="I26" s="54">
        <v>117124.99860000001</v>
      </c>
      <c r="J26" s="56">
        <v>22.669593127914499</v>
      </c>
      <c r="K26" s="54">
        <v>128027.46249999999</v>
      </c>
      <c r="L26" s="56">
        <v>19.294249551241101</v>
      </c>
      <c r="M26" s="56">
        <v>-8.5157228668809995E-2</v>
      </c>
      <c r="N26" s="54">
        <v>15484316.1218</v>
      </c>
      <c r="O26" s="54">
        <v>74601043.812399998</v>
      </c>
      <c r="P26" s="54">
        <v>35529</v>
      </c>
      <c r="Q26" s="54">
        <v>45025</v>
      </c>
      <c r="R26" s="56">
        <v>-21.090505274847299</v>
      </c>
      <c r="S26" s="54">
        <v>14.5419581074615</v>
      </c>
      <c r="T26" s="54">
        <v>14.878782363131601</v>
      </c>
      <c r="U26" s="57">
        <v>-2.3162235318038502</v>
      </c>
    </row>
    <row r="27" spans="1:21" ht="12" thickBot="1">
      <c r="A27" s="80"/>
      <c r="B27" s="67" t="s">
        <v>25</v>
      </c>
      <c r="C27" s="68"/>
      <c r="D27" s="54">
        <v>193798.8774</v>
      </c>
      <c r="E27" s="54">
        <v>265573.29359999998</v>
      </c>
      <c r="F27" s="56">
        <v>72.973782405958005</v>
      </c>
      <c r="G27" s="54">
        <v>283723.24780000001</v>
      </c>
      <c r="H27" s="56">
        <v>-31.694396246087202</v>
      </c>
      <c r="I27" s="54">
        <v>53614.0069</v>
      </c>
      <c r="J27" s="56">
        <v>27.664766493637099</v>
      </c>
      <c r="K27" s="54">
        <v>76135.257400000002</v>
      </c>
      <c r="L27" s="56">
        <v>26.834338740429398</v>
      </c>
      <c r="M27" s="56">
        <v>-0.29580579706557902</v>
      </c>
      <c r="N27" s="54">
        <v>6509224.2904000003</v>
      </c>
      <c r="O27" s="54">
        <v>24451957.498799998</v>
      </c>
      <c r="P27" s="54">
        <v>24848</v>
      </c>
      <c r="Q27" s="54">
        <v>35436</v>
      </c>
      <c r="R27" s="56">
        <v>-29.879218873462001</v>
      </c>
      <c r="S27" s="54">
        <v>7.7993752978106903</v>
      </c>
      <c r="T27" s="54">
        <v>8.3467306411558901</v>
      </c>
      <c r="U27" s="57">
        <v>-7.0179382635791399</v>
      </c>
    </row>
    <row r="28" spans="1:21" ht="12" thickBot="1">
      <c r="A28" s="80"/>
      <c r="B28" s="67" t="s">
        <v>26</v>
      </c>
      <c r="C28" s="68"/>
      <c r="D28" s="54">
        <v>707764.81240000005</v>
      </c>
      <c r="E28" s="54">
        <v>704054.94830000005</v>
      </c>
      <c r="F28" s="56">
        <v>100.526928204817</v>
      </c>
      <c r="G28" s="54">
        <v>831932.34909999999</v>
      </c>
      <c r="H28" s="56">
        <v>-14.9251963617386</v>
      </c>
      <c r="I28" s="54">
        <v>31054.898499999999</v>
      </c>
      <c r="J28" s="56">
        <v>4.3877426450029597</v>
      </c>
      <c r="K28" s="54">
        <v>48347.855100000001</v>
      </c>
      <c r="L28" s="56">
        <v>5.8115128173947799</v>
      </c>
      <c r="M28" s="56">
        <v>-0.35767784453378998</v>
      </c>
      <c r="N28" s="54">
        <v>21994610.181400001</v>
      </c>
      <c r="O28" s="54">
        <v>106416269.5184</v>
      </c>
      <c r="P28" s="54">
        <v>32270</v>
      </c>
      <c r="Q28" s="54">
        <v>38702</v>
      </c>
      <c r="R28" s="56">
        <v>-16.619296160405199</v>
      </c>
      <c r="S28" s="54">
        <v>21.9325941245739</v>
      </c>
      <c r="T28" s="54">
        <v>23.698757183091299</v>
      </c>
      <c r="U28" s="57">
        <v>-8.0526865562999799</v>
      </c>
    </row>
    <row r="29" spans="1:21" ht="12" thickBot="1">
      <c r="A29" s="80"/>
      <c r="B29" s="67" t="s">
        <v>27</v>
      </c>
      <c r="C29" s="68"/>
      <c r="D29" s="54">
        <v>759519.43969999999</v>
      </c>
      <c r="E29" s="54">
        <v>585909.36780000001</v>
      </c>
      <c r="F29" s="56">
        <v>129.63087491703399</v>
      </c>
      <c r="G29" s="54">
        <v>774927.39199999999</v>
      </c>
      <c r="H29" s="56">
        <v>-1.9883091576145999</v>
      </c>
      <c r="I29" s="54">
        <v>92054.369200000001</v>
      </c>
      <c r="J29" s="56">
        <v>12.120080723195199</v>
      </c>
      <c r="K29" s="54">
        <v>120628.0575</v>
      </c>
      <c r="L29" s="56">
        <v>15.566369023125199</v>
      </c>
      <c r="M29" s="56">
        <v>-0.23687431342413801</v>
      </c>
      <c r="N29" s="54">
        <v>20381041.098900001</v>
      </c>
      <c r="O29" s="54">
        <v>71472751.604800001</v>
      </c>
      <c r="P29" s="54">
        <v>89085</v>
      </c>
      <c r="Q29" s="54">
        <v>91875</v>
      </c>
      <c r="R29" s="56">
        <v>-3.0367346938775501</v>
      </c>
      <c r="S29" s="54">
        <v>8.5257836863669496</v>
      </c>
      <c r="T29" s="54">
        <v>8.8225437289795892</v>
      </c>
      <c r="U29" s="57">
        <v>-3.4807362411407401</v>
      </c>
    </row>
    <row r="30" spans="1:21" ht="12" thickBot="1">
      <c r="A30" s="80"/>
      <c r="B30" s="67" t="s">
        <v>28</v>
      </c>
      <c r="C30" s="68"/>
      <c r="D30" s="54">
        <v>1107139.1879</v>
      </c>
      <c r="E30" s="54">
        <v>1037316.7516</v>
      </c>
      <c r="F30" s="56">
        <v>106.73106225194</v>
      </c>
      <c r="G30" s="54">
        <v>1512628.1407000001</v>
      </c>
      <c r="H30" s="56">
        <v>-26.806915849942602</v>
      </c>
      <c r="I30" s="54">
        <v>104617.5019</v>
      </c>
      <c r="J30" s="56">
        <v>9.4493540688805702</v>
      </c>
      <c r="K30" s="54">
        <v>142142.0337</v>
      </c>
      <c r="L30" s="56">
        <v>9.3970242834581192</v>
      </c>
      <c r="M30" s="56">
        <v>-0.263993210334938</v>
      </c>
      <c r="N30" s="54">
        <v>30391537.9091</v>
      </c>
      <c r="O30" s="54">
        <v>101499674.74339999</v>
      </c>
      <c r="P30" s="54">
        <v>69969</v>
      </c>
      <c r="Q30" s="54">
        <v>87991</v>
      </c>
      <c r="R30" s="56">
        <v>-20.481640167744398</v>
      </c>
      <c r="S30" s="54">
        <v>15.8232815661221</v>
      </c>
      <c r="T30" s="54">
        <v>16.184143037356101</v>
      </c>
      <c r="U30" s="57">
        <v>-2.2805728996604802</v>
      </c>
    </row>
    <row r="31" spans="1:21" ht="12" thickBot="1">
      <c r="A31" s="80"/>
      <c r="B31" s="67" t="s">
        <v>29</v>
      </c>
      <c r="C31" s="68"/>
      <c r="D31" s="54">
        <v>615406.37840000005</v>
      </c>
      <c r="E31" s="54">
        <v>701410.92920000001</v>
      </c>
      <c r="F31" s="56">
        <v>87.738350342203404</v>
      </c>
      <c r="G31" s="54">
        <v>1159508.5438999999</v>
      </c>
      <c r="H31" s="56">
        <v>-46.925239866703798</v>
      </c>
      <c r="I31" s="54">
        <v>34046.960500000001</v>
      </c>
      <c r="J31" s="56">
        <v>5.5324354272243603</v>
      </c>
      <c r="K31" s="54">
        <v>43758.6446</v>
      </c>
      <c r="L31" s="56">
        <v>3.7738958311439501</v>
      </c>
      <c r="M31" s="56">
        <v>-0.22193749803667401</v>
      </c>
      <c r="N31" s="54">
        <v>35666005.499499999</v>
      </c>
      <c r="O31" s="54">
        <v>132049911.9289</v>
      </c>
      <c r="P31" s="54">
        <v>24513</v>
      </c>
      <c r="Q31" s="54">
        <v>29985</v>
      </c>
      <c r="R31" s="56">
        <v>-18.2491245622811</v>
      </c>
      <c r="S31" s="54">
        <v>25.1053065067515</v>
      </c>
      <c r="T31" s="54">
        <v>28.233763588460899</v>
      </c>
      <c r="U31" s="57">
        <v>-12.4613379281709</v>
      </c>
    </row>
    <row r="32" spans="1:21" ht="12" thickBot="1">
      <c r="A32" s="80"/>
      <c r="B32" s="67" t="s">
        <v>30</v>
      </c>
      <c r="C32" s="68"/>
      <c r="D32" s="54">
        <v>94982.927800000005</v>
      </c>
      <c r="E32" s="54">
        <v>173172.9086</v>
      </c>
      <c r="F32" s="56">
        <v>54.848606844962397</v>
      </c>
      <c r="G32" s="54">
        <v>136097.46429999999</v>
      </c>
      <c r="H32" s="56">
        <v>-30.209627131164702</v>
      </c>
      <c r="I32" s="54">
        <v>26309.286400000001</v>
      </c>
      <c r="J32" s="56">
        <v>27.6989633920297</v>
      </c>
      <c r="K32" s="54">
        <v>36656.592799999999</v>
      </c>
      <c r="L32" s="56">
        <v>26.934074773941301</v>
      </c>
      <c r="M32" s="56">
        <v>-0.28227681870094601</v>
      </c>
      <c r="N32" s="54">
        <v>3069028.1770000001</v>
      </c>
      <c r="O32" s="54">
        <v>12017464.0679</v>
      </c>
      <c r="P32" s="54">
        <v>19724</v>
      </c>
      <c r="Q32" s="54">
        <v>25058</v>
      </c>
      <c r="R32" s="56">
        <v>-21.2866150530769</v>
      </c>
      <c r="S32" s="54">
        <v>4.8156016933684898</v>
      </c>
      <c r="T32" s="54">
        <v>5.3073088714183099</v>
      </c>
      <c r="U32" s="57">
        <v>-10.2107111293475</v>
      </c>
    </row>
    <row r="33" spans="1:21" ht="12" thickBot="1">
      <c r="A33" s="80"/>
      <c r="B33" s="67" t="s">
        <v>74</v>
      </c>
      <c r="C33" s="68"/>
      <c r="D33" s="54">
        <v>2.4779</v>
      </c>
      <c r="E33" s="55"/>
      <c r="F33" s="55"/>
      <c r="G33" s="55"/>
      <c r="H33" s="55"/>
      <c r="I33" s="54">
        <v>-5.3261000000000003</v>
      </c>
      <c r="J33" s="56">
        <v>-214.94410589612201</v>
      </c>
      <c r="K33" s="55"/>
      <c r="L33" s="55"/>
      <c r="M33" s="55"/>
      <c r="N33" s="54">
        <v>56.842799999999997</v>
      </c>
      <c r="O33" s="54">
        <v>282.80970000000002</v>
      </c>
      <c r="P33" s="54">
        <v>1</v>
      </c>
      <c r="Q33" s="55"/>
      <c r="R33" s="55"/>
      <c r="S33" s="54">
        <v>2.4779</v>
      </c>
      <c r="T33" s="55"/>
      <c r="U33" s="58"/>
    </row>
    <row r="34" spans="1:21" ht="12" thickBot="1">
      <c r="A34" s="80"/>
      <c r="B34" s="67" t="s">
        <v>31</v>
      </c>
      <c r="C34" s="68"/>
      <c r="D34" s="54">
        <v>194016.10250000001</v>
      </c>
      <c r="E34" s="54">
        <v>117380.0004</v>
      </c>
      <c r="F34" s="56">
        <v>165.288892348649</v>
      </c>
      <c r="G34" s="54">
        <v>168622.43859999999</v>
      </c>
      <c r="H34" s="56">
        <v>15.0594808797885</v>
      </c>
      <c r="I34" s="54">
        <v>18890.487700000001</v>
      </c>
      <c r="J34" s="56">
        <v>9.73655663451955</v>
      </c>
      <c r="K34" s="54">
        <v>16417.095300000001</v>
      </c>
      <c r="L34" s="56">
        <v>9.7360087045971593</v>
      </c>
      <c r="M34" s="56">
        <v>0.15065956277904999</v>
      </c>
      <c r="N34" s="54">
        <v>3630203.4835000001</v>
      </c>
      <c r="O34" s="54">
        <v>22258902.486099999</v>
      </c>
      <c r="P34" s="54">
        <v>5816</v>
      </c>
      <c r="Q34" s="54">
        <v>8779</v>
      </c>
      <c r="R34" s="56">
        <v>-33.750996696662497</v>
      </c>
      <c r="S34" s="54">
        <v>33.359027252407202</v>
      </c>
      <c r="T34" s="54">
        <v>18.910897983824999</v>
      </c>
      <c r="U34" s="57">
        <v>43.311002923622603</v>
      </c>
    </row>
    <row r="35" spans="1:21" ht="12" customHeight="1" thickBot="1">
      <c r="A35" s="80"/>
      <c r="B35" s="67" t="s">
        <v>68</v>
      </c>
      <c r="C35" s="68"/>
      <c r="D35" s="54">
        <v>201372.74</v>
      </c>
      <c r="E35" s="55"/>
      <c r="F35" s="55"/>
      <c r="G35" s="54">
        <v>47675.21</v>
      </c>
      <c r="H35" s="56">
        <v>322.384589391426</v>
      </c>
      <c r="I35" s="54">
        <v>-9776.02</v>
      </c>
      <c r="J35" s="56">
        <v>-4.85468887198933</v>
      </c>
      <c r="K35" s="54">
        <v>-273.5</v>
      </c>
      <c r="L35" s="56">
        <v>-0.57367340385076404</v>
      </c>
      <c r="M35" s="56">
        <v>34.744131627056703</v>
      </c>
      <c r="N35" s="54">
        <v>2813283.33</v>
      </c>
      <c r="O35" s="54">
        <v>14964813.6</v>
      </c>
      <c r="P35" s="54">
        <v>93</v>
      </c>
      <c r="Q35" s="54">
        <v>73</v>
      </c>
      <c r="R35" s="56">
        <v>27.397260273972599</v>
      </c>
      <c r="S35" s="54">
        <v>2165.2982795698899</v>
      </c>
      <c r="T35" s="54">
        <v>1468.3536986301399</v>
      </c>
      <c r="U35" s="57">
        <v>32.187001094287801</v>
      </c>
    </row>
    <row r="36" spans="1:21" ht="12" thickBot="1">
      <c r="A36" s="80"/>
      <c r="B36" s="67" t="s">
        <v>35</v>
      </c>
      <c r="C36" s="68"/>
      <c r="D36" s="54">
        <v>128377.83</v>
      </c>
      <c r="E36" s="55"/>
      <c r="F36" s="55"/>
      <c r="G36" s="54">
        <v>1125976.08</v>
      </c>
      <c r="H36" s="56">
        <v>-88.598529553132195</v>
      </c>
      <c r="I36" s="54">
        <v>-12242.46</v>
      </c>
      <c r="J36" s="56">
        <v>-9.5362727349418499</v>
      </c>
      <c r="K36" s="54">
        <v>-125330.96</v>
      </c>
      <c r="L36" s="56">
        <v>-11.130872336115701</v>
      </c>
      <c r="M36" s="56">
        <v>-0.90231894816731595</v>
      </c>
      <c r="N36" s="54">
        <v>10970587.369999999</v>
      </c>
      <c r="O36" s="54">
        <v>49951560.189999998</v>
      </c>
      <c r="P36" s="54">
        <v>73</v>
      </c>
      <c r="Q36" s="54">
        <v>219</v>
      </c>
      <c r="R36" s="56">
        <v>-66.6666666666667</v>
      </c>
      <c r="S36" s="54">
        <v>1758.6004109589001</v>
      </c>
      <c r="T36" s="54">
        <v>2196.38712328767</v>
      </c>
      <c r="U36" s="57">
        <v>-24.894041284231101</v>
      </c>
    </row>
    <row r="37" spans="1:21" ht="12" thickBot="1">
      <c r="A37" s="80"/>
      <c r="B37" s="67" t="s">
        <v>36</v>
      </c>
      <c r="C37" s="68"/>
      <c r="D37" s="54">
        <v>38370.94</v>
      </c>
      <c r="E37" s="55"/>
      <c r="F37" s="55"/>
      <c r="G37" s="54">
        <v>870212.96</v>
      </c>
      <c r="H37" s="56">
        <v>-95.590626459987504</v>
      </c>
      <c r="I37" s="54">
        <v>-3388.89</v>
      </c>
      <c r="J37" s="56">
        <v>-8.8319181130303299</v>
      </c>
      <c r="K37" s="54">
        <v>-89987.46</v>
      </c>
      <c r="L37" s="56">
        <v>-10.340854955779999</v>
      </c>
      <c r="M37" s="56">
        <v>-0.96234041943177395</v>
      </c>
      <c r="N37" s="54">
        <v>13333683.710000001</v>
      </c>
      <c r="O37" s="54">
        <v>24304755.329999998</v>
      </c>
      <c r="P37" s="54">
        <v>12</v>
      </c>
      <c r="Q37" s="54">
        <v>83</v>
      </c>
      <c r="R37" s="56">
        <v>-85.5421686746988</v>
      </c>
      <c r="S37" s="54">
        <v>3197.5783333333302</v>
      </c>
      <c r="T37" s="54">
        <v>2470.0545783132502</v>
      </c>
      <c r="U37" s="57">
        <v>22.752335648386399</v>
      </c>
    </row>
    <row r="38" spans="1:21" ht="12" thickBot="1">
      <c r="A38" s="80"/>
      <c r="B38" s="67" t="s">
        <v>37</v>
      </c>
      <c r="C38" s="68"/>
      <c r="D38" s="54">
        <v>99193.24</v>
      </c>
      <c r="E38" s="55"/>
      <c r="F38" s="55"/>
      <c r="G38" s="54">
        <v>482881.44</v>
      </c>
      <c r="H38" s="56">
        <v>-79.458054962725399</v>
      </c>
      <c r="I38" s="54">
        <v>-11513.51</v>
      </c>
      <c r="J38" s="56">
        <v>-11.607151858332299</v>
      </c>
      <c r="K38" s="54">
        <v>-64438.42</v>
      </c>
      <c r="L38" s="56">
        <v>-13.344563419128299</v>
      </c>
      <c r="M38" s="56">
        <v>-0.82132538321082404</v>
      </c>
      <c r="N38" s="54">
        <v>6928237.8399999999</v>
      </c>
      <c r="O38" s="54">
        <v>27563971.850000001</v>
      </c>
      <c r="P38" s="54">
        <v>61</v>
      </c>
      <c r="Q38" s="54">
        <v>121</v>
      </c>
      <c r="R38" s="56">
        <v>-49.586776859504099</v>
      </c>
      <c r="S38" s="54">
        <v>1626.11868852459</v>
      </c>
      <c r="T38" s="54">
        <v>1812.4334710743799</v>
      </c>
      <c r="U38" s="57">
        <v>-11.457637370789801</v>
      </c>
    </row>
    <row r="39" spans="1:21" ht="12" thickBot="1">
      <c r="A39" s="80"/>
      <c r="B39" s="67" t="s">
        <v>70</v>
      </c>
      <c r="C39" s="68"/>
      <c r="D39" s="55"/>
      <c r="E39" s="55"/>
      <c r="F39" s="55"/>
      <c r="G39" s="54">
        <v>17.579999999999998</v>
      </c>
      <c r="H39" s="55"/>
      <c r="I39" s="55"/>
      <c r="J39" s="55"/>
      <c r="K39" s="54">
        <v>16.09</v>
      </c>
      <c r="L39" s="56">
        <v>91.524459613196797</v>
      </c>
      <c r="M39" s="55"/>
      <c r="N39" s="54">
        <v>297.22000000000003</v>
      </c>
      <c r="O39" s="54">
        <v>1172.53</v>
      </c>
      <c r="P39" s="55"/>
      <c r="Q39" s="54">
        <v>1</v>
      </c>
      <c r="R39" s="55"/>
      <c r="S39" s="55"/>
      <c r="T39" s="54">
        <v>0.85</v>
      </c>
      <c r="U39" s="58"/>
    </row>
    <row r="40" spans="1:21" ht="12" customHeight="1" thickBot="1">
      <c r="A40" s="80"/>
      <c r="B40" s="67" t="s">
        <v>32</v>
      </c>
      <c r="C40" s="68"/>
      <c r="D40" s="54">
        <v>31820.512699999999</v>
      </c>
      <c r="E40" s="55"/>
      <c r="F40" s="55"/>
      <c r="G40" s="54">
        <v>275612.82040000003</v>
      </c>
      <c r="H40" s="56">
        <v>-88.454632606052797</v>
      </c>
      <c r="I40" s="54">
        <v>2454.6587</v>
      </c>
      <c r="J40" s="56">
        <v>7.7140765239775702</v>
      </c>
      <c r="K40" s="54">
        <v>16894.3174</v>
      </c>
      <c r="L40" s="56">
        <v>6.1297284268130499</v>
      </c>
      <c r="M40" s="56">
        <v>-0.85470506787092804</v>
      </c>
      <c r="N40" s="54">
        <v>2424436.7439999999</v>
      </c>
      <c r="O40" s="54">
        <v>9733179.7206999995</v>
      </c>
      <c r="P40" s="54">
        <v>77</v>
      </c>
      <c r="Q40" s="54">
        <v>137</v>
      </c>
      <c r="R40" s="56">
        <v>-43.795620437956202</v>
      </c>
      <c r="S40" s="54">
        <v>413.25341168831199</v>
      </c>
      <c r="T40" s="54">
        <v>688.44593503649605</v>
      </c>
      <c r="U40" s="57">
        <v>-66.591712388751702</v>
      </c>
    </row>
    <row r="41" spans="1:21" ht="12" thickBot="1">
      <c r="A41" s="80"/>
      <c r="B41" s="67" t="s">
        <v>33</v>
      </c>
      <c r="C41" s="68"/>
      <c r="D41" s="54">
        <v>321712.70730000001</v>
      </c>
      <c r="E41" s="54">
        <v>994940.52610000002</v>
      </c>
      <c r="F41" s="56">
        <v>32.3348681514723</v>
      </c>
      <c r="G41" s="54">
        <v>735484.72</v>
      </c>
      <c r="H41" s="56">
        <v>-56.258410467045501</v>
      </c>
      <c r="I41" s="54">
        <v>16075.1867</v>
      </c>
      <c r="J41" s="56">
        <v>4.9967521752287301</v>
      </c>
      <c r="K41" s="54">
        <v>38059.737999999998</v>
      </c>
      <c r="L41" s="56">
        <v>5.1747829648996699</v>
      </c>
      <c r="M41" s="56">
        <v>-0.57763275459226804</v>
      </c>
      <c r="N41" s="54">
        <v>10715053.9914</v>
      </c>
      <c r="O41" s="54">
        <v>51870692.628700003</v>
      </c>
      <c r="P41" s="54">
        <v>1748</v>
      </c>
      <c r="Q41" s="54">
        <v>2400</v>
      </c>
      <c r="R41" s="56">
        <v>-27.1666666666667</v>
      </c>
      <c r="S41" s="54">
        <v>184.046171224256</v>
      </c>
      <c r="T41" s="54">
        <v>371.73428625000003</v>
      </c>
      <c r="U41" s="57">
        <v>-101.978820736808</v>
      </c>
    </row>
    <row r="42" spans="1:21" ht="12" thickBot="1">
      <c r="A42" s="80"/>
      <c r="B42" s="67" t="s">
        <v>38</v>
      </c>
      <c r="C42" s="68"/>
      <c r="D42" s="54">
        <v>98923.12</v>
      </c>
      <c r="E42" s="55"/>
      <c r="F42" s="55"/>
      <c r="G42" s="54">
        <v>441999.35999999999</v>
      </c>
      <c r="H42" s="56">
        <v>-77.6191712132796</v>
      </c>
      <c r="I42" s="54">
        <v>-24588.01</v>
      </c>
      <c r="J42" s="56">
        <v>-24.855675801572001</v>
      </c>
      <c r="K42" s="54">
        <v>-73788.84</v>
      </c>
      <c r="L42" s="56">
        <v>-16.694331865095901</v>
      </c>
      <c r="M42" s="56">
        <v>-0.66677874323542696</v>
      </c>
      <c r="N42" s="54">
        <v>6034415.1200000001</v>
      </c>
      <c r="O42" s="54">
        <v>22997035.32</v>
      </c>
      <c r="P42" s="54">
        <v>63</v>
      </c>
      <c r="Q42" s="54">
        <v>174</v>
      </c>
      <c r="R42" s="56">
        <v>-63.7931034482759</v>
      </c>
      <c r="S42" s="54">
        <v>1570.2082539682499</v>
      </c>
      <c r="T42" s="54">
        <v>1460.2369540229899</v>
      </c>
      <c r="U42" s="57">
        <v>7.00361239774052</v>
      </c>
    </row>
    <row r="43" spans="1:21" ht="12" thickBot="1">
      <c r="A43" s="80"/>
      <c r="B43" s="67" t="s">
        <v>39</v>
      </c>
      <c r="C43" s="68"/>
      <c r="D43" s="54">
        <v>51812.81</v>
      </c>
      <c r="E43" s="55"/>
      <c r="F43" s="55"/>
      <c r="G43" s="54">
        <v>103869.28</v>
      </c>
      <c r="H43" s="56">
        <v>-50.117291657360099</v>
      </c>
      <c r="I43" s="54">
        <v>4109.62</v>
      </c>
      <c r="J43" s="56">
        <v>7.9316678636036198</v>
      </c>
      <c r="K43" s="54">
        <v>14221.68</v>
      </c>
      <c r="L43" s="56">
        <v>13.691901975252</v>
      </c>
      <c r="M43" s="56">
        <v>-0.71103132681933501</v>
      </c>
      <c r="N43" s="54">
        <v>2291891.35</v>
      </c>
      <c r="O43" s="54">
        <v>8410258.2599999998</v>
      </c>
      <c r="P43" s="54">
        <v>46</v>
      </c>
      <c r="Q43" s="54">
        <v>67</v>
      </c>
      <c r="R43" s="56">
        <v>-31.343283582089601</v>
      </c>
      <c r="S43" s="54">
        <v>1126.36543478261</v>
      </c>
      <c r="T43" s="54">
        <v>1216.3929850746299</v>
      </c>
      <c r="U43" s="57">
        <v>-7.9927479583385699</v>
      </c>
    </row>
    <row r="44" spans="1:21" ht="12" thickBot="1">
      <c r="A44" s="80"/>
      <c r="B44" s="67" t="s">
        <v>76</v>
      </c>
      <c r="C44" s="68"/>
      <c r="D44" s="55"/>
      <c r="E44" s="55"/>
      <c r="F44" s="55"/>
      <c r="G44" s="55"/>
      <c r="H44" s="55"/>
      <c r="I44" s="55"/>
      <c r="J44" s="55"/>
      <c r="K44" s="55"/>
      <c r="L44" s="55"/>
      <c r="M44" s="55"/>
      <c r="N44" s="55"/>
      <c r="O44" s="54">
        <v>-1523.9315999999999</v>
      </c>
      <c r="P44" s="55"/>
      <c r="Q44" s="55"/>
      <c r="R44" s="55"/>
      <c r="S44" s="55"/>
      <c r="T44" s="55"/>
      <c r="U44" s="58"/>
    </row>
    <row r="45" spans="1:21" ht="12" thickBot="1">
      <c r="A45" s="81"/>
      <c r="B45" s="67" t="s">
        <v>34</v>
      </c>
      <c r="C45" s="68"/>
      <c r="D45" s="59">
        <v>19399.703300000001</v>
      </c>
      <c r="E45" s="60"/>
      <c r="F45" s="60"/>
      <c r="G45" s="59">
        <v>7195.4847</v>
      </c>
      <c r="H45" s="61">
        <v>169.60940240759601</v>
      </c>
      <c r="I45" s="59">
        <v>2942.4236000000001</v>
      </c>
      <c r="J45" s="61">
        <v>15.1673639256122</v>
      </c>
      <c r="K45" s="59">
        <v>1081.162</v>
      </c>
      <c r="L45" s="61">
        <v>15.025561794329199</v>
      </c>
      <c r="M45" s="61">
        <v>1.7215381228715001</v>
      </c>
      <c r="N45" s="59">
        <v>534463.06660000002</v>
      </c>
      <c r="O45" s="59">
        <v>2992087.8303</v>
      </c>
      <c r="P45" s="59">
        <v>24</v>
      </c>
      <c r="Q45" s="59">
        <v>22</v>
      </c>
      <c r="R45" s="61">
        <v>9.0909090909090793</v>
      </c>
      <c r="S45" s="59">
        <v>808.32097083333304</v>
      </c>
      <c r="T45" s="59">
        <v>1350.85023181818</v>
      </c>
      <c r="U45" s="62">
        <v>-67.118048468485398</v>
      </c>
    </row>
  </sheetData>
  <mergeCells count="43">
    <mergeCell ref="B32:C32"/>
    <mergeCell ref="B33:C33"/>
    <mergeCell ref="B34:C34"/>
    <mergeCell ref="B35:C35"/>
    <mergeCell ref="B29:C29"/>
    <mergeCell ref="B30:C30"/>
    <mergeCell ref="B23:C23"/>
    <mergeCell ref="B43:C43"/>
    <mergeCell ref="B44:C44"/>
    <mergeCell ref="B45:C45"/>
    <mergeCell ref="B37:C37"/>
    <mergeCell ref="B38:C38"/>
    <mergeCell ref="B39:C39"/>
    <mergeCell ref="B40:C40"/>
    <mergeCell ref="B41:C41"/>
    <mergeCell ref="B42:C42"/>
    <mergeCell ref="B36:C36"/>
    <mergeCell ref="B25:C25"/>
    <mergeCell ref="B26:C26"/>
    <mergeCell ref="B27:C27"/>
    <mergeCell ref="B28:C28"/>
    <mergeCell ref="B31:C31"/>
    <mergeCell ref="B19:C19"/>
    <mergeCell ref="B20:C20"/>
    <mergeCell ref="B21:C21"/>
    <mergeCell ref="B22:C22"/>
    <mergeCell ref="B17:C17"/>
    <mergeCell ref="B24:C24"/>
    <mergeCell ref="B18:C18"/>
    <mergeCell ref="A1:U4"/>
    <mergeCell ref="W1:W4"/>
    <mergeCell ref="B6:C6"/>
    <mergeCell ref="A7:C7"/>
    <mergeCell ref="A8:A45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</mergeCells>
  <phoneticPr fontId="26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H62"/>
  <sheetViews>
    <sheetView topLeftCell="A16" workbookViewId="0">
      <selection activeCell="F39" sqref="F39"/>
    </sheetView>
  </sheetViews>
  <sheetFormatPr defaultRowHeight="12.75"/>
  <cols>
    <col min="1" max="1" width="3.140625" style="28" customWidth="1"/>
    <col min="2" max="2" width="5.28515625" style="29" customWidth="1"/>
    <col min="3" max="3" width="9.140625" style="28"/>
    <col min="4" max="7" width="9.85546875" style="28" customWidth="1"/>
    <col min="8" max="8" width="11.140625" style="28" customWidth="1"/>
    <col min="9" max="16384" width="9.140625" style="3"/>
  </cols>
  <sheetData>
    <row r="1" spans="1:8">
      <c r="A1" s="38" t="s">
        <v>72</v>
      </c>
      <c r="B1" s="38" t="s">
        <v>62</v>
      </c>
      <c r="C1" s="38" t="s">
        <v>63</v>
      </c>
      <c r="D1" s="38" t="s">
        <v>64</v>
      </c>
      <c r="E1" s="38" t="s">
        <v>65</v>
      </c>
      <c r="F1" s="38" t="s">
        <v>66</v>
      </c>
      <c r="G1" s="38" t="s">
        <v>65</v>
      </c>
      <c r="H1" s="38" t="s">
        <v>67</v>
      </c>
    </row>
    <row r="2" spans="1:8">
      <c r="A2" s="37">
        <v>1</v>
      </c>
      <c r="B2" s="37">
        <v>12</v>
      </c>
      <c r="C2" s="37">
        <v>61953</v>
      </c>
      <c r="D2" s="37">
        <v>550465.28982734994</v>
      </c>
      <c r="E2" s="37">
        <v>471881.31253162399</v>
      </c>
      <c r="F2" s="37">
        <v>78583.977295726494</v>
      </c>
      <c r="G2" s="37">
        <v>471881.31253162399</v>
      </c>
      <c r="H2" s="37">
        <v>0.142759187087661</v>
      </c>
    </row>
    <row r="3" spans="1:8">
      <c r="A3" s="37">
        <v>2</v>
      </c>
      <c r="B3" s="37">
        <v>13</v>
      </c>
      <c r="C3" s="37">
        <v>5716</v>
      </c>
      <c r="D3" s="37">
        <v>54477.413105128202</v>
      </c>
      <c r="E3" s="37">
        <v>42560.863220512801</v>
      </c>
      <c r="F3" s="37">
        <v>11916.549884615401</v>
      </c>
      <c r="G3" s="37">
        <v>42560.863220512801</v>
      </c>
      <c r="H3" s="37">
        <v>0.218742946946092</v>
      </c>
    </row>
    <row r="4" spans="1:8">
      <c r="A4" s="37">
        <v>3</v>
      </c>
      <c r="B4" s="37">
        <v>14</v>
      </c>
      <c r="C4" s="37">
        <v>84466</v>
      </c>
      <c r="D4" s="37">
        <v>94642.011098252799</v>
      </c>
      <c r="E4" s="37">
        <v>67728.782603067404</v>
      </c>
      <c r="F4" s="37">
        <v>26913.228495185402</v>
      </c>
      <c r="G4" s="37">
        <v>67728.782603067404</v>
      </c>
      <c r="H4" s="37">
        <v>0.28436872994219597</v>
      </c>
    </row>
    <row r="5" spans="1:8">
      <c r="A5" s="37">
        <v>4</v>
      </c>
      <c r="B5" s="37">
        <v>15</v>
      </c>
      <c r="C5" s="37">
        <v>2221</v>
      </c>
      <c r="D5" s="37">
        <v>34694.350097723298</v>
      </c>
      <c r="E5" s="37">
        <v>26349.170224332502</v>
      </c>
      <c r="F5" s="37">
        <v>8345.1798733908199</v>
      </c>
      <c r="G5" s="37">
        <v>26349.170224332502</v>
      </c>
      <c r="H5" s="37">
        <v>0.24053426133895001</v>
      </c>
    </row>
    <row r="6" spans="1:8">
      <c r="A6" s="37">
        <v>5</v>
      </c>
      <c r="B6" s="37">
        <v>16</v>
      </c>
      <c r="C6" s="37">
        <v>1731</v>
      </c>
      <c r="D6" s="37">
        <v>102485.87087093999</v>
      </c>
      <c r="E6" s="37">
        <v>84843.578261538496</v>
      </c>
      <c r="F6" s="37">
        <v>17642.292609401698</v>
      </c>
      <c r="G6" s="37">
        <v>84843.578261538496</v>
      </c>
      <c r="H6" s="37">
        <v>0.172143657066822</v>
      </c>
    </row>
    <row r="7" spans="1:8">
      <c r="A7" s="37">
        <v>6</v>
      </c>
      <c r="B7" s="37">
        <v>17</v>
      </c>
      <c r="C7" s="37">
        <v>10484</v>
      </c>
      <c r="D7" s="37">
        <v>154112.487402564</v>
      </c>
      <c r="E7" s="37">
        <v>107566.676074359</v>
      </c>
      <c r="F7" s="37">
        <v>46545.811328205098</v>
      </c>
      <c r="G7" s="37">
        <v>107566.676074359</v>
      </c>
      <c r="H7" s="37">
        <v>0.30202491772532802</v>
      </c>
    </row>
    <row r="8" spans="1:8">
      <c r="A8" s="37">
        <v>7</v>
      </c>
      <c r="B8" s="37">
        <v>18</v>
      </c>
      <c r="C8" s="37">
        <v>67583</v>
      </c>
      <c r="D8" s="37">
        <v>103439.733566667</v>
      </c>
      <c r="E8" s="37">
        <v>92525.797144444397</v>
      </c>
      <c r="F8" s="37">
        <v>10913.936422222199</v>
      </c>
      <c r="G8" s="37">
        <v>92525.797144444397</v>
      </c>
      <c r="H8" s="37">
        <v>0.105510097966254</v>
      </c>
    </row>
    <row r="9" spans="1:8">
      <c r="A9" s="37">
        <v>8</v>
      </c>
      <c r="B9" s="37">
        <v>19</v>
      </c>
      <c r="C9" s="37">
        <v>27329</v>
      </c>
      <c r="D9" s="37">
        <v>63693.805717094001</v>
      </c>
      <c r="E9" s="37">
        <v>51851.132497435901</v>
      </c>
      <c r="F9" s="37">
        <v>11842.6732196581</v>
      </c>
      <c r="G9" s="37">
        <v>51851.132497435901</v>
      </c>
      <c r="H9" s="37">
        <v>0.18593131759560999</v>
      </c>
    </row>
    <row r="10" spans="1:8">
      <c r="A10" s="37">
        <v>9</v>
      </c>
      <c r="B10" s="37">
        <v>21</v>
      </c>
      <c r="C10" s="37">
        <v>143247</v>
      </c>
      <c r="D10" s="37">
        <v>608105.93293846201</v>
      </c>
      <c r="E10" s="37">
        <v>579895.04090000002</v>
      </c>
      <c r="F10" s="37">
        <v>28210.892038461501</v>
      </c>
      <c r="G10" s="37">
        <v>579895.04090000002</v>
      </c>
      <c r="H10" s="37">
        <v>4.6391410625024103E-2</v>
      </c>
    </row>
    <row r="11" spans="1:8">
      <c r="A11" s="37">
        <v>10</v>
      </c>
      <c r="B11" s="37">
        <v>22</v>
      </c>
      <c r="C11" s="37">
        <v>49716</v>
      </c>
      <c r="D11" s="37">
        <v>691609.51607264997</v>
      </c>
      <c r="E11" s="37">
        <v>646588.87370256404</v>
      </c>
      <c r="F11" s="37">
        <v>45020.642370085501</v>
      </c>
      <c r="G11" s="37">
        <v>646588.87370256404</v>
      </c>
      <c r="H11" s="37">
        <v>6.5095464020995794E-2</v>
      </c>
    </row>
    <row r="12" spans="1:8">
      <c r="A12" s="37">
        <v>11</v>
      </c>
      <c r="B12" s="37">
        <v>23</v>
      </c>
      <c r="C12" s="37">
        <v>120790.26700000001</v>
      </c>
      <c r="D12" s="37">
        <v>1186706.1807700901</v>
      </c>
      <c r="E12" s="37">
        <v>1020028.91708376</v>
      </c>
      <c r="F12" s="37">
        <v>166677.26368632499</v>
      </c>
      <c r="G12" s="37">
        <v>1020028.91708376</v>
      </c>
      <c r="H12" s="37">
        <v>0.14045369139154901</v>
      </c>
    </row>
    <row r="13" spans="1:8">
      <c r="A13" s="37">
        <v>12</v>
      </c>
      <c r="B13" s="37">
        <v>24</v>
      </c>
      <c r="C13" s="37">
        <v>14955</v>
      </c>
      <c r="D13" s="37">
        <v>448505.66505128198</v>
      </c>
      <c r="E13" s="37">
        <v>402572.00936153799</v>
      </c>
      <c r="F13" s="37">
        <v>45933.655689743602</v>
      </c>
      <c r="G13" s="37">
        <v>402572.00936153799</v>
      </c>
      <c r="H13" s="37">
        <v>0.102414884067276</v>
      </c>
    </row>
    <row r="14" spans="1:8">
      <c r="A14" s="37">
        <v>13</v>
      </c>
      <c r="B14" s="37">
        <v>25</v>
      </c>
      <c r="C14" s="37">
        <v>69090</v>
      </c>
      <c r="D14" s="37">
        <v>868555.96479999996</v>
      </c>
      <c r="E14" s="37">
        <v>790265.29169999994</v>
      </c>
      <c r="F14" s="37">
        <v>78290.6731</v>
      </c>
      <c r="G14" s="37">
        <v>790265.29169999994</v>
      </c>
      <c r="H14" s="37">
        <v>9.0138892912937099E-2</v>
      </c>
    </row>
    <row r="15" spans="1:8">
      <c r="A15" s="37">
        <v>14</v>
      </c>
      <c r="B15" s="37">
        <v>26</v>
      </c>
      <c r="C15" s="37">
        <v>55174</v>
      </c>
      <c r="D15" s="37">
        <v>295273.64318937302</v>
      </c>
      <c r="E15" s="37">
        <v>253455.22666702999</v>
      </c>
      <c r="F15" s="37">
        <v>41818.416522343199</v>
      </c>
      <c r="G15" s="37">
        <v>253455.22666702999</v>
      </c>
      <c r="H15" s="37">
        <v>0.14162597132153501</v>
      </c>
    </row>
    <row r="16" spans="1:8">
      <c r="A16" s="37">
        <v>15</v>
      </c>
      <c r="B16" s="37">
        <v>27</v>
      </c>
      <c r="C16" s="37">
        <v>126139.906</v>
      </c>
      <c r="D16" s="37">
        <v>943105.50100000005</v>
      </c>
      <c r="E16" s="37">
        <v>889866.21039999998</v>
      </c>
      <c r="F16" s="37">
        <v>53239.2906</v>
      </c>
      <c r="G16" s="37">
        <v>889866.21039999998</v>
      </c>
      <c r="H16" s="37">
        <v>5.6451044494543801E-2</v>
      </c>
    </row>
    <row r="17" spans="1:8">
      <c r="A17" s="37">
        <v>16</v>
      </c>
      <c r="B17" s="37">
        <v>29</v>
      </c>
      <c r="C17" s="37">
        <v>213770</v>
      </c>
      <c r="D17" s="37">
        <v>2806051.1246350398</v>
      </c>
      <c r="E17" s="37">
        <v>2869076.2612974402</v>
      </c>
      <c r="F17" s="37">
        <v>-63025.136662393197</v>
      </c>
      <c r="G17" s="37">
        <v>2869076.2612974402</v>
      </c>
      <c r="H17" s="37">
        <v>-2.2460437769319101E-2</v>
      </c>
    </row>
    <row r="18" spans="1:8">
      <c r="A18" s="37">
        <v>17</v>
      </c>
      <c r="B18" s="37">
        <v>31</v>
      </c>
      <c r="C18" s="37">
        <v>22834.002</v>
      </c>
      <c r="D18" s="37">
        <v>178481.70777415499</v>
      </c>
      <c r="E18" s="37">
        <v>149787.78400584901</v>
      </c>
      <c r="F18" s="37">
        <v>28693.923768305998</v>
      </c>
      <c r="G18" s="37">
        <v>149787.78400584901</v>
      </c>
      <c r="H18" s="37">
        <v>0.16076674817911599</v>
      </c>
    </row>
    <row r="19" spans="1:8">
      <c r="A19" s="37">
        <v>18</v>
      </c>
      <c r="B19" s="37">
        <v>32</v>
      </c>
      <c r="C19" s="37">
        <v>15356.642</v>
      </c>
      <c r="D19" s="37">
        <v>216416.48917259701</v>
      </c>
      <c r="E19" s="37">
        <v>201282.95386336901</v>
      </c>
      <c r="F19" s="37">
        <v>15133.5353092279</v>
      </c>
      <c r="G19" s="37">
        <v>201282.95386336901</v>
      </c>
      <c r="H19" s="37">
        <v>6.9927829284572807E-2</v>
      </c>
    </row>
    <row r="20" spans="1:8">
      <c r="A20" s="37">
        <v>19</v>
      </c>
      <c r="B20" s="37">
        <v>33</v>
      </c>
      <c r="C20" s="37">
        <v>36898.800000000003</v>
      </c>
      <c r="D20" s="37">
        <v>516661.21471038501</v>
      </c>
      <c r="E20" s="37">
        <v>399536.21012879797</v>
      </c>
      <c r="F20" s="37">
        <v>117125.00458158601</v>
      </c>
      <c r="G20" s="37">
        <v>399536.21012879797</v>
      </c>
      <c r="H20" s="37">
        <v>0.22669594938966101</v>
      </c>
    </row>
    <row r="21" spans="1:8">
      <c r="A21" s="37">
        <v>20</v>
      </c>
      <c r="B21" s="37">
        <v>34</v>
      </c>
      <c r="C21" s="37">
        <v>31180.506000000001</v>
      </c>
      <c r="D21" s="37">
        <v>193798.73547706701</v>
      </c>
      <c r="E21" s="37">
        <v>140184.91318372701</v>
      </c>
      <c r="F21" s="37">
        <v>53613.822293340003</v>
      </c>
      <c r="G21" s="37">
        <v>140184.91318372701</v>
      </c>
      <c r="H21" s="37">
        <v>0.27664691496237498</v>
      </c>
    </row>
    <row r="22" spans="1:8">
      <c r="A22" s="37">
        <v>21</v>
      </c>
      <c r="B22" s="37">
        <v>35</v>
      </c>
      <c r="C22" s="37">
        <v>23442.859</v>
      </c>
      <c r="D22" s="37">
        <v>707764.812163717</v>
      </c>
      <c r="E22" s="37">
        <v>676709.92070885003</v>
      </c>
      <c r="F22" s="37">
        <v>31054.891454867298</v>
      </c>
      <c r="G22" s="37">
        <v>676709.92070885003</v>
      </c>
      <c r="H22" s="37">
        <v>4.38774165106188E-2</v>
      </c>
    </row>
    <row r="23" spans="1:8">
      <c r="A23" s="37">
        <v>22</v>
      </c>
      <c r="B23" s="37">
        <v>36</v>
      </c>
      <c r="C23" s="37">
        <v>104016.728</v>
      </c>
      <c r="D23" s="37">
        <v>759520.08027522103</v>
      </c>
      <c r="E23" s="37">
        <v>667465.08406528598</v>
      </c>
      <c r="F23" s="37">
        <v>92054.996209934994</v>
      </c>
      <c r="G23" s="37">
        <v>667465.08406528598</v>
      </c>
      <c r="H23" s="37">
        <v>0.121201530546207</v>
      </c>
    </row>
    <row r="24" spans="1:8">
      <c r="A24" s="37">
        <v>23</v>
      </c>
      <c r="B24" s="37">
        <v>37</v>
      </c>
      <c r="C24" s="37">
        <v>163969.342</v>
      </c>
      <c r="D24" s="37">
        <v>1107139.2120628301</v>
      </c>
      <c r="E24" s="37">
        <v>1002521.45365411</v>
      </c>
      <c r="F24" s="37">
        <v>104617.758408724</v>
      </c>
      <c r="G24" s="37">
        <v>1002521.45365411</v>
      </c>
      <c r="H24" s="37">
        <v>9.4493770312587003E-2</v>
      </c>
    </row>
    <row r="25" spans="1:8">
      <c r="A25" s="37">
        <v>24</v>
      </c>
      <c r="B25" s="37">
        <v>38</v>
      </c>
      <c r="C25" s="37">
        <v>135683.53099999999</v>
      </c>
      <c r="D25" s="37">
        <v>615406.32455929206</v>
      </c>
      <c r="E25" s="37">
        <v>581359.38732566405</v>
      </c>
      <c r="F25" s="37">
        <v>34046.937233628298</v>
      </c>
      <c r="G25" s="37">
        <v>581359.38732566405</v>
      </c>
      <c r="H25" s="37">
        <v>5.5324321305944002E-2</v>
      </c>
    </row>
    <row r="26" spans="1:8">
      <c r="A26" s="37">
        <v>25</v>
      </c>
      <c r="B26" s="37">
        <v>39</v>
      </c>
      <c r="C26" s="37">
        <v>62919.756999999998</v>
      </c>
      <c r="D26" s="37">
        <v>94982.851681302505</v>
      </c>
      <c r="E26" s="37">
        <v>68673.630102598705</v>
      </c>
      <c r="F26" s="37">
        <v>26309.221578703698</v>
      </c>
      <c r="G26" s="37">
        <v>68673.630102598705</v>
      </c>
      <c r="H26" s="37">
        <v>0.27698917344553398</v>
      </c>
    </row>
    <row r="27" spans="1:8">
      <c r="A27" s="37">
        <v>26</v>
      </c>
      <c r="B27" s="37">
        <v>40</v>
      </c>
      <c r="C27" s="37">
        <v>0.69</v>
      </c>
      <c r="D27" s="37">
        <v>2.4779</v>
      </c>
      <c r="E27" s="37">
        <v>7.8040000000000003</v>
      </c>
      <c r="F27" s="37">
        <v>-5.3261000000000003</v>
      </c>
      <c r="G27" s="37">
        <v>7.8040000000000003</v>
      </c>
      <c r="H27" s="37">
        <v>-2.1494410589612198</v>
      </c>
    </row>
    <row r="28" spans="1:8">
      <c r="A28" s="37">
        <v>27</v>
      </c>
      <c r="B28" s="37">
        <v>42</v>
      </c>
      <c r="C28" s="37">
        <v>15899.087</v>
      </c>
      <c r="D28" s="37">
        <v>194016.10190000001</v>
      </c>
      <c r="E28" s="37">
        <v>175125.4534</v>
      </c>
      <c r="F28" s="37">
        <v>18890.648499999999</v>
      </c>
      <c r="G28" s="37">
        <v>175125.4534</v>
      </c>
      <c r="H28" s="37">
        <v>9.7366395443490794E-2</v>
      </c>
    </row>
    <row r="29" spans="1:8">
      <c r="A29" s="37">
        <v>28</v>
      </c>
      <c r="B29" s="37">
        <v>75</v>
      </c>
      <c r="C29" s="37">
        <v>79</v>
      </c>
      <c r="D29" s="37">
        <v>31820.512820512798</v>
      </c>
      <c r="E29" s="37">
        <v>29365.854700854699</v>
      </c>
      <c r="F29" s="37">
        <v>2454.6581196581201</v>
      </c>
      <c r="G29" s="37">
        <v>29365.854700854699</v>
      </c>
      <c r="H29" s="37">
        <v>7.7140746709642799E-2</v>
      </c>
    </row>
    <row r="30" spans="1:8">
      <c r="A30" s="37">
        <v>29</v>
      </c>
      <c r="B30" s="37">
        <v>76</v>
      </c>
      <c r="C30" s="37">
        <v>1857</v>
      </c>
      <c r="D30" s="37">
        <v>321712.70216666698</v>
      </c>
      <c r="E30" s="37">
        <v>305637.52036153799</v>
      </c>
      <c r="F30" s="37">
        <v>16075.181805128201</v>
      </c>
      <c r="G30" s="37">
        <v>305637.52036153799</v>
      </c>
      <c r="H30" s="37">
        <v>4.9967507334541902E-2</v>
      </c>
    </row>
    <row r="31" spans="1:8">
      <c r="A31" s="30">
        <v>30</v>
      </c>
      <c r="B31" s="39">
        <v>99</v>
      </c>
      <c r="C31" s="40">
        <v>24</v>
      </c>
      <c r="D31" s="40">
        <v>19399.703502004399</v>
      </c>
      <c r="E31" s="40">
        <v>16457.279948566698</v>
      </c>
      <c r="F31" s="40">
        <v>2942.4235534377099</v>
      </c>
      <c r="G31" s="40">
        <v>16457.279948566698</v>
      </c>
      <c r="H31" s="40">
        <v>0.151673635276627</v>
      </c>
    </row>
    <row r="32" spans="1:8">
      <c r="A32" s="30">
        <v>31</v>
      </c>
      <c r="B32" s="39">
        <v>9101</v>
      </c>
      <c r="C32" s="40">
        <v>0</v>
      </c>
      <c r="D32" s="40">
        <v>0</v>
      </c>
      <c r="E32" s="40">
        <v>0</v>
      </c>
      <c r="F32" s="30">
        <v>0</v>
      </c>
      <c r="G32" s="30">
        <v>0</v>
      </c>
      <c r="H32" s="30">
        <v>0</v>
      </c>
    </row>
    <row r="33" spans="1:8">
      <c r="A33" s="30"/>
      <c r="B33" s="33">
        <v>70</v>
      </c>
      <c r="C33" s="34">
        <v>93</v>
      </c>
      <c r="D33" s="34">
        <v>201372.74</v>
      </c>
      <c r="E33" s="34">
        <v>211148.76</v>
      </c>
      <c r="F33" s="30"/>
      <c r="G33" s="30"/>
      <c r="H33" s="30"/>
    </row>
    <row r="34" spans="1:8">
      <c r="A34" s="30"/>
      <c r="B34" s="33">
        <v>71</v>
      </c>
      <c r="C34" s="34">
        <v>58</v>
      </c>
      <c r="D34" s="34">
        <v>128377.83</v>
      </c>
      <c r="E34" s="34">
        <v>140620.29</v>
      </c>
      <c r="F34" s="30"/>
      <c r="G34" s="30"/>
      <c r="H34" s="30"/>
    </row>
    <row r="35" spans="1:8">
      <c r="A35" s="30"/>
      <c r="B35" s="33">
        <v>72</v>
      </c>
      <c r="C35" s="34">
        <v>11</v>
      </c>
      <c r="D35" s="34">
        <v>38370.94</v>
      </c>
      <c r="E35" s="34">
        <v>41759.83</v>
      </c>
      <c r="F35" s="30"/>
      <c r="G35" s="30"/>
      <c r="H35" s="30"/>
    </row>
    <row r="36" spans="1:8">
      <c r="A36" s="30"/>
      <c r="B36" s="33">
        <v>73</v>
      </c>
      <c r="C36" s="34">
        <v>55</v>
      </c>
      <c r="D36" s="34">
        <v>99193.24</v>
      </c>
      <c r="E36" s="34">
        <v>110706.75</v>
      </c>
      <c r="F36" s="30"/>
      <c r="G36" s="30"/>
      <c r="H36" s="30"/>
    </row>
    <row r="37" spans="1:8">
      <c r="A37" s="30"/>
      <c r="B37" s="33">
        <v>77</v>
      </c>
      <c r="C37" s="34">
        <v>63</v>
      </c>
      <c r="D37" s="34">
        <v>98923.12</v>
      </c>
      <c r="E37" s="34">
        <v>123511.13</v>
      </c>
      <c r="F37" s="30"/>
      <c r="G37" s="30"/>
      <c r="H37" s="30"/>
    </row>
    <row r="38" spans="1:8">
      <c r="A38" s="30"/>
      <c r="B38" s="33">
        <v>78</v>
      </c>
      <c r="C38" s="34">
        <v>36</v>
      </c>
      <c r="D38" s="34">
        <v>51812.81</v>
      </c>
      <c r="E38" s="34">
        <v>47703.19</v>
      </c>
      <c r="F38" s="34"/>
      <c r="G38" s="30"/>
      <c r="H38" s="30"/>
    </row>
    <row r="39" spans="1:8">
      <c r="A39" s="30"/>
      <c r="B39" s="33">
        <v>74</v>
      </c>
      <c r="C39" s="34">
        <v>0</v>
      </c>
      <c r="D39" s="34">
        <v>0</v>
      </c>
      <c r="E39" s="34">
        <v>0</v>
      </c>
      <c r="F39" s="30"/>
      <c r="G39" s="30"/>
      <c r="H39" s="30"/>
    </row>
    <row r="40" spans="1:8">
      <c r="A40" s="30"/>
      <c r="B40" s="31"/>
      <c r="C40" s="30"/>
      <c r="D40" s="30"/>
      <c r="E40" s="30"/>
      <c r="F40" s="30"/>
      <c r="G40" s="30"/>
      <c r="H40" s="30"/>
    </row>
    <row r="41" spans="1:8">
      <c r="A41" s="30"/>
      <c r="B41" s="31"/>
      <c r="C41" s="30"/>
      <c r="D41" s="30"/>
      <c r="E41" s="30"/>
      <c r="F41" s="30"/>
      <c r="G41" s="30"/>
      <c r="H41" s="30"/>
    </row>
    <row r="42" spans="1:8">
      <c r="A42" s="30"/>
      <c r="B42" s="31"/>
      <c r="C42" s="31"/>
      <c r="D42" s="31"/>
      <c r="E42" s="31"/>
      <c r="F42" s="31"/>
      <c r="G42" s="31"/>
      <c r="H42" s="31"/>
    </row>
    <row r="43" spans="1:8">
      <c r="A43" s="30"/>
      <c r="B43" s="31"/>
      <c r="C43" s="31"/>
      <c r="D43" s="31"/>
      <c r="E43" s="31"/>
      <c r="F43" s="31"/>
      <c r="G43" s="31"/>
      <c r="H43" s="31"/>
    </row>
    <row r="44" spans="1:8">
      <c r="A44" s="30"/>
      <c r="B44" s="31"/>
      <c r="C44" s="30"/>
      <c r="D44" s="30"/>
      <c r="E44" s="30"/>
      <c r="F44" s="30"/>
      <c r="G44" s="30"/>
      <c r="H44" s="30"/>
    </row>
    <row r="45" spans="1:8">
      <c r="A45" s="30"/>
      <c r="B45" s="31"/>
      <c r="C45" s="30"/>
      <c r="D45" s="30"/>
      <c r="E45" s="30"/>
      <c r="F45" s="30"/>
      <c r="G45" s="30"/>
      <c r="H45" s="30"/>
    </row>
    <row r="46" spans="1:8">
      <c r="A46" s="30"/>
      <c r="B46" s="31"/>
      <c r="C46" s="30"/>
      <c r="D46" s="30"/>
      <c r="E46" s="30"/>
      <c r="F46" s="30"/>
      <c r="G46" s="30"/>
      <c r="H46" s="30"/>
    </row>
    <row r="47" spans="1:8">
      <c r="A47" s="30"/>
      <c r="B47" s="31"/>
      <c r="C47" s="30"/>
      <c r="D47" s="30"/>
      <c r="E47" s="30"/>
      <c r="F47" s="30"/>
      <c r="G47" s="30"/>
      <c r="H47" s="30"/>
    </row>
    <row r="48" spans="1:8">
      <c r="A48" s="30"/>
      <c r="B48" s="31"/>
      <c r="C48" s="30"/>
      <c r="D48" s="30"/>
      <c r="E48" s="30"/>
      <c r="F48" s="30"/>
      <c r="G48" s="30"/>
      <c r="H48" s="30"/>
    </row>
    <row r="49" spans="1:8">
      <c r="A49" s="30"/>
      <c r="B49" s="31"/>
      <c r="C49" s="30"/>
      <c r="D49" s="30"/>
      <c r="E49" s="30"/>
      <c r="F49" s="30"/>
      <c r="G49" s="30"/>
      <c r="H49" s="30"/>
    </row>
    <row r="50" spans="1:8">
      <c r="A50" s="30"/>
      <c r="B50" s="31"/>
      <c r="C50" s="30"/>
      <c r="D50" s="30"/>
      <c r="E50" s="30"/>
      <c r="F50" s="30"/>
      <c r="G50" s="30"/>
      <c r="H50" s="30"/>
    </row>
    <row r="51" spans="1:8">
      <c r="A51" s="30"/>
      <c r="B51" s="31"/>
      <c r="C51" s="30"/>
      <c r="D51" s="30"/>
      <c r="E51" s="30"/>
      <c r="F51" s="30"/>
      <c r="G51" s="30"/>
      <c r="H51" s="30"/>
    </row>
    <row r="52" spans="1:8">
      <c r="A52" s="30"/>
      <c r="B52" s="31"/>
      <c r="C52" s="30"/>
      <c r="D52" s="30"/>
      <c r="E52" s="30"/>
      <c r="F52" s="30"/>
      <c r="G52" s="30"/>
      <c r="H52" s="30"/>
    </row>
    <row r="53" spans="1:8">
      <c r="A53" s="30"/>
      <c r="B53" s="31"/>
      <c r="C53" s="30"/>
      <c r="D53" s="30"/>
      <c r="E53" s="30"/>
      <c r="F53" s="30"/>
      <c r="G53" s="30"/>
      <c r="H53" s="30"/>
    </row>
    <row r="54" spans="1:8">
      <c r="A54" s="30"/>
      <c r="B54" s="31"/>
      <c r="C54" s="30"/>
      <c r="D54" s="30"/>
      <c r="E54" s="30"/>
      <c r="F54" s="30"/>
      <c r="G54" s="30"/>
      <c r="H54" s="30"/>
    </row>
    <row r="55" spans="1:8">
      <c r="A55" s="30"/>
      <c r="B55" s="31"/>
      <c r="C55" s="30"/>
      <c r="D55" s="30"/>
      <c r="E55" s="30"/>
      <c r="F55" s="30"/>
      <c r="G55" s="30"/>
      <c r="H55" s="30"/>
    </row>
    <row r="56" spans="1:8">
      <c r="A56" s="30"/>
      <c r="B56" s="31"/>
      <c r="C56" s="30"/>
      <c r="D56" s="30"/>
      <c r="E56" s="30"/>
      <c r="F56" s="30"/>
      <c r="G56" s="30"/>
      <c r="H56" s="30"/>
    </row>
    <row r="57" spans="1:8">
      <c r="A57" s="30"/>
      <c r="B57" s="31"/>
      <c r="C57" s="30"/>
      <c r="D57" s="30"/>
      <c r="E57" s="30"/>
      <c r="F57" s="30"/>
      <c r="G57" s="30"/>
      <c r="H57" s="30"/>
    </row>
    <row r="58" spans="1:8">
      <c r="A58" s="30"/>
      <c r="B58" s="31"/>
      <c r="C58" s="30"/>
      <c r="D58" s="30"/>
      <c r="E58" s="30"/>
      <c r="F58" s="30"/>
      <c r="G58" s="30"/>
      <c r="H58" s="30"/>
    </row>
    <row r="59" spans="1:8">
      <c r="A59" s="30"/>
      <c r="B59" s="31"/>
      <c r="C59" s="30"/>
      <c r="D59" s="30"/>
      <c r="E59" s="30"/>
      <c r="F59" s="30"/>
      <c r="G59" s="30"/>
      <c r="H59" s="30"/>
    </row>
    <row r="60" spans="1:8">
      <c r="A60" s="30"/>
      <c r="B60" s="31"/>
      <c r="C60" s="30"/>
      <c r="D60" s="30"/>
      <c r="E60" s="30"/>
      <c r="F60" s="30"/>
      <c r="G60" s="30"/>
      <c r="H60" s="30"/>
    </row>
    <row r="61" spans="1:8">
      <c r="A61" s="30"/>
      <c r="B61" s="31"/>
      <c r="C61" s="30"/>
      <c r="D61" s="30"/>
      <c r="E61" s="30"/>
      <c r="F61" s="30"/>
      <c r="G61" s="30"/>
      <c r="H61" s="30"/>
    </row>
    <row r="62" spans="1:8">
      <c r="A62" s="30"/>
      <c r="B62" s="31"/>
      <c r="C62" s="30"/>
      <c r="D62" s="30"/>
      <c r="E62" s="30"/>
      <c r="F62" s="30"/>
      <c r="G62" s="30"/>
      <c r="H62" s="30"/>
    </row>
  </sheetData>
  <phoneticPr fontId="2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yangjin</cp:lastModifiedBy>
  <dcterms:created xsi:type="dcterms:W3CDTF">2013-06-21T00:28:37Z</dcterms:created>
  <dcterms:modified xsi:type="dcterms:W3CDTF">2016-03-29T00:25:36Z</dcterms:modified>
</cp:coreProperties>
</file>