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40" i="2"/>
  <c r="I40"/>
  <c r="H40"/>
  <c r="F40"/>
  <c r="E40"/>
  <c r="G40" l="1"/>
  <c r="L40" s="1"/>
  <c r="K40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1" l="1"/>
  <c r="J8" l="1"/>
  <c r="F38" l="1"/>
  <c r="F39"/>
  <c r="F33"/>
  <c r="F34"/>
  <c r="E38"/>
  <c r="K38" s="1"/>
  <c r="E39"/>
  <c r="K39" s="1"/>
  <c r="E34"/>
  <c r="K34" s="1"/>
  <c r="E33"/>
  <c r="K33" s="1"/>
  <c r="F41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1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1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1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1"/>
  <c r="L41" s="1"/>
  <c r="G38"/>
  <c r="L38" s="1"/>
  <c r="G33"/>
  <c r="L33" s="1"/>
  <c r="G39"/>
  <c r="L39" s="1"/>
  <c r="G34"/>
  <c r="L34" s="1"/>
  <c r="G29"/>
  <c r="L29" s="1"/>
  <c r="G32"/>
  <c r="L32" s="1"/>
  <c r="I3"/>
  <c r="K5"/>
  <c r="K7"/>
  <c r="K41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<sst xmlns="http://schemas.openxmlformats.org/spreadsheetml/2006/main" count="118" uniqueCount="77">
  <si>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</si>
  <si>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</si>
  <si>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</si>
  <si>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</si>
  <si>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</si>
  <si>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</si>
  <si>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</si>
  <si>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</si>
  <si>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</si>
  <si>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</si>
  <si>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</si>
  <si>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</si>
  <si>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</si>
  <si>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</si>
  <si>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</si>
  <si>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</si>
  <si>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</si>
  <si>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</si>
  <si>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</si>
  <si>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</si>
  <si>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</si>
  <si>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</si>
  <si>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</si>
  <si>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</si>
  <si>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</si>
  <si>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</si>
  <si>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</si>
  <si>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</si>
  <si>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</si>
  <si>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</si>
  <si>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</si>
  <si>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</si>
  <si>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</si>
  <si>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</si>
  <si>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</si>
  <si>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</si>
  <si>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</si>
  <si>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</si>
  <si>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</si>
  <si>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</si>
  <si>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6" type="noConversion"/>
  </si>
  <si>
    <t>COST</t>
    <phoneticPr fontId="26" type="noConversion"/>
  </si>
  <si>
    <t>成本</t>
    <phoneticPr fontId="26" type="noConversion"/>
  </si>
  <si>
    <t>销售金额差异</t>
    <phoneticPr fontId="26" type="noConversion"/>
  </si>
  <si>
    <t>销售成本差异</t>
    <phoneticPr fontId="2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</si>
  <si>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</si>
  <si>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</si>
  <si>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</si>
  <si>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</si>
  <si>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</si>
  <si>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</si>
  <si>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</si>
  <si>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</si>
  <si>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</si>
  <si>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</si>
  <si>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</si>
  <si>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</si>
  <si>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</si>
  <si>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</si>
  <si>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</si>
  <si>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</si>
  <si>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</si>
  <si>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</si>
  <si>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</si>
  <si>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</si>
  <si>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</si>
  <si>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</si>
  <si>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</si>
  <si>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</si>
  <si>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</si>
  <si>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</si>
  <si>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6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</si>
  <si>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</si>
  <si>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2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</si>
  <si>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</si>
  <si>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6" type="noConversion"/>
  </si>
  <si>
    <t>910-市场部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</si>
</sst>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8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3">
    <xf numFmtId="0" fontId="0" fillId="0" borderId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7" fillId="2" borderId="0" applyNumberFormat="0" applyBorder="0" applyAlignment="0" applyProtection="0"/>
    <xf numFmtId="0" fontId="45" fillId="3" borderId="0" applyNumberFormat="0" applyBorder="0" applyAlignment="0" applyProtection="0"/>
    <xf numFmtId="0" fontId="54" fillId="4" borderId="0" applyNumberFormat="0" applyBorder="0" applyAlignment="0" applyProtection="0"/>
    <xf numFmtId="0" fontId="56" fillId="5" borderId="4" applyNumberFormat="0" applyAlignment="0" applyProtection="0"/>
    <xf numFmtId="0" fontId="55" fillId="6" borderId="5" applyNumberFormat="0" applyAlignment="0" applyProtection="0"/>
    <xf numFmtId="0" fontId="49" fillId="6" borderId="4" applyNumberFormat="0" applyAlignment="0" applyProtection="0"/>
    <xf numFmtId="0" fontId="53" fillId="0" borderId="6" applyNumberFormat="0" applyFill="0" applyAlignment="0" applyProtection="0"/>
    <xf numFmtId="0" fontId="50" fillId="7" borderId="7" applyNumberFormat="0" applyAlignment="0" applyProtection="0"/>
    <xf numFmtId="0" fontId="52" fillId="0" borderId="0" applyNumberFormat="0" applyFill="0" applyBorder="0" applyAlignment="0" applyProtection="0"/>
    <xf numFmtId="0" fontId="22" fillId="8" borderId="8" applyNumberFormat="0" applyFont="0" applyAlignment="0" applyProtection="0">
      <alignment vertical="center"/>
    </xf>
    <xf numFmtId="0" fontId="51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39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9" fillId="32" borderId="0" applyNumberFormat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6" fillId="0" borderId="0" applyNumberFormat="0" applyFill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7" fillId="0" borderId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7" fillId="2" borderId="0" applyNumberFormat="0" applyBorder="0" applyAlignment="0" applyProtection="0"/>
    <xf numFmtId="0" fontId="45" fillId="3" borderId="0" applyNumberFormat="0" applyBorder="0" applyAlignment="0" applyProtection="0"/>
    <xf numFmtId="0" fontId="54" fillId="4" borderId="0" applyNumberFormat="0" applyBorder="0" applyAlignment="0" applyProtection="0"/>
    <xf numFmtId="0" fontId="56" fillId="5" borderId="4" applyNumberFormat="0" applyAlignment="0" applyProtection="0"/>
    <xf numFmtId="0" fontId="55" fillId="6" borderId="5" applyNumberFormat="0" applyAlignment="0" applyProtection="0"/>
    <xf numFmtId="0" fontId="49" fillId="6" borderId="4" applyNumberFormat="0" applyAlignment="0" applyProtection="0"/>
    <xf numFmtId="0" fontId="53" fillId="0" borderId="6" applyNumberFormat="0" applyFill="0" applyAlignment="0" applyProtection="0"/>
    <xf numFmtId="0" fontId="50" fillId="7" borderId="7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39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9" fillId="32" borderId="0" applyNumberFormat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40" fillId="38" borderId="21">
      <alignment vertical="center"/>
    </xf>
    <xf numFmtId="0" fontId="59" fillId="0" borderId="0"/>
    <xf numFmtId="180" fontId="61" fillId="0" borderId="0" applyFont="0" applyFill="0" applyBorder="0" applyAlignment="0" applyProtection="0"/>
    <xf numFmtId="181" fontId="61" fillId="0" borderId="0" applyFont="0" applyFill="0" applyBorder="0" applyAlignment="0" applyProtection="0"/>
    <xf numFmtId="178" fontId="61" fillId="0" borderId="0" applyFont="0" applyFill="0" applyBorder="0" applyAlignment="0" applyProtection="0"/>
    <xf numFmtId="179" fontId="61" fillId="0" borderId="0" applyFont="0" applyFill="0" applyBorder="0" applyAlignment="0" applyProtection="0"/>
    <xf numFmtId="0" fontId="2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1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70" fillId="5" borderId="4" applyNumberFormat="0" applyAlignment="0" applyProtection="0">
      <alignment vertical="center"/>
    </xf>
    <xf numFmtId="0" fontId="71" fillId="6" borderId="5" applyNumberFormat="0" applyAlignment="0" applyProtection="0">
      <alignment vertical="center"/>
    </xf>
    <xf numFmtId="0" fontId="72" fillId="6" borderId="4" applyNumberFormat="0" applyAlignment="0" applyProtection="0">
      <alignment vertical="center"/>
    </xf>
    <xf numFmtId="0" fontId="73" fillId="0" borderId="6" applyNumberFormat="0" applyFill="0" applyAlignment="0" applyProtection="0">
      <alignment vertical="center"/>
    </xf>
    <xf numFmtId="0" fontId="74" fillId="7" borderId="7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9" applyNumberFormat="0" applyFill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8" fillId="24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7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8" fillId="12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8" fillId="1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8" fillId="20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8" fillId="24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23" fillId="0" borderId="0" xfId="0" applyFont="1"/>
    <xf numFmtId="177" fontId="23" fillId="0" borderId="0" xfId="0" applyNumberFormat="1" applyFont="1"/>
    <xf numFmtId="0" fontId="0" fillId="0" borderId="0" xfId="0" applyAlignment="1"/>
    <xf numFmtId="0" fontId="23" fillId="0" borderId="0" xfId="0" applyNumberFormat="1" applyFont="1"/>
    <xf numFmtId="0" fontId="24" fillId="0" borderId="18" xfId="0" applyFont="1" applyBorder="1" applyAlignment="1">
      <alignment wrapText="1"/>
    </xf>
    <xf numFmtId="0" fontId="24" fillId="0" borderId="18" xfId="0" applyNumberFormat="1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23" fillId="0" borderId="18" xfId="0" applyFont="1" applyBorder="1" applyAlignment="1">
      <alignment horizontal="right" vertical="center" wrapText="1"/>
    </xf>
    <xf numFmtId="49" fontId="24" fillId="36" borderId="18" xfId="0" applyNumberFormat="1" applyFont="1" applyFill="1" applyBorder="1" applyAlignment="1">
      <alignment vertical="center" wrapText="1"/>
    </xf>
    <xf numFmtId="49" fontId="27" fillId="37" borderId="18" xfId="0" applyNumberFormat="1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vertical="center" wrapText="1"/>
    </xf>
    <xf numFmtId="0" fontId="24" fillId="33" borderId="18" xfId="0" applyNumberFormat="1" applyFont="1" applyFill="1" applyBorder="1" applyAlignment="1">
      <alignment vertical="center" wrapText="1"/>
    </xf>
    <xf numFmtId="0" fontId="24" fillId="36" borderId="18" xfId="0" applyFont="1" applyFill="1" applyBorder="1" applyAlignment="1">
      <alignment vertical="center" wrapText="1"/>
    </xf>
    <xf numFmtId="0" fontId="24" fillId="37" borderId="18" xfId="0" applyFont="1" applyFill="1" applyBorder="1" applyAlignment="1">
      <alignment vertical="center" wrapText="1"/>
    </xf>
    <xf numFmtId="4" fontId="24" fillId="36" borderId="18" xfId="0" applyNumberFormat="1" applyFont="1" applyFill="1" applyBorder="1" applyAlignment="1">
      <alignment horizontal="right" vertical="top" wrapText="1"/>
    </xf>
    <xf numFmtId="4" fontId="24" fillId="37" borderId="18" xfId="0" applyNumberFormat="1" applyFont="1" applyFill="1" applyBorder="1" applyAlignment="1">
      <alignment horizontal="right" vertical="top" wrapText="1"/>
    </xf>
    <xf numFmtId="177" fontId="23" fillId="36" borderId="18" xfId="0" applyNumberFormat="1" applyFont="1" applyFill="1" applyBorder="1" applyAlignment="1">
      <alignment horizontal="center" vertical="center"/>
    </xf>
    <xf numFmtId="177" fontId="23" fillId="37" borderId="18" xfId="0" applyNumberFormat="1" applyFont="1" applyFill="1" applyBorder="1" applyAlignment="1">
      <alignment horizontal="center" vertical="center"/>
    </xf>
    <xf numFmtId="177" fontId="28" fillId="0" borderId="18" xfId="0" applyNumberFormat="1" applyFont="1" applyBorder="1"/>
    <xf numFmtId="177" fontId="23" fillId="36" borderId="18" xfId="0" applyNumberFormat="1" applyFont="1" applyFill="1" applyBorder="1"/>
    <xf numFmtId="177" fontId="23" fillId="37" borderId="18" xfId="0" applyNumberFormat="1" applyFont="1" applyFill="1" applyBorder="1"/>
    <xf numFmtId="177" fontId="23" fillId="0" borderId="18" xfId="0" applyNumberFormat="1" applyFont="1" applyBorder="1"/>
    <xf numFmtId="49" fontId="24" fillId="0" borderId="18" xfId="0" applyNumberFormat="1" applyFont="1" applyFill="1" applyBorder="1" applyAlignment="1">
      <alignment vertical="center" wrapText="1"/>
    </xf>
    <xf numFmtId="0" fontId="24" fillId="0" borderId="18" xfId="0" applyFont="1" applyFill="1" applyBorder="1" applyAlignment="1">
      <alignment vertical="center" wrapText="1"/>
    </xf>
    <xf numFmtId="4" fontId="24" fillId="0" borderId="18" xfId="0" applyNumberFormat="1" applyFont="1" applyFill="1" applyBorder="1" applyAlignment="1">
      <alignment horizontal="right" vertical="top" wrapText="1"/>
    </xf>
    <xf numFmtId="0" fontId="23" fillId="0" borderId="0" xfId="0" applyFont="1" applyFill="1"/>
    <xf numFmtId="176" fontId="2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4" fillId="0" borderId="0" xfId="0" applyNumberFormat="1" applyFont="1" applyAlignment="1"/>
    <xf numFmtId="1" fontId="34" fillId="0" borderId="0" xfId="0" applyNumberFormat="1" applyFont="1" applyAlignment="1"/>
    <xf numFmtId="0" fontId="23" fillId="0" borderId="0" xfId="0" applyFont="1"/>
    <xf numFmtId="1" fontId="58" fillId="0" borderId="0" xfId="0" applyNumberFormat="1" applyFont="1" applyAlignment="1"/>
    <xf numFmtId="0" fontId="58" fillId="0" borderId="0" xfId="0" applyNumberFormat="1" applyFont="1" applyAlignment="1"/>
    <xf numFmtId="0" fontId="23" fillId="0" borderId="0" xfId="0" applyFont="1"/>
    <xf numFmtId="0" fontId="23" fillId="0" borderId="0" xfId="0" applyFont="1"/>
    <xf numFmtId="0" fontId="59" fillId="0" borderId="0" xfId="110"/>
    <xf numFmtId="0" fontId="60" fillId="0" borderId="0" xfId="110" applyNumberFormat="1" applyFont="1"/>
    <xf numFmtId="1" fontId="62" fillId="0" borderId="0" xfId="0" applyNumberFormat="1" applyFont="1" applyAlignment="1"/>
    <xf numFmtId="0" fontId="62" fillId="0" borderId="0" xfId="0" applyNumberFormat="1" applyFont="1" applyAlignment="1"/>
    <xf numFmtId="0" fontId="23" fillId="0" borderId="0" xfId="0" applyFont="1" applyAlignment="1">
      <alignment vertical="center"/>
    </xf>
    <xf numFmtId="0" fontId="29" fillId="0" borderId="0" xfId="0" applyFont="1" applyAlignment="1">
      <alignment horizontal="left" wrapText="1"/>
    </xf>
    <xf numFmtId="0" fontId="35" fillId="0" borderId="19" xfId="0" applyFont="1" applyBorder="1" applyAlignment="1">
      <alignment horizontal="left" vertical="center" wrapText="1"/>
    </xf>
    <xf numFmtId="0" fontId="24" fillId="0" borderId="10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3" fillId="0" borderId="11" xfId="0" applyFont="1" applyBorder="1" applyAlignment="1">
      <alignment horizontal="right" vertical="center" wrapText="1"/>
    </xf>
    <xf numFmtId="49" fontId="24" fillId="33" borderId="10" xfId="0" applyNumberFormat="1" applyFont="1" applyFill="1" applyBorder="1" applyAlignment="1">
      <alignment vertical="center" wrapText="1"/>
    </xf>
    <xf numFmtId="49" fontId="24" fillId="33" borderId="12" xfId="0" applyNumberFormat="1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2" xfId="0" applyFont="1" applyFill="1" applyBorder="1" applyAlignment="1">
      <alignment vertical="center" wrapText="1"/>
    </xf>
    <xf numFmtId="4" fontId="25" fillId="34" borderId="10" xfId="0" applyNumberFormat="1" applyFont="1" applyFill="1" applyBorder="1" applyAlignment="1">
      <alignment horizontal="right" vertical="top" wrapText="1"/>
    </xf>
    <xf numFmtId="176" fontId="25" fillId="34" borderId="10" xfId="0" applyNumberFormat="1" applyFont="1" applyFill="1" applyBorder="1" applyAlignment="1">
      <alignment horizontal="right" vertical="top" wrapText="1"/>
    </xf>
    <xf numFmtId="176" fontId="25" fillId="34" borderId="12" xfId="0" applyNumberFormat="1" applyFont="1" applyFill="1" applyBorder="1" applyAlignment="1">
      <alignment horizontal="right" vertical="top" wrapText="1"/>
    </xf>
    <xf numFmtId="4" fontId="24" fillId="35" borderId="10" xfId="0" applyNumberFormat="1" applyFont="1" applyFill="1" applyBorder="1" applyAlignment="1">
      <alignment horizontal="right" vertical="top" wrapText="1"/>
    </xf>
    <xf numFmtId="0" fontId="24" fillId="35" borderId="10" xfId="0" applyFont="1" applyFill="1" applyBorder="1" applyAlignment="1">
      <alignment horizontal="right" vertical="top" wrapText="1"/>
    </xf>
    <xf numFmtId="176" fontId="24" fillId="35" borderId="10" xfId="0" applyNumberFormat="1" applyFont="1" applyFill="1" applyBorder="1" applyAlignment="1">
      <alignment horizontal="right" vertical="top" wrapText="1"/>
    </xf>
    <xf numFmtId="176" fontId="24" fillId="35" borderId="12" xfId="0" applyNumberFormat="1" applyFont="1" applyFill="1" applyBorder="1" applyAlignment="1">
      <alignment horizontal="right" vertical="top" wrapText="1"/>
    </xf>
    <xf numFmtId="0" fontId="24" fillId="35" borderId="12" xfId="0" applyFont="1" applyFill="1" applyBorder="1" applyAlignment="1">
      <alignment horizontal="right" vertical="top" wrapText="1"/>
    </xf>
    <xf numFmtId="4" fontId="24" fillId="35" borderId="13" xfId="0" applyNumberFormat="1" applyFont="1" applyFill="1" applyBorder="1" applyAlignment="1">
      <alignment horizontal="right" vertical="top" wrapText="1"/>
    </xf>
    <xf numFmtId="0" fontId="24" fillId="35" borderId="13" xfId="0" applyFont="1" applyFill="1" applyBorder="1" applyAlignment="1">
      <alignment horizontal="right" vertical="top" wrapText="1"/>
    </xf>
    <xf numFmtId="176" fontId="24" fillId="35" borderId="13" xfId="0" applyNumberFormat="1" applyFont="1" applyFill="1" applyBorder="1" applyAlignment="1">
      <alignment horizontal="right" vertical="top" wrapText="1"/>
    </xf>
    <xf numFmtId="176" fontId="24" fillId="35" borderId="20" xfId="0" applyNumberFormat="1" applyFont="1" applyFill="1" applyBorder="1" applyAlignment="1">
      <alignment horizontal="right" vertical="top" wrapText="1"/>
    </xf>
    <xf numFmtId="49" fontId="24" fillId="33" borderId="18" xfId="0" applyNumberFormat="1" applyFont="1" applyFill="1" applyBorder="1" applyAlignment="1">
      <alignment horizontal="left" vertical="top" wrapText="1"/>
    </xf>
    <xf numFmtId="49" fontId="24" fillId="33" borderId="22" xfId="0" applyNumberFormat="1" applyFont="1" applyFill="1" applyBorder="1" applyAlignment="1">
      <alignment horizontal="left" vertical="top" wrapText="1"/>
    </xf>
    <xf numFmtId="49" fontId="24" fillId="33" borderId="23" xfId="0" applyNumberFormat="1" applyFont="1" applyFill="1" applyBorder="1" applyAlignment="1">
      <alignment horizontal="left" vertical="top" wrapText="1"/>
    </xf>
    <xf numFmtId="0" fontId="24" fillId="33" borderId="18" xfId="0" applyFont="1" applyFill="1" applyBorder="1" applyAlignment="1">
      <alignment vertical="center" wrapText="1"/>
    </xf>
    <xf numFmtId="49" fontId="25" fillId="33" borderId="18" xfId="0" applyNumberFormat="1" applyFont="1" applyFill="1" applyBorder="1" applyAlignment="1">
      <alignment horizontal="left" vertical="top" wrapText="1"/>
    </xf>
    <xf numFmtId="14" fontId="24" fillId="33" borderId="18" xfId="0" applyNumberFormat="1" applyFont="1" applyFill="1" applyBorder="1" applyAlignment="1">
      <alignment vertical="center" wrapText="1"/>
    </xf>
    <xf numFmtId="49" fontId="24" fillId="33" borderId="13" xfId="0" applyNumberFormat="1" applyFont="1" applyFill="1" applyBorder="1" applyAlignment="1">
      <alignment horizontal="left" vertical="top" wrapText="1"/>
    </xf>
    <xf numFmtId="49" fontId="24" fillId="33" borderId="15" xfId="0" applyNumberFormat="1" applyFont="1" applyFill="1" applyBorder="1" applyAlignment="1">
      <alignment horizontal="left" vertical="top" wrapText="1"/>
    </xf>
    <xf numFmtId="0" fontId="23" fillId="0" borderId="0" xfId="0" applyFont="1" applyAlignment="1">
      <alignment wrapText="1"/>
    </xf>
    <xf numFmtId="0" fontId="23" fillId="0" borderId="19" xfId="0" applyFont="1" applyBorder="1" applyAlignment="1">
      <alignment wrapText="1"/>
    </xf>
    <xf numFmtId="0" fontId="23" fillId="0" borderId="0" xfId="0" applyFont="1" applyAlignment="1">
      <alignment horizontal="right"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  <xf numFmtId="49" fontId="25" fillId="33" borderId="13" xfId="0" applyNumberFormat="1" applyFont="1" applyFill="1" applyBorder="1" applyAlignment="1">
      <alignment horizontal="left" vertical="top" wrapText="1"/>
    </xf>
    <xf numFmtId="49" fontId="25" fillId="33" borderId="14" xfId="0" applyNumberFormat="1" applyFont="1" applyFill="1" applyBorder="1" applyAlignment="1">
      <alignment horizontal="left" vertical="top" wrapText="1"/>
    </xf>
    <xf numFmtId="49" fontId="25" fillId="33" borderId="15" xfId="0" applyNumberFormat="1" applyFont="1" applyFill="1" applyBorder="1" applyAlignment="1">
      <alignment horizontal="left" vertical="top" wrapText="1"/>
    </xf>
    <xf numFmtId="14" fontId="24" fillId="33" borderId="12" xfId="0" applyNumberFormat="1" applyFont="1" applyFill="1" applyBorder="1" applyAlignment="1">
      <alignment vertical="center" wrapText="1"/>
    </xf>
    <xf numFmtId="14" fontId="24" fillId="33" borderId="16" xfId="0" applyNumberFormat="1" applyFont="1" applyFill="1" applyBorder="1" applyAlignment="1">
      <alignment vertical="center" wrapText="1"/>
    </xf>
    <xf numFmtId="14" fontId="24" fillId="33" borderId="17" xfId="0" applyNumberFormat="1" applyFont="1" applyFill="1" applyBorder="1" applyAlignment="1">
      <alignment vertical="center" wrapText="1"/>
    </xf>
  </cellXfs>
  <cellStyles count="24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2" xfId="84"/>
    <cellStyle name="20% - 着色 1 3" xfId="150"/>
    <cellStyle name="20% - 着色 1 4" xfId="177"/>
    <cellStyle name="20% - 着色 1 5" xfId="217"/>
    <cellStyle name="20% - 着色 1 6" xfId="231"/>
    <cellStyle name="20% - 着色 2 2" xfId="88"/>
    <cellStyle name="20% - 着色 2 3" xfId="154"/>
    <cellStyle name="20% - 着色 2 4" xfId="179"/>
    <cellStyle name="20% - 着色 2 5" xfId="219"/>
    <cellStyle name="20% - 着色 2 6" xfId="233"/>
    <cellStyle name="20% - 着色 3 2" xfId="92"/>
    <cellStyle name="20% - 着色 3 3" xfId="158"/>
    <cellStyle name="20% - 着色 3 4" xfId="181"/>
    <cellStyle name="20% - 着色 3 5" xfId="221"/>
    <cellStyle name="20% - 着色 3 6" xfId="235"/>
    <cellStyle name="20% - 着色 4 2" xfId="96"/>
    <cellStyle name="20% - 着色 4 3" xfId="162"/>
    <cellStyle name="20% - 着色 4 4" xfId="183"/>
    <cellStyle name="20% - 着色 4 5" xfId="223"/>
    <cellStyle name="20% - 着色 4 6" xfId="237"/>
    <cellStyle name="20% - 着色 5 2" xfId="100"/>
    <cellStyle name="20% - 着色 5 3" xfId="166"/>
    <cellStyle name="20% - 着色 5 4" xfId="185"/>
    <cellStyle name="20% - 着色 5 5" xfId="225"/>
    <cellStyle name="20% - 着色 5 6" xfId="239"/>
    <cellStyle name="20% - 着色 6 2" xfId="104"/>
    <cellStyle name="20% - 着色 6 3" xfId="170"/>
    <cellStyle name="20% - 着色 6 4" xfId="187"/>
    <cellStyle name="20% - 着色 6 5" xfId="227"/>
    <cellStyle name="20% - 着色 6 6" xfId="241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2" xfId="85"/>
    <cellStyle name="40% - 着色 1 3" xfId="151"/>
    <cellStyle name="40% - 着色 1 4" xfId="178"/>
    <cellStyle name="40% - 着色 1 5" xfId="218"/>
    <cellStyle name="40% - 着色 1 6" xfId="232"/>
    <cellStyle name="40% - 着色 2 2" xfId="89"/>
    <cellStyle name="40% - 着色 2 3" xfId="155"/>
    <cellStyle name="40% - 着色 2 4" xfId="180"/>
    <cellStyle name="40% - 着色 2 5" xfId="220"/>
    <cellStyle name="40% - 着色 2 6" xfId="234"/>
    <cellStyle name="40% - 着色 3 2" xfId="93"/>
    <cellStyle name="40% - 着色 3 3" xfId="159"/>
    <cellStyle name="40% - 着色 3 4" xfId="182"/>
    <cellStyle name="40% - 着色 3 5" xfId="222"/>
    <cellStyle name="40% - 着色 3 6" xfId="236"/>
    <cellStyle name="40% - 着色 4 2" xfId="97"/>
    <cellStyle name="40% - 着色 4 3" xfId="163"/>
    <cellStyle name="40% - 着色 4 4" xfId="184"/>
    <cellStyle name="40% - 着色 4 5" xfId="224"/>
    <cellStyle name="40% - 着色 4 6" xfId="238"/>
    <cellStyle name="40% - 着色 5 2" xfId="101"/>
    <cellStyle name="40% - 着色 5 3" xfId="167"/>
    <cellStyle name="40% - 着色 5 4" xfId="186"/>
    <cellStyle name="40% - 着色 5 5" xfId="226"/>
    <cellStyle name="40% - 着色 5 6" xfId="240"/>
    <cellStyle name="40% - 着色 6 2" xfId="105"/>
    <cellStyle name="40% - 着色 6 3" xfId="171"/>
    <cellStyle name="40% - 着色 6 4" xfId="188"/>
    <cellStyle name="40% - 着色 6 5" xfId="228"/>
    <cellStyle name="40% - 着色 6 6" xfId="242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506" Type="http://schemas.openxmlformats.org/officeDocument/2006/relationships/image" Target="cid:413c742113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27" Type="http://schemas.openxmlformats.org/officeDocument/2006/relationships/hyperlink" Target="cid:894d429c2" TargetMode="External"/><Relationship Id="rId548" Type="http://schemas.openxmlformats.org/officeDocument/2006/relationships/image" Target="cid:d15f957713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15" Type="http://schemas.openxmlformats.org/officeDocument/2006/relationships/hyperlink" Target="cid:ba9273f6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517" Type="http://schemas.openxmlformats.org/officeDocument/2006/relationships/hyperlink" Target="cid:66098c0e2" TargetMode="External"/><Relationship Id="rId538" Type="http://schemas.openxmlformats.org/officeDocument/2006/relationships/image" Target="cid:ad5e98f313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bfc298fa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8" sqref="N8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6" t="s">
        <v>4</v>
      </c>
      <c r="D2" s="66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SUM(E4:E41)</f>
        <v>13390556.365200002</v>
      </c>
      <c r="F3" s="25">
        <f>RA!I7</f>
        <v>1440940.6203000001</v>
      </c>
      <c r="G3" s="16">
        <f>SUM(G4:G41)</f>
        <v>11949615.744899999</v>
      </c>
      <c r="H3" s="27">
        <f>RA!J7</f>
        <v>10.760871923475699</v>
      </c>
      <c r="I3" s="20">
        <f>SUM(I4:I41)</f>
        <v>13390560.490945125</v>
      </c>
      <c r="J3" s="21">
        <f>SUM(J4:J41)</f>
        <v>11949615.990124198</v>
      </c>
      <c r="K3" s="22">
        <f>E3-I3</f>
        <v>-4.1257451232522726</v>
      </c>
      <c r="L3" s="22">
        <f>G3-J3</f>
        <v>-0.24522419832646847</v>
      </c>
    </row>
    <row r="4" spans="1:13">
      <c r="A4" s="68">
        <f>RA!A8</f>
        <v>42458</v>
      </c>
      <c r="B4" s="12">
        <v>12</v>
      </c>
      <c r="C4" s="63" t="s">
        <v>6</v>
      </c>
      <c r="D4" s="63"/>
      <c r="E4" s="15">
        <f>VLOOKUP(C4,RA!B8:D36,3,0)</f>
        <v>473753.68410000001</v>
      </c>
      <c r="F4" s="25">
        <f>VLOOKUP(C4,RA!B8:I39,8,0)</f>
        <v>125077.78690000001</v>
      </c>
      <c r="G4" s="16">
        <f t="shared" ref="G4:G41" si="0">E4-F4</f>
        <v>348675.89720000001</v>
      </c>
      <c r="H4" s="27">
        <f>RA!J8</f>
        <v>26.401438362978201</v>
      </c>
      <c r="I4" s="20">
        <f>VLOOKUP(B4,RMS!B:D,3,FALSE)</f>
        <v>473754.27343076898</v>
      </c>
      <c r="J4" s="21">
        <f>VLOOKUP(B4,RMS!B:E,4,FALSE)</f>
        <v>348675.90685042698</v>
      </c>
      <c r="K4" s="22">
        <f t="shared" ref="K4:K41" si="1">E4-I4</f>
        <v>-0.58933076896937564</v>
      </c>
      <c r="L4" s="22">
        <f t="shared" ref="L4:L41" si="2">G4-J4</f>
        <v>-9.6504269749857485E-3</v>
      </c>
    </row>
    <row r="5" spans="1:13">
      <c r="A5" s="68"/>
      <c r="B5" s="12">
        <v>13</v>
      </c>
      <c r="C5" s="63" t="s">
        <v>7</v>
      </c>
      <c r="D5" s="63"/>
      <c r="E5" s="15">
        <f>VLOOKUP(C5,RA!B8:D37,3,0)</f>
        <v>52010.8125</v>
      </c>
      <c r="F5" s="25">
        <f>VLOOKUP(C5,RA!B9:I40,8,0)</f>
        <v>11628.175499999999</v>
      </c>
      <c r="G5" s="16">
        <f t="shared" si="0"/>
        <v>40382.637000000002</v>
      </c>
      <c r="H5" s="27">
        <f>RA!J9</f>
        <v>22.3572271631019</v>
      </c>
      <c r="I5" s="20">
        <f>VLOOKUP(B5,RMS!B:D,3,FALSE)</f>
        <v>52010.841235897402</v>
      </c>
      <c r="J5" s="21">
        <f>VLOOKUP(B5,RMS!B:E,4,FALSE)</f>
        <v>40382.630256410303</v>
      </c>
      <c r="K5" s="22">
        <f t="shared" si="1"/>
        <v>-2.8735897401929833E-2</v>
      </c>
      <c r="L5" s="22">
        <f t="shared" si="2"/>
        <v>6.7435896999086253E-3</v>
      </c>
      <c r="M5" s="32"/>
    </row>
    <row r="6" spans="1:13">
      <c r="A6" s="68"/>
      <c r="B6" s="12">
        <v>14</v>
      </c>
      <c r="C6" s="63" t="s">
        <v>8</v>
      </c>
      <c r="D6" s="63"/>
      <c r="E6" s="15">
        <f>VLOOKUP(C6,RA!B10:D38,3,0)</f>
        <v>94806.805300000007</v>
      </c>
      <c r="F6" s="25">
        <f>VLOOKUP(C6,RA!B10:I41,8,0)</f>
        <v>25773.8092</v>
      </c>
      <c r="G6" s="16">
        <f t="shared" si="0"/>
        <v>69032.996100000004</v>
      </c>
      <c r="H6" s="27">
        <f>RA!J10</f>
        <v>27.185610904663601</v>
      </c>
      <c r="I6" s="20">
        <f>VLOOKUP(B6,RMS!B:D,3,FALSE)</f>
        <v>94808.586308894897</v>
      </c>
      <c r="J6" s="21">
        <f>VLOOKUP(B6,RMS!B:E,4,FALSE)</f>
        <v>69032.995238050295</v>
      </c>
      <c r="K6" s="22">
        <f>E6-I6</f>
        <v>-1.7810088948899647</v>
      </c>
      <c r="L6" s="22">
        <f t="shared" si="2"/>
        <v>8.6194970936048776E-4</v>
      </c>
      <c r="M6" s="32"/>
    </row>
    <row r="7" spans="1:13">
      <c r="A7" s="68"/>
      <c r="B7" s="12">
        <v>15</v>
      </c>
      <c r="C7" s="63" t="s">
        <v>9</v>
      </c>
      <c r="D7" s="63"/>
      <c r="E7" s="15">
        <f>VLOOKUP(C7,RA!B10:D39,3,0)</f>
        <v>37073.085800000001</v>
      </c>
      <c r="F7" s="25">
        <f>VLOOKUP(C7,RA!B11:I42,8,0)</f>
        <v>8863.0910999999996</v>
      </c>
      <c r="G7" s="16">
        <f t="shared" si="0"/>
        <v>28209.994700000003</v>
      </c>
      <c r="H7" s="27">
        <f>RA!J11</f>
        <v>23.907076815278199</v>
      </c>
      <c r="I7" s="20">
        <f>VLOOKUP(B7,RMS!B:D,3,FALSE)</f>
        <v>37073.1127550866</v>
      </c>
      <c r="J7" s="21">
        <f>VLOOKUP(B7,RMS!B:E,4,FALSE)</f>
        <v>28209.994635693201</v>
      </c>
      <c r="K7" s="22">
        <f t="shared" si="1"/>
        <v>-2.6955086599627975E-2</v>
      </c>
      <c r="L7" s="22">
        <f t="shared" si="2"/>
        <v>6.4306801505153999E-5</v>
      </c>
      <c r="M7" s="32"/>
    </row>
    <row r="8" spans="1:13">
      <c r="A8" s="68"/>
      <c r="B8" s="12">
        <v>16</v>
      </c>
      <c r="C8" s="63" t="s">
        <v>10</v>
      </c>
      <c r="D8" s="63"/>
      <c r="E8" s="15">
        <f>VLOOKUP(C8,RA!B12:D39,3,0)</f>
        <v>94409.531900000002</v>
      </c>
      <c r="F8" s="25">
        <f>VLOOKUP(C8,RA!B12:I43,8,0)</f>
        <v>16105.685799999999</v>
      </c>
      <c r="G8" s="16">
        <f t="shared" si="0"/>
        <v>78303.846099999995</v>
      </c>
      <c r="H8" s="27">
        <f>RA!J12</f>
        <v>17.059385292853001</v>
      </c>
      <c r="I8" s="20">
        <f>VLOOKUP(B8,RMS!B:D,3,FALSE)</f>
        <v>94409.527396581194</v>
      </c>
      <c r="J8" s="21">
        <f>VLOOKUP(B8,RMS!B:E,4,FALSE)</f>
        <v>78303.845377777805</v>
      </c>
      <c r="K8" s="22">
        <f t="shared" si="1"/>
        <v>4.5034188078716397E-3</v>
      </c>
      <c r="L8" s="22">
        <f t="shared" si="2"/>
        <v>7.2222219023387879E-4</v>
      </c>
      <c r="M8" s="32"/>
    </row>
    <row r="9" spans="1:13">
      <c r="A9" s="68"/>
      <c r="B9" s="12">
        <v>17</v>
      </c>
      <c r="C9" s="63" t="s">
        <v>11</v>
      </c>
      <c r="D9" s="63"/>
      <c r="E9" s="15">
        <f>VLOOKUP(C9,RA!B12:D40,3,0)</f>
        <v>139273.24189999999</v>
      </c>
      <c r="F9" s="25">
        <f>VLOOKUP(C9,RA!B13:I44,8,0)</f>
        <v>43454.745600000002</v>
      </c>
      <c r="G9" s="16">
        <f t="shared" si="0"/>
        <v>95818.496299999999</v>
      </c>
      <c r="H9" s="27">
        <f>RA!J13</f>
        <v>31.201072802772199</v>
      </c>
      <c r="I9" s="20">
        <f>VLOOKUP(B9,RMS!B:D,3,FALSE)</f>
        <v>139273.34969658099</v>
      </c>
      <c r="J9" s="21">
        <f>VLOOKUP(B9,RMS!B:E,4,FALSE)</f>
        <v>95818.494470940204</v>
      </c>
      <c r="K9" s="22">
        <f t="shared" si="1"/>
        <v>-0.10779658099636436</v>
      </c>
      <c r="L9" s="22">
        <f t="shared" si="2"/>
        <v>1.8290597945451736E-3</v>
      </c>
      <c r="M9" s="32"/>
    </row>
    <row r="10" spans="1:13">
      <c r="A10" s="68"/>
      <c r="B10" s="12">
        <v>18</v>
      </c>
      <c r="C10" s="63" t="s">
        <v>12</v>
      </c>
      <c r="D10" s="63"/>
      <c r="E10" s="15">
        <f>VLOOKUP(C10,RA!B14:D41,3,0)</f>
        <v>85832.150899999993</v>
      </c>
      <c r="F10" s="25">
        <f>VLOOKUP(C10,RA!B14:I44,8,0)</f>
        <v>16503.599699999999</v>
      </c>
      <c r="G10" s="16">
        <f t="shared" si="0"/>
        <v>69328.551199999987</v>
      </c>
      <c r="H10" s="27">
        <f>RA!J14</f>
        <v>19.2277596762404</v>
      </c>
      <c r="I10" s="20">
        <f>VLOOKUP(B10,RMS!B:D,3,FALSE)</f>
        <v>85832.154967521405</v>
      </c>
      <c r="J10" s="21">
        <f>VLOOKUP(B10,RMS!B:E,4,FALSE)</f>
        <v>69328.545525641006</v>
      </c>
      <c r="K10" s="22">
        <f t="shared" si="1"/>
        <v>-4.0675214113434777E-3</v>
      </c>
      <c r="L10" s="22">
        <f t="shared" si="2"/>
        <v>5.6743589811958373E-3</v>
      </c>
      <c r="M10" s="32"/>
    </row>
    <row r="11" spans="1:13">
      <c r="A11" s="68"/>
      <c r="B11" s="12">
        <v>19</v>
      </c>
      <c r="C11" s="63" t="s">
        <v>13</v>
      </c>
      <c r="D11" s="63"/>
      <c r="E11" s="15">
        <f>VLOOKUP(C11,RA!B14:D42,3,0)</f>
        <v>51077.858</v>
      </c>
      <c r="F11" s="25">
        <f>VLOOKUP(C11,RA!B15:I45,8,0)</f>
        <v>8978.6456999999991</v>
      </c>
      <c r="G11" s="16">
        <f t="shared" si="0"/>
        <v>42099.212299999999</v>
      </c>
      <c r="H11" s="27">
        <f>RA!J15</f>
        <v>17.578352052272798</v>
      </c>
      <c r="I11" s="20">
        <f>VLOOKUP(B11,RMS!B:D,3,FALSE)</f>
        <v>51077.9196632479</v>
      </c>
      <c r="J11" s="21">
        <f>VLOOKUP(B11,RMS!B:E,4,FALSE)</f>
        <v>42099.212738461501</v>
      </c>
      <c r="K11" s="22">
        <f t="shared" si="1"/>
        <v>-6.1663247899559792E-2</v>
      </c>
      <c r="L11" s="22">
        <f t="shared" si="2"/>
        <v>-4.3846150219906121E-4</v>
      </c>
      <c r="M11" s="32"/>
    </row>
    <row r="12" spans="1:13">
      <c r="A12" s="68"/>
      <c r="B12" s="12">
        <v>21</v>
      </c>
      <c r="C12" s="63" t="s">
        <v>14</v>
      </c>
      <c r="D12" s="63"/>
      <c r="E12" s="15">
        <f>VLOOKUP(C12,RA!B16:D43,3,0)</f>
        <v>712600.3088</v>
      </c>
      <c r="F12" s="25">
        <f>VLOOKUP(C12,RA!B16:I46,8,0)</f>
        <v>22985.244200000001</v>
      </c>
      <c r="G12" s="16">
        <f t="shared" si="0"/>
        <v>689615.06460000004</v>
      </c>
      <c r="H12" s="27">
        <f>RA!J16</f>
        <v>3.22554507992096</v>
      </c>
      <c r="I12" s="20">
        <f>VLOOKUP(B12,RMS!B:D,3,FALSE)</f>
        <v>712599.622664102</v>
      </c>
      <c r="J12" s="21">
        <f>VLOOKUP(B12,RMS!B:E,4,FALSE)</f>
        <v>689615.06460000004</v>
      </c>
      <c r="K12" s="22">
        <f t="shared" si="1"/>
        <v>0.68613589799497277</v>
      </c>
      <c r="L12" s="22">
        <f t="shared" si="2"/>
        <v>0</v>
      </c>
      <c r="M12" s="32"/>
    </row>
    <row r="13" spans="1:13">
      <c r="A13" s="68"/>
      <c r="B13" s="12">
        <v>22</v>
      </c>
      <c r="C13" s="63" t="s">
        <v>15</v>
      </c>
      <c r="D13" s="63"/>
      <c r="E13" s="15">
        <f>VLOOKUP(C13,RA!B16:D44,3,0)</f>
        <v>597985.77390000003</v>
      </c>
      <c r="F13" s="25">
        <f>VLOOKUP(C13,RA!B17:I47,8,0)</f>
        <v>37594.782899999998</v>
      </c>
      <c r="G13" s="16">
        <f t="shared" si="0"/>
        <v>560390.99100000004</v>
      </c>
      <c r="H13" s="27">
        <f>RA!J17</f>
        <v>6.2869025553586004</v>
      </c>
      <c r="I13" s="20">
        <f>VLOOKUP(B13,RMS!B:D,3,FALSE)</f>
        <v>597985.76267179498</v>
      </c>
      <c r="J13" s="21">
        <f>VLOOKUP(B13,RMS!B:E,4,FALSE)</f>
        <v>560390.989430769</v>
      </c>
      <c r="K13" s="22">
        <f t="shared" si="1"/>
        <v>1.1228205054067075E-2</v>
      </c>
      <c r="L13" s="22">
        <f t="shared" si="2"/>
        <v>1.5692310407757759E-3</v>
      </c>
      <c r="M13" s="32"/>
    </row>
    <row r="14" spans="1:13">
      <c r="A14" s="68"/>
      <c r="B14" s="12">
        <v>23</v>
      </c>
      <c r="C14" s="63" t="s">
        <v>16</v>
      </c>
      <c r="D14" s="63"/>
      <c r="E14" s="15">
        <f>VLOOKUP(C14,RA!B18:D44,3,0)</f>
        <v>1220246.0671000001</v>
      </c>
      <c r="F14" s="25">
        <f>VLOOKUP(C14,RA!B18:I48,8,0)</f>
        <v>176073.34349999999</v>
      </c>
      <c r="G14" s="16">
        <f t="shared" si="0"/>
        <v>1044172.7236000001</v>
      </c>
      <c r="H14" s="27">
        <f>RA!J18</f>
        <v>14.429330956046501</v>
      </c>
      <c r="I14" s="20">
        <f>VLOOKUP(B14,RMS!B:D,3,FALSE)</f>
        <v>1220246.1611897401</v>
      </c>
      <c r="J14" s="21">
        <f>VLOOKUP(B14,RMS!B:E,4,FALSE)</f>
        <v>1044172.7188102599</v>
      </c>
      <c r="K14" s="22">
        <f t="shared" si="1"/>
        <v>-9.4089739955961704E-2</v>
      </c>
      <c r="L14" s="22">
        <f t="shared" si="2"/>
        <v>4.789740196429193E-3</v>
      </c>
      <c r="M14" s="32"/>
    </row>
    <row r="15" spans="1:13">
      <c r="A15" s="68"/>
      <c r="B15" s="12">
        <v>24</v>
      </c>
      <c r="C15" s="63" t="s">
        <v>17</v>
      </c>
      <c r="D15" s="63"/>
      <c r="E15" s="15">
        <f>VLOOKUP(C15,RA!B18:D45,3,0)</f>
        <v>493389.90010000003</v>
      </c>
      <c r="F15" s="25">
        <f>VLOOKUP(C15,RA!B19:I49,8,0)</f>
        <v>43924.053</v>
      </c>
      <c r="G15" s="16">
        <f t="shared" si="0"/>
        <v>449465.84710000001</v>
      </c>
      <c r="H15" s="27">
        <f>RA!J19</f>
        <v>8.9025034746551395</v>
      </c>
      <c r="I15" s="20">
        <f>VLOOKUP(B15,RMS!B:D,3,FALSE)</f>
        <v>493389.86550598301</v>
      </c>
      <c r="J15" s="21">
        <f>VLOOKUP(B15,RMS!B:E,4,FALSE)</f>
        <v>449465.844518803</v>
      </c>
      <c r="K15" s="22">
        <f t="shared" si="1"/>
        <v>3.4594017022754997E-2</v>
      </c>
      <c r="L15" s="22">
        <f t="shared" si="2"/>
        <v>2.5811970117501915E-3</v>
      </c>
      <c r="M15" s="32"/>
    </row>
    <row r="16" spans="1:13">
      <c r="A16" s="68"/>
      <c r="B16" s="12">
        <v>25</v>
      </c>
      <c r="C16" s="63" t="s">
        <v>18</v>
      </c>
      <c r="D16" s="63"/>
      <c r="E16" s="15">
        <f>VLOOKUP(C16,RA!B20:D46,3,0)</f>
        <v>815398.64820000005</v>
      </c>
      <c r="F16" s="25">
        <f>VLOOKUP(C16,RA!B20:I50,8,0)</f>
        <v>90441.260399999999</v>
      </c>
      <c r="G16" s="16">
        <f t="shared" si="0"/>
        <v>724957.38780000003</v>
      </c>
      <c r="H16" s="27">
        <f>RA!J20</f>
        <v>11.091661802438599</v>
      </c>
      <c r="I16" s="20">
        <f>VLOOKUP(B16,RMS!B:D,3,FALSE)</f>
        <v>815398.67929999996</v>
      </c>
      <c r="J16" s="21">
        <f>VLOOKUP(B16,RMS!B:E,4,FALSE)</f>
        <v>724957.38780000003</v>
      </c>
      <c r="K16" s="22">
        <f t="shared" si="1"/>
        <v>-3.1099999905563891E-2</v>
      </c>
      <c r="L16" s="22">
        <f t="shared" si="2"/>
        <v>0</v>
      </c>
      <c r="M16" s="32"/>
    </row>
    <row r="17" spans="1:13">
      <c r="A17" s="68"/>
      <c r="B17" s="12">
        <v>26</v>
      </c>
      <c r="C17" s="63" t="s">
        <v>19</v>
      </c>
      <c r="D17" s="63"/>
      <c r="E17" s="15">
        <f>VLOOKUP(C17,RA!B20:D47,3,0)</f>
        <v>286397.40090000001</v>
      </c>
      <c r="F17" s="25">
        <f>VLOOKUP(C17,RA!B21:I51,8,0)</f>
        <v>45559.614800000003</v>
      </c>
      <c r="G17" s="16">
        <f t="shared" si="0"/>
        <v>240837.7861</v>
      </c>
      <c r="H17" s="27">
        <f>RA!J21</f>
        <v>15.907831096521701</v>
      </c>
      <c r="I17" s="20">
        <f>VLOOKUP(B17,RMS!B:D,3,FALSE)</f>
        <v>286397.302194032</v>
      </c>
      <c r="J17" s="21">
        <f>VLOOKUP(B17,RMS!B:E,4,FALSE)</f>
        <v>240837.78607052399</v>
      </c>
      <c r="K17" s="22">
        <f t="shared" si="1"/>
        <v>9.8705968004651368E-2</v>
      </c>
      <c r="L17" s="22">
        <f t="shared" si="2"/>
        <v>2.9476010240614414E-5</v>
      </c>
      <c r="M17" s="32"/>
    </row>
    <row r="18" spans="1:13">
      <c r="A18" s="68"/>
      <c r="B18" s="12">
        <v>27</v>
      </c>
      <c r="C18" s="63" t="s">
        <v>20</v>
      </c>
      <c r="D18" s="63"/>
      <c r="E18" s="15">
        <f>VLOOKUP(C18,RA!B22:D48,3,0)</f>
        <v>946684.94669999997</v>
      </c>
      <c r="F18" s="25">
        <f>VLOOKUP(C18,RA!B22:I52,8,0)</f>
        <v>50540.993000000002</v>
      </c>
      <c r="G18" s="16">
        <f t="shared" si="0"/>
        <v>896143.95369999995</v>
      </c>
      <c r="H18" s="27">
        <f>RA!J22</f>
        <v>5.3387341983389698</v>
      </c>
      <c r="I18" s="20">
        <f>VLOOKUP(B18,RMS!B:D,3,FALSE)</f>
        <v>946685.88739572605</v>
      </c>
      <c r="J18" s="21">
        <f>VLOOKUP(B18,RMS!B:E,4,FALSE)</f>
        <v>896143.95364615403</v>
      </c>
      <c r="K18" s="22">
        <f t="shared" si="1"/>
        <v>-0.94069572607986629</v>
      </c>
      <c r="L18" s="22">
        <f t="shared" si="2"/>
        <v>5.3845928050577641E-5</v>
      </c>
      <c r="M18" s="32"/>
    </row>
    <row r="19" spans="1:13">
      <c r="A19" s="68"/>
      <c r="B19" s="12">
        <v>29</v>
      </c>
      <c r="C19" s="63" t="s">
        <v>21</v>
      </c>
      <c r="D19" s="63"/>
      <c r="E19" s="15">
        <f>VLOOKUP(C19,RA!B22:D49,3,0)</f>
        <v>2096926.4024</v>
      </c>
      <c r="F19" s="25">
        <f>VLOOKUP(C19,RA!B23:I53,8,0)</f>
        <v>220715.65150000001</v>
      </c>
      <c r="G19" s="16">
        <f t="shared" si="0"/>
        <v>1876210.7509000001</v>
      </c>
      <c r="H19" s="27">
        <f>RA!J23</f>
        <v>10.5256746849763</v>
      </c>
      <c r="I19" s="20">
        <f>VLOOKUP(B19,RMS!B:D,3,FALSE)</f>
        <v>2096927.32629316</v>
      </c>
      <c r="J19" s="21">
        <f>VLOOKUP(B19,RMS!B:E,4,FALSE)</f>
        <v>1876210.7726897399</v>
      </c>
      <c r="K19" s="22">
        <f t="shared" si="1"/>
        <v>-0.92389315995387733</v>
      </c>
      <c r="L19" s="22">
        <f t="shared" si="2"/>
        <v>-2.1789739839732647E-2</v>
      </c>
      <c r="M19" s="32"/>
    </row>
    <row r="20" spans="1:13">
      <c r="A20" s="68"/>
      <c r="B20" s="12">
        <v>31</v>
      </c>
      <c r="C20" s="63" t="s">
        <v>22</v>
      </c>
      <c r="D20" s="63"/>
      <c r="E20" s="15">
        <f>VLOOKUP(C20,RA!B24:D50,3,0)</f>
        <v>189605.63620000001</v>
      </c>
      <c r="F20" s="25">
        <f>VLOOKUP(C20,RA!B24:I54,8,0)</f>
        <v>30220.7837</v>
      </c>
      <c r="G20" s="16">
        <f t="shared" si="0"/>
        <v>159384.85250000001</v>
      </c>
      <c r="H20" s="27">
        <f>RA!J24</f>
        <v>15.938758101116001</v>
      </c>
      <c r="I20" s="20">
        <f>VLOOKUP(B20,RMS!B:D,3,FALSE)</f>
        <v>189605.67132300901</v>
      </c>
      <c r="J20" s="21">
        <f>VLOOKUP(B20,RMS!B:E,4,FALSE)</f>
        <v>159384.85505101801</v>
      </c>
      <c r="K20" s="22">
        <f t="shared" si="1"/>
        <v>-3.5123009001836181E-2</v>
      </c>
      <c r="L20" s="22">
        <f t="shared" si="2"/>
        <v>-2.5510179984848946E-3</v>
      </c>
      <c r="M20" s="32"/>
    </row>
    <row r="21" spans="1:13">
      <c r="A21" s="68"/>
      <c r="B21" s="12">
        <v>32</v>
      </c>
      <c r="C21" s="63" t="s">
        <v>23</v>
      </c>
      <c r="D21" s="63"/>
      <c r="E21" s="15">
        <f>VLOOKUP(C21,RA!B24:D51,3,0)</f>
        <v>204454.98439999999</v>
      </c>
      <c r="F21" s="25">
        <f>VLOOKUP(C21,RA!B25:I55,8,0)</f>
        <v>15797.77</v>
      </c>
      <c r="G21" s="16">
        <f t="shared" si="0"/>
        <v>188657.2144</v>
      </c>
      <c r="H21" s="27">
        <f>RA!J25</f>
        <v>7.7267717616964102</v>
      </c>
      <c r="I21" s="20">
        <f>VLOOKUP(B21,RMS!B:D,3,FALSE)</f>
        <v>204454.96772353101</v>
      </c>
      <c r="J21" s="21">
        <f>VLOOKUP(B21,RMS!B:E,4,FALSE)</f>
        <v>188657.213769953</v>
      </c>
      <c r="K21" s="22">
        <f t="shared" si="1"/>
        <v>1.6676468978403136E-2</v>
      </c>
      <c r="L21" s="22">
        <f t="shared" si="2"/>
        <v>6.300469976849854E-4</v>
      </c>
      <c r="M21" s="32"/>
    </row>
    <row r="22" spans="1:13">
      <c r="A22" s="68"/>
      <c r="B22" s="12">
        <v>33</v>
      </c>
      <c r="C22" s="63" t="s">
        <v>24</v>
      </c>
      <c r="D22" s="63"/>
      <c r="E22" s="15">
        <f>VLOOKUP(C22,RA!B26:D52,3,0)</f>
        <v>531974.24459999998</v>
      </c>
      <c r="F22" s="25">
        <f>VLOOKUP(C22,RA!B26:I56,8,0)</f>
        <v>119775.7656</v>
      </c>
      <c r="G22" s="16">
        <f t="shared" si="0"/>
        <v>412198.47899999999</v>
      </c>
      <c r="H22" s="27">
        <f>RA!J26</f>
        <v>22.515331675513998</v>
      </c>
      <c r="I22" s="20">
        <f>VLOOKUP(B22,RMS!B:D,3,FALSE)</f>
        <v>531974.24708059104</v>
      </c>
      <c r="J22" s="21">
        <f>VLOOKUP(B22,RMS!B:E,4,FALSE)</f>
        <v>412198.462879306</v>
      </c>
      <c r="K22" s="22">
        <f t="shared" si="1"/>
        <v>-2.4805910652503371E-3</v>
      </c>
      <c r="L22" s="22">
        <f t="shared" si="2"/>
        <v>1.612069399561733E-2</v>
      </c>
      <c r="M22" s="32"/>
    </row>
    <row r="23" spans="1:13">
      <c r="A23" s="68"/>
      <c r="B23" s="12">
        <v>34</v>
      </c>
      <c r="C23" s="63" t="s">
        <v>25</v>
      </c>
      <c r="D23" s="63"/>
      <c r="E23" s="15">
        <f>VLOOKUP(C23,RA!B26:D53,3,0)</f>
        <v>207917.8425</v>
      </c>
      <c r="F23" s="25">
        <f>VLOOKUP(C23,RA!B27:I57,8,0)</f>
        <v>56565.423900000002</v>
      </c>
      <c r="G23" s="16">
        <f t="shared" si="0"/>
        <v>151352.4186</v>
      </c>
      <c r="H23" s="27">
        <f>RA!J27</f>
        <v>27.2056612457394</v>
      </c>
      <c r="I23" s="20">
        <f>VLOOKUP(B23,RMS!B:D,3,FALSE)</f>
        <v>207917.683392595</v>
      </c>
      <c r="J23" s="21">
        <f>VLOOKUP(B23,RMS!B:E,4,FALSE)</f>
        <v>151352.456921112</v>
      </c>
      <c r="K23" s="22">
        <f t="shared" si="1"/>
        <v>0.15910740499384701</v>
      </c>
      <c r="L23" s="22">
        <f t="shared" si="2"/>
        <v>-3.8321111991535872E-2</v>
      </c>
      <c r="M23" s="32"/>
    </row>
    <row r="24" spans="1:13">
      <c r="A24" s="68"/>
      <c r="B24" s="12">
        <v>35</v>
      </c>
      <c r="C24" s="63" t="s">
        <v>26</v>
      </c>
      <c r="D24" s="63"/>
      <c r="E24" s="15">
        <f>VLOOKUP(C24,RA!B28:D54,3,0)</f>
        <v>731957.26540000003</v>
      </c>
      <c r="F24" s="25">
        <f>VLOOKUP(C24,RA!B28:I58,8,0)</f>
        <v>31232.6898</v>
      </c>
      <c r="G24" s="16">
        <f t="shared" si="0"/>
        <v>700724.57559999998</v>
      </c>
      <c r="H24" s="27">
        <f>RA!J28</f>
        <v>4.26701001224873</v>
      </c>
      <c r="I24" s="20">
        <f>VLOOKUP(B24,RMS!B:D,3,FALSE)</f>
        <v>731957.26562654902</v>
      </c>
      <c r="J24" s="21">
        <f>VLOOKUP(B24,RMS!B:E,4,FALSE)</f>
        <v>700724.55806637194</v>
      </c>
      <c r="K24" s="22">
        <f t="shared" si="1"/>
        <v>-2.2654898930341005E-4</v>
      </c>
      <c r="L24" s="22">
        <f t="shared" si="2"/>
        <v>1.7533628037199378E-2</v>
      </c>
      <c r="M24" s="32"/>
    </row>
    <row r="25" spans="1:13">
      <c r="A25" s="68"/>
      <c r="B25" s="12">
        <v>36</v>
      </c>
      <c r="C25" s="63" t="s">
        <v>27</v>
      </c>
      <c r="D25" s="63"/>
      <c r="E25" s="15">
        <f>VLOOKUP(C25,RA!B28:D55,3,0)</f>
        <v>761563.74849999999</v>
      </c>
      <c r="F25" s="25">
        <f>VLOOKUP(C25,RA!B29:I59,8,0)</f>
        <v>82717.507199999993</v>
      </c>
      <c r="G25" s="16">
        <f t="shared" si="0"/>
        <v>678846.24129999999</v>
      </c>
      <c r="H25" s="27">
        <f>RA!J29</f>
        <v>10.8615342265074</v>
      </c>
      <c r="I25" s="20">
        <f>VLOOKUP(B25,RMS!B:D,3,FALSE)</f>
        <v>761564.39866460196</v>
      </c>
      <c r="J25" s="21">
        <f>VLOOKUP(B25,RMS!B:E,4,FALSE)</f>
        <v>678846.24783923803</v>
      </c>
      <c r="K25" s="22">
        <f t="shared" si="1"/>
        <v>-0.6501646019751206</v>
      </c>
      <c r="L25" s="22">
        <f t="shared" si="2"/>
        <v>-6.539238034747541E-3</v>
      </c>
      <c r="M25" s="32"/>
    </row>
    <row r="26" spans="1:13">
      <c r="A26" s="68"/>
      <c r="B26" s="12">
        <v>37</v>
      </c>
      <c r="C26" s="63" t="s">
        <v>71</v>
      </c>
      <c r="D26" s="63"/>
      <c r="E26" s="15">
        <f>VLOOKUP(C26,RA!B30:D56,3,0)</f>
        <v>820189.06629999995</v>
      </c>
      <c r="F26" s="25">
        <f>VLOOKUP(C26,RA!B30:I60,8,0)</f>
        <v>81736.815000000002</v>
      </c>
      <c r="G26" s="16">
        <f t="shared" si="0"/>
        <v>738452.25129999989</v>
      </c>
      <c r="H26" s="27">
        <f>RA!J30</f>
        <v>9.9656065117677599</v>
      </c>
      <c r="I26" s="20">
        <f>VLOOKUP(B26,RMS!B:D,3,FALSE)</f>
        <v>820189.07441681402</v>
      </c>
      <c r="J26" s="21">
        <f>VLOOKUP(B26,RMS!B:E,4,FALSE)</f>
        <v>738452.29470455798</v>
      </c>
      <c r="K26" s="22">
        <f t="shared" si="1"/>
        <v>-8.116814075037837E-3</v>
      </c>
      <c r="L26" s="22">
        <f t="shared" si="2"/>
        <v>-4.3404558091424406E-2</v>
      </c>
      <c r="M26" s="32"/>
    </row>
    <row r="27" spans="1:13">
      <c r="A27" s="68"/>
      <c r="B27" s="12">
        <v>38</v>
      </c>
      <c r="C27" s="63" t="s">
        <v>29</v>
      </c>
      <c r="D27" s="63"/>
      <c r="E27" s="15">
        <f>VLOOKUP(C27,RA!B30:D57,3,0)</f>
        <v>643602.60149999999</v>
      </c>
      <c r="F27" s="25">
        <f>VLOOKUP(C27,RA!B31:I61,8,0)</f>
        <v>39037.735000000001</v>
      </c>
      <c r="G27" s="16">
        <f t="shared" si="0"/>
        <v>604564.8665</v>
      </c>
      <c r="H27" s="27">
        <f>RA!J31</f>
        <v>6.0655029841422996</v>
      </c>
      <c r="I27" s="20">
        <f>VLOOKUP(B27,RMS!B:D,3,FALSE)</f>
        <v>643602.52794690302</v>
      </c>
      <c r="J27" s="21">
        <f>VLOOKUP(B27,RMS!B:E,4,FALSE)</f>
        <v>604564.85903451301</v>
      </c>
      <c r="K27" s="22">
        <f t="shared" si="1"/>
        <v>7.355309696868062E-2</v>
      </c>
      <c r="L27" s="22">
        <f t="shared" si="2"/>
        <v>7.465486996807158E-3</v>
      </c>
      <c r="M27" s="32"/>
    </row>
    <row r="28" spans="1:13">
      <c r="A28" s="68"/>
      <c r="B28" s="12">
        <v>39</v>
      </c>
      <c r="C28" s="63" t="s">
        <v>30</v>
      </c>
      <c r="D28" s="63"/>
      <c r="E28" s="15">
        <f>VLOOKUP(C28,RA!B32:D58,3,0)</f>
        <v>100606.6728</v>
      </c>
      <c r="F28" s="25">
        <f>VLOOKUP(C28,RA!B32:I62,8,0)</f>
        <v>28023.006399999998</v>
      </c>
      <c r="G28" s="16">
        <f t="shared" si="0"/>
        <v>72583.666400000002</v>
      </c>
      <c r="H28" s="27">
        <f>RA!J32</f>
        <v>27.854023615022101</v>
      </c>
      <c r="I28" s="20">
        <f>VLOOKUP(B28,RMS!B:D,3,FALSE)</f>
        <v>100606.60266647</v>
      </c>
      <c r="J28" s="21">
        <f>VLOOKUP(B28,RMS!B:E,4,FALSE)</f>
        <v>72583.659761106595</v>
      </c>
      <c r="K28" s="22">
        <f t="shared" si="1"/>
        <v>7.0133529996383004E-2</v>
      </c>
      <c r="L28" s="22">
        <f t="shared" si="2"/>
        <v>6.6388934064889327E-3</v>
      </c>
      <c r="M28" s="32"/>
    </row>
    <row r="29" spans="1:13">
      <c r="A29" s="68"/>
      <c r="B29" s="12">
        <v>40</v>
      </c>
      <c r="C29" s="63" t="s">
        <v>73</v>
      </c>
      <c r="D29" s="63"/>
      <c r="E29" s="15">
        <f>VLOOKUP(C29,RA!B32:D59,3,0)</f>
        <v>8.4955999999999996</v>
      </c>
      <c r="F29" s="25">
        <f>VLOOKUP(C29,RA!B33:I63,8,0)</f>
        <v>-24.739100000000001</v>
      </c>
      <c r="G29" s="16">
        <f t="shared" si="0"/>
        <v>33.234700000000004</v>
      </c>
      <c r="H29" s="27">
        <f>RA!J33</f>
        <v>-291.19897358632699</v>
      </c>
      <c r="I29" s="20">
        <f>VLOOKUP(B29,RMS!B:D,3,FALSE)</f>
        <v>8.4955999999999996</v>
      </c>
      <c r="J29" s="21">
        <f>VLOOKUP(B29,RMS!B:E,4,FALSE)</f>
        <v>33.234699999999997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8"/>
      <c r="B30" s="12">
        <v>42</v>
      </c>
      <c r="C30" s="63" t="s">
        <v>31</v>
      </c>
      <c r="D30" s="63"/>
      <c r="E30" s="15">
        <f>VLOOKUP(C30,RA!B34:D61,3,0)</f>
        <v>194637.66519999999</v>
      </c>
      <c r="F30" s="25">
        <f>VLOOKUP(C30,RA!B34:I65,8,0)</f>
        <v>18411.758099999999</v>
      </c>
      <c r="G30" s="16">
        <f t="shared" si="0"/>
        <v>176225.90709999998</v>
      </c>
      <c r="H30" s="27">
        <f>RA!J34</f>
        <v>9.4595041926140002</v>
      </c>
      <c r="I30" s="20">
        <f>VLOOKUP(B30,RMS!B:D,3,FALSE)</f>
        <v>194637.6654</v>
      </c>
      <c r="J30" s="21">
        <f>VLOOKUP(B30,RMS!B:E,4,FALSE)</f>
        <v>176226.10130000001</v>
      </c>
      <c r="K30" s="22">
        <f t="shared" si="1"/>
        <v>-2.0000000949949026E-4</v>
      </c>
      <c r="L30" s="22">
        <f t="shared" si="2"/>
        <v>-0.19420000002719462</v>
      </c>
      <c r="M30" s="32"/>
    </row>
    <row r="31" spans="1:13" s="35" customFormat="1" ht="12" thickBot="1">
      <c r="A31" s="68"/>
      <c r="B31" s="12">
        <v>70</v>
      </c>
      <c r="C31" s="69" t="s">
        <v>68</v>
      </c>
      <c r="D31" s="70"/>
      <c r="E31" s="15">
        <f>VLOOKUP(C31,RA!B35:D62,3,0)</f>
        <v>68858.179999999993</v>
      </c>
      <c r="F31" s="25">
        <f>VLOOKUP(C31,RA!B35:I66,8,0)</f>
        <v>1342.18</v>
      </c>
      <c r="G31" s="16">
        <f t="shared" si="0"/>
        <v>67516</v>
      </c>
      <c r="H31" s="27">
        <f>RA!J35</f>
        <v>1.94919470715026</v>
      </c>
      <c r="I31" s="20">
        <f>VLOOKUP(B31,RMS!B:D,3,FALSE)</f>
        <v>68858.179999999993</v>
      </c>
      <c r="J31" s="21">
        <f>VLOOKUP(B31,RMS!B:E,4,FALSE)</f>
        <v>67516</v>
      </c>
      <c r="K31" s="22">
        <f t="shared" si="1"/>
        <v>0</v>
      </c>
      <c r="L31" s="22">
        <f t="shared" si="2"/>
        <v>0</v>
      </c>
    </row>
    <row r="32" spans="1:13">
      <c r="A32" s="68"/>
      <c r="B32" s="12">
        <v>71</v>
      </c>
      <c r="C32" s="63" t="s">
        <v>35</v>
      </c>
      <c r="D32" s="63"/>
      <c r="E32" s="15">
        <f>VLOOKUP(C32,RA!B34:D62,3,0)</f>
        <v>121868.41</v>
      </c>
      <c r="F32" s="25">
        <f>VLOOKUP(C32,RA!B34:I66,8,0)</f>
        <v>-6702.62</v>
      </c>
      <c r="G32" s="16">
        <f t="shared" si="0"/>
        <v>128571.03</v>
      </c>
      <c r="H32" s="27">
        <f>RA!J35</f>
        <v>1.94919470715026</v>
      </c>
      <c r="I32" s="20">
        <f>VLOOKUP(B32,RMS!B:D,3,FALSE)</f>
        <v>121868.41</v>
      </c>
      <c r="J32" s="21">
        <f>VLOOKUP(B32,RMS!B:E,4,FALSE)</f>
        <v>128571.03</v>
      </c>
      <c r="K32" s="22">
        <f t="shared" si="1"/>
        <v>0</v>
      </c>
      <c r="L32" s="22">
        <f t="shared" si="2"/>
        <v>0</v>
      </c>
      <c r="M32" s="32"/>
    </row>
    <row r="33" spans="1:13">
      <c r="A33" s="68"/>
      <c r="B33" s="12">
        <v>72</v>
      </c>
      <c r="C33" s="63" t="s">
        <v>36</v>
      </c>
      <c r="D33" s="63"/>
      <c r="E33" s="15">
        <f>VLOOKUP(C33,RA!B34:D63,3,0)</f>
        <v>34852.99</v>
      </c>
      <c r="F33" s="25">
        <f>VLOOKUP(C33,RA!B34:I67,8,0)</f>
        <v>31.62</v>
      </c>
      <c r="G33" s="16">
        <f t="shared" si="0"/>
        <v>34821.369999999995</v>
      </c>
      <c r="H33" s="27">
        <f>RA!J34</f>
        <v>9.4595041926140002</v>
      </c>
      <c r="I33" s="20">
        <f>VLOOKUP(B33,RMS!B:D,3,FALSE)</f>
        <v>34852.99</v>
      </c>
      <c r="J33" s="21">
        <f>VLOOKUP(B33,RMS!B:E,4,FALSE)</f>
        <v>34821.370000000003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73</v>
      </c>
      <c r="C34" s="63" t="s">
        <v>37</v>
      </c>
      <c r="D34" s="63"/>
      <c r="E34" s="15">
        <f>VLOOKUP(C34,RA!B35:D64,3,0)</f>
        <v>75376.08</v>
      </c>
      <c r="F34" s="25">
        <f>VLOOKUP(C34,RA!B35:I68,8,0)</f>
        <v>-11016.32</v>
      </c>
      <c r="G34" s="16">
        <f t="shared" si="0"/>
        <v>86392.4</v>
      </c>
      <c r="H34" s="27">
        <f>RA!J35</f>
        <v>1.94919470715026</v>
      </c>
      <c r="I34" s="20">
        <f>VLOOKUP(B34,RMS!B:D,3,FALSE)</f>
        <v>75376.08</v>
      </c>
      <c r="J34" s="21">
        <f>VLOOKUP(B34,RMS!B:E,4,FALSE)</f>
        <v>86392.4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8"/>
      <c r="B35" s="12">
        <v>74</v>
      </c>
      <c r="C35" s="63" t="s">
        <v>69</v>
      </c>
      <c r="D35" s="63"/>
      <c r="E35" s="15">
        <f>VLOOKUP(C35,RA!B36:D65,3,0)</f>
        <v>53.93</v>
      </c>
      <c r="F35" s="25">
        <f>VLOOKUP(C35,RA!B36:I69,8,0)</f>
        <v>-7270.86</v>
      </c>
      <c r="G35" s="16">
        <f t="shared" si="0"/>
        <v>7324.79</v>
      </c>
      <c r="H35" s="27">
        <f>RA!J36</f>
        <v>-5.49988302957264</v>
      </c>
      <c r="I35" s="20">
        <f>VLOOKUP(B35,RMS!B:D,3,FALSE)</f>
        <v>53.93</v>
      </c>
      <c r="J35" s="21">
        <f>VLOOKUP(B35,RMS!B:E,4,FALSE)</f>
        <v>7324.79</v>
      </c>
      <c r="K35" s="22">
        <f t="shared" si="1"/>
        <v>0</v>
      </c>
      <c r="L35" s="22">
        <f t="shared" si="2"/>
        <v>0</v>
      </c>
    </row>
    <row r="36" spans="1:13" ht="11.25" customHeight="1">
      <c r="A36" s="68"/>
      <c r="B36" s="12">
        <v>75</v>
      </c>
      <c r="C36" s="63" t="s">
        <v>32</v>
      </c>
      <c r="D36" s="63"/>
      <c r="E36" s="15">
        <f>VLOOKUP(C36,RA!B8:D65,3,0)</f>
        <v>51972.648800000003</v>
      </c>
      <c r="F36" s="25">
        <f>VLOOKUP(C36,RA!B8:I69,8,0)</f>
        <v>2939.8330999999998</v>
      </c>
      <c r="G36" s="16">
        <f t="shared" si="0"/>
        <v>49032.815700000006</v>
      </c>
      <c r="H36" s="27">
        <f>RA!J36</f>
        <v>-5.49988302957264</v>
      </c>
      <c r="I36" s="20">
        <f>VLOOKUP(B36,RMS!B:D,3,FALSE)</f>
        <v>51972.6495726496</v>
      </c>
      <c r="J36" s="21">
        <f>VLOOKUP(B36,RMS!B:E,4,FALSE)</f>
        <v>49032.816239316198</v>
      </c>
      <c r="K36" s="22">
        <f t="shared" si="1"/>
        <v>-7.7264959691092372E-4</v>
      </c>
      <c r="L36" s="22">
        <f t="shared" si="2"/>
        <v>-5.3931619186187163E-4</v>
      </c>
      <c r="M36" s="32"/>
    </row>
    <row r="37" spans="1:13">
      <c r="A37" s="68"/>
      <c r="B37" s="12">
        <v>76</v>
      </c>
      <c r="C37" s="63" t="s">
        <v>33</v>
      </c>
      <c r="D37" s="63"/>
      <c r="E37" s="15">
        <f>VLOOKUP(C37,RA!B8:D66,3,0)</f>
        <v>326648.07659999997</v>
      </c>
      <c r="F37" s="25">
        <f>VLOOKUP(C37,RA!B8:I70,8,0)</f>
        <v>16303.7762</v>
      </c>
      <c r="G37" s="16">
        <f t="shared" si="0"/>
        <v>310344.30039999995</v>
      </c>
      <c r="H37" s="27">
        <f>RA!J37</f>
        <v>9.0723923542858007E-2</v>
      </c>
      <c r="I37" s="20">
        <f>VLOOKUP(B37,RMS!B:D,3,FALSE)</f>
        <v>326648.07031452999</v>
      </c>
      <c r="J37" s="21">
        <f>VLOOKUP(B37,RMS!B:E,4,FALSE)</f>
        <v>310344.30199572601</v>
      </c>
      <c r="K37" s="22">
        <f t="shared" si="1"/>
        <v>6.2854699790477753E-3</v>
      </c>
      <c r="L37" s="22">
        <f t="shared" si="2"/>
        <v>-1.5957260620780289E-3</v>
      </c>
      <c r="M37" s="32"/>
    </row>
    <row r="38" spans="1:13">
      <c r="A38" s="68"/>
      <c r="B38" s="12">
        <v>77</v>
      </c>
      <c r="C38" s="63" t="s">
        <v>38</v>
      </c>
      <c r="D38" s="63"/>
      <c r="E38" s="15">
        <f>VLOOKUP(C38,RA!B9:D67,3,0)</f>
        <v>73539.320000000007</v>
      </c>
      <c r="F38" s="25">
        <f>VLOOKUP(C38,RA!B9:I71,8,0)</f>
        <v>-8610.31</v>
      </c>
      <c r="G38" s="16">
        <f t="shared" si="0"/>
        <v>82149.63</v>
      </c>
      <c r="H38" s="27">
        <f>RA!J38</f>
        <v>-14.6151405061128</v>
      </c>
      <c r="I38" s="20">
        <f>VLOOKUP(B38,RMS!B:D,3,FALSE)</f>
        <v>73539.320000000007</v>
      </c>
      <c r="J38" s="21">
        <f>VLOOKUP(B38,RMS!B:E,4,FALSE)</f>
        <v>82149.63</v>
      </c>
      <c r="K38" s="22">
        <f t="shared" si="1"/>
        <v>0</v>
      </c>
      <c r="L38" s="22">
        <f t="shared" si="2"/>
        <v>0</v>
      </c>
      <c r="M38" s="32"/>
    </row>
    <row r="39" spans="1:13">
      <c r="A39" s="68"/>
      <c r="B39" s="12">
        <v>78</v>
      </c>
      <c r="C39" s="63" t="s">
        <v>39</v>
      </c>
      <c r="D39" s="63"/>
      <c r="E39" s="15">
        <f>VLOOKUP(C39,RA!B10:D68,3,0)</f>
        <v>34966.69</v>
      </c>
      <c r="F39" s="25">
        <f>VLOOKUP(C39,RA!B10:I72,8,0)</f>
        <v>3583.35</v>
      </c>
      <c r="G39" s="16">
        <f t="shared" si="0"/>
        <v>31383.340000000004</v>
      </c>
      <c r="H39" s="27">
        <f>RA!J39</f>
        <v>-13482.032264046</v>
      </c>
      <c r="I39" s="20">
        <f>VLOOKUP(B39,RMS!B:D,3,FALSE)</f>
        <v>34966.69</v>
      </c>
      <c r="J39" s="21">
        <f>VLOOKUP(B39,RMS!B:E,4,FALSE)</f>
        <v>31383.34</v>
      </c>
      <c r="K39" s="22">
        <f t="shared" si="1"/>
        <v>0</v>
      </c>
      <c r="L39" s="22">
        <f t="shared" si="2"/>
        <v>0</v>
      </c>
      <c r="M39" s="32"/>
    </row>
    <row r="40" spans="1:13" s="36" customFormat="1">
      <c r="A40" s="68"/>
      <c r="B40" s="12">
        <v>9101</v>
      </c>
      <c r="C40" s="64" t="s">
        <v>75</v>
      </c>
      <c r="D40" s="65"/>
      <c r="E40" s="15">
        <f>VLOOKUP(C40,RA!B11:D69,3,0)</f>
        <v>0</v>
      </c>
      <c r="F40" s="25">
        <f>VLOOKUP(C40,RA!B11:I73,8,0)</f>
        <v>0</v>
      </c>
      <c r="G40" s="16">
        <f t="shared" si="0"/>
        <v>0</v>
      </c>
      <c r="H40" s="27">
        <f>RA!J40</f>
        <v>5.6565004245079002</v>
      </c>
      <c r="I40" s="20">
        <f>VLOOKUP(B40,RMS!B:D,3,FALSE)</f>
        <v>0</v>
      </c>
      <c r="J40" s="21">
        <f>VLOOKUP(B40,RMS!B:E,4,FALSE)</f>
        <v>0</v>
      </c>
      <c r="K40" s="22">
        <f t="shared" si="1"/>
        <v>0</v>
      </c>
      <c r="L40" s="22">
        <f t="shared" si="2"/>
        <v>0</v>
      </c>
    </row>
    <row r="41" spans="1:13">
      <c r="A41" s="68"/>
      <c r="B41" s="12">
        <v>99</v>
      </c>
      <c r="C41" s="63" t="s">
        <v>34</v>
      </c>
      <c r="D41" s="63"/>
      <c r="E41" s="15">
        <f>VLOOKUP(C41,RA!B8:D69,3,0)</f>
        <v>18035.1983</v>
      </c>
      <c r="F41" s="25">
        <f>VLOOKUP(C41,RA!B8:I73,8,0)</f>
        <v>2624.9726000000001</v>
      </c>
      <c r="G41" s="16">
        <f t="shared" si="0"/>
        <v>15410.225699999999</v>
      </c>
      <c r="H41" s="27">
        <f>RA!J40</f>
        <v>5.6565004245079002</v>
      </c>
      <c r="I41" s="20">
        <f>VLOOKUP(B41,RMS!B:D,3,FALSE)</f>
        <v>18035.1985477649</v>
      </c>
      <c r="J41" s="21">
        <f>VLOOKUP(B41,RMS!B:E,4,FALSE)</f>
        <v>15410.225202329601</v>
      </c>
      <c r="K41" s="22">
        <f t="shared" si="1"/>
        <v>-2.477648995409254E-4</v>
      </c>
      <c r="L41" s="22">
        <f t="shared" si="2"/>
        <v>4.9767039854486939E-4</v>
      </c>
      <c r="M41" s="32"/>
    </row>
  </sheetData>
  <mergeCells count="41">
    <mergeCell ref="C2:D2"/>
    <mergeCell ref="C4:D4"/>
    <mergeCell ref="C5:D5"/>
    <mergeCell ref="C6:D6"/>
    <mergeCell ref="C7:D7"/>
    <mergeCell ref="A3:D3"/>
    <mergeCell ref="A4:A41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1:D41"/>
    <mergeCell ref="C39:D39"/>
    <mergeCell ref="C10:D10"/>
    <mergeCell ref="C23:D23"/>
    <mergeCell ref="C24:D24"/>
    <mergeCell ref="C25:D25"/>
    <mergeCell ref="C26:D26"/>
    <mergeCell ref="C28:D28"/>
    <mergeCell ref="C40:D4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11" style="41" bestFit="1" customWidth="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2" t="s">
        <v>45</v>
      </c>
      <c r="W1" s="73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42"/>
      <c r="W2" s="73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43" t="s">
        <v>46</v>
      </c>
      <c r="W3" s="73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73"/>
    </row>
    <row r="5" spans="1:23" ht="22.5" thickTop="1" thickBot="1">
      <c r="A5" s="44"/>
      <c r="B5" s="45"/>
      <c r="C5" s="46"/>
      <c r="D5" s="47" t="s">
        <v>0</v>
      </c>
      <c r="E5" s="47" t="s">
        <v>58</v>
      </c>
      <c r="F5" s="47" t="s">
        <v>59</v>
      </c>
      <c r="G5" s="47" t="s">
        <v>47</v>
      </c>
      <c r="H5" s="47" t="s">
        <v>48</v>
      </c>
      <c r="I5" s="47" t="s">
        <v>1</v>
      </c>
      <c r="J5" s="47" t="s">
        <v>2</v>
      </c>
      <c r="K5" s="47" t="s">
        <v>49</v>
      </c>
      <c r="L5" s="47" t="s">
        <v>50</v>
      </c>
      <c r="M5" s="47" t="s">
        <v>51</v>
      </c>
      <c r="N5" s="47" t="s">
        <v>52</v>
      </c>
      <c r="O5" s="47" t="s">
        <v>53</v>
      </c>
      <c r="P5" s="47" t="s">
        <v>60</v>
      </c>
      <c r="Q5" s="47" t="s">
        <v>61</v>
      </c>
      <c r="R5" s="47" t="s">
        <v>54</v>
      </c>
      <c r="S5" s="47" t="s">
        <v>55</v>
      </c>
      <c r="T5" s="47" t="s">
        <v>56</v>
      </c>
      <c r="U5" s="48" t="s">
        <v>57</v>
      </c>
    </row>
    <row r="6" spans="1:23" ht="12" thickBot="1">
      <c r="A6" s="49" t="s">
        <v>3</v>
      </c>
      <c r="B6" s="74" t="s">
        <v>4</v>
      </c>
      <c r="C6" s="7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3" ht="12" thickBot="1">
      <c r="A7" s="76" t="s">
        <v>5</v>
      </c>
      <c r="B7" s="77"/>
      <c r="C7" s="78"/>
      <c r="D7" s="51">
        <v>13390556.3652</v>
      </c>
      <c r="E7" s="51">
        <v>15414408.3654</v>
      </c>
      <c r="F7" s="52">
        <v>86.870388066642604</v>
      </c>
      <c r="G7" s="51">
        <v>20747440.657499999</v>
      </c>
      <c r="H7" s="52">
        <v>-35.459237665733802</v>
      </c>
      <c r="I7" s="51">
        <v>1440940.6203000001</v>
      </c>
      <c r="J7" s="52">
        <v>10.760871923475699</v>
      </c>
      <c r="K7" s="51">
        <v>1568048.9804</v>
      </c>
      <c r="L7" s="52">
        <v>7.5577947482074901</v>
      </c>
      <c r="M7" s="52">
        <v>-8.1061473008052998E-2</v>
      </c>
      <c r="N7" s="51">
        <v>560361569.43009996</v>
      </c>
      <c r="O7" s="51">
        <v>2299452667.8407998</v>
      </c>
      <c r="P7" s="51">
        <v>727324</v>
      </c>
      <c r="Q7" s="51">
        <v>747798</v>
      </c>
      <c r="R7" s="52">
        <v>-2.7379051562052901</v>
      </c>
      <c r="S7" s="51">
        <v>18.410717046598201</v>
      </c>
      <c r="T7" s="51">
        <v>19.498706536390799</v>
      </c>
      <c r="U7" s="53">
        <v>-5.9095443541872497</v>
      </c>
    </row>
    <row r="8" spans="1:23" ht="12" thickBot="1">
      <c r="A8" s="79">
        <v>42458</v>
      </c>
      <c r="B8" s="69" t="s">
        <v>6</v>
      </c>
      <c r="C8" s="70"/>
      <c r="D8" s="54">
        <v>473753.68410000001</v>
      </c>
      <c r="E8" s="54">
        <v>655668.02850000001</v>
      </c>
      <c r="F8" s="56">
        <v>72.255114403523194</v>
      </c>
      <c r="G8" s="54">
        <v>714886.50320000004</v>
      </c>
      <c r="H8" s="56">
        <v>-33.730224031455698</v>
      </c>
      <c r="I8" s="54">
        <v>125077.78690000001</v>
      </c>
      <c r="J8" s="56">
        <v>26.401438362978201</v>
      </c>
      <c r="K8" s="54">
        <v>153556.1851</v>
      </c>
      <c r="L8" s="56">
        <v>21.4797991586981</v>
      </c>
      <c r="M8" s="56">
        <v>-0.18545914110495801</v>
      </c>
      <c r="N8" s="54">
        <v>18952874.781199999</v>
      </c>
      <c r="O8" s="54">
        <v>88240073.423099995</v>
      </c>
      <c r="P8" s="54">
        <v>19045</v>
      </c>
      <c r="Q8" s="54">
        <v>20455</v>
      </c>
      <c r="R8" s="56">
        <v>-6.8931801515521904</v>
      </c>
      <c r="S8" s="54">
        <v>24.875488794959299</v>
      </c>
      <c r="T8" s="54">
        <v>26.911008169151799</v>
      </c>
      <c r="U8" s="57">
        <v>-8.1828316660252405</v>
      </c>
    </row>
    <row r="9" spans="1:23" ht="12" thickBot="1">
      <c r="A9" s="80"/>
      <c r="B9" s="69" t="s">
        <v>7</v>
      </c>
      <c r="C9" s="70"/>
      <c r="D9" s="54">
        <v>52010.8125</v>
      </c>
      <c r="E9" s="54">
        <v>103472.8658</v>
      </c>
      <c r="F9" s="56">
        <v>50.2651705815613</v>
      </c>
      <c r="G9" s="54">
        <v>120743.9751</v>
      </c>
      <c r="H9" s="56">
        <v>-56.924714084553898</v>
      </c>
      <c r="I9" s="54">
        <v>11628.175499999999</v>
      </c>
      <c r="J9" s="56">
        <v>22.3572271631019</v>
      </c>
      <c r="K9" s="54">
        <v>26240.4797</v>
      </c>
      <c r="L9" s="56">
        <v>21.732330477166801</v>
      </c>
      <c r="M9" s="56">
        <v>-0.55686116896712101</v>
      </c>
      <c r="N9" s="54">
        <v>2589209.7507000002</v>
      </c>
      <c r="O9" s="54">
        <v>11841398.4067</v>
      </c>
      <c r="P9" s="54">
        <v>3119</v>
      </c>
      <c r="Q9" s="54">
        <v>3112</v>
      </c>
      <c r="R9" s="56">
        <v>0.224935732647813</v>
      </c>
      <c r="S9" s="54">
        <v>16.6754769156781</v>
      </c>
      <c r="T9" s="54">
        <v>17.5055873714653</v>
      </c>
      <c r="U9" s="57">
        <v>-4.9780312730170602</v>
      </c>
    </row>
    <row r="10" spans="1:23" ht="12" thickBot="1">
      <c r="A10" s="80"/>
      <c r="B10" s="69" t="s">
        <v>8</v>
      </c>
      <c r="C10" s="70"/>
      <c r="D10" s="54">
        <v>94806.805300000007</v>
      </c>
      <c r="E10" s="54">
        <v>145583.22750000001</v>
      </c>
      <c r="F10" s="56">
        <v>65.122065864352393</v>
      </c>
      <c r="G10" s="54">
        <v>188699.98970000001</v>
      </c>
      <c r="H10" s="56">
        <v>-49.757917077406198</v>
      </c>
      <c r="I10" s="54">
        <v>25773.8092</v>
      </c>
      <c r="J10" s="56">
        <v>27.185610904663601</v>
      </c>
      <c r="K10" s="54">
        <v>32602.169900000001</v>
      </c>
      <c r="L10" s="56">
        <v>17.2772504926109</v>
      </c>
      <c r="M10" s="56">
        <v>-0.20944497623760899</v>
      </c>
      <c r="N10" s="54">
        <v>3943839.9851000002</v>
      </c>
      <c r="O10" s="54">
        <v>20964864.6591</v>
      </c>
      <c r="P10" s="54">
        <v>73265</v>
      </c>
      <c r="Q10" s="54">
        <v>76215</v>
      </c>
      <c r="R10" s="56">
        <v>-3.8706291412451601</v>
      </c>
      <c r="S10" s="54">
        <v>1.2940258691052999</v>
      </c>
      <c r="T10" s="54">
        <v>1.2417530407400099</v>
      </c>
      <c r="U10" s="57">
        <v>4.0395504922504104</v>
      </c>
    </row>
    <row r="11" spans="1:23" ht="12" thickBot="1">
      <c r="A11" s="80"/>
      <c r="B11" s="69" t="s">
        <v>9</v>
      </c>
      <c r="C11" s="70"/>
      <c r="D11" s="54">
        <v>37073.085800000001</v>
      </c>
      <c r="E11" s="54">
        <v>55035.262199999997</v>
      </c>
      <c r="F11" s="56">
        <v>67.362422414333494</v>
      </c>
      <c r="G11" s="54">
        <v>54378.013099999996</v>
      </c>
      <c r="H11" s="56">
        <v>-31.8233902150426</v>
      </c>
      <c r="I11" s="54">
        <v>8863.0910999999996</v>
      </c>
      <c r="J11" s="56">
        <v>23.907076815278199</v>
      </c>
      <c r="K11" s="54">
        <v>8785.3667999999998</v>
      </c>
      <c r="L11" s="56">
        <v>16.156101150374699</v>
      </c>
      <c r="M11" s="56">
        <v>8.8470182030419998E-3</v>
      </c>
      <c r="N11" s="54">
        <v>1327723.4417000001</v>
      </c>
      <c r="O11" s="54">
        <v>6956311.9025999997</v>
      </c>
      <c r="P11" s="54">
        <v>1738</v>
      </c>
      <c r="Q11" s="54">
        <v>1730</v>
      </c>
      <c r="R11" s="56">
        <v>0.46242774566473999</v>
      </c>
      <c r="S11" s="54">
        <v>21.330889413118499</v>
      </c>
      <c r="T11" s="54">
        <v>20.0545240462428</v>
      </c>
      <c r="U11" s="57">
        <v>5.9836481365412997</v>
      </c>
    </row>
    <row r="12" spans="1:23" ht="12" thickBot="1">
      <c r="A12" s="80"/>
      <c r="B12" s="69" t="s">
        <v>10</v>
      </c>
      <c r="C12" s="70"/>
      <c r="D12" s="54">
        <v>94409.531900000002</v>
      </c>
      <c r="E12" s="54">
        <v>135206.4767</v>
      </c>
      <c r="F12" s="56">
        <v>69.826190434263395</v>
      </c>
      <c r="G12" s="54">
        <v>127534.5058</v>
      </c>
      <c r="H12" s="56">
        <v>-25.973342423850902</v>
      </c>
      <c r="I12" s="54">
        <v>16105.685799999999</v>
      </c>
      <c r="J12" s="56">
        <v>17.059385292853001</v>
      </c>
      <c r="K12" s="54">
        <v>21491.732800000002</v>
      </c>
      <c r="L12" s="56">
        <v>16.851700381152899</v>
      </c>
      <c r="M12" s="56">
        <v>-0.25061017881257103</v>
      </c>
      <c r="N12" s="54">
        <v>5136341.2098000003</v>
      </c>
      <c r="O12" s="54">
        <v>23453077.520599999</v>
      </c>
      <c r="P12" s="54">
        <v>748</v>
      </c>
      <c r="Q12" s="54">
        <v>1056</v>
      </c>
      <c r="R12" s="56">
        <v>-29.1666666666667</v>
      </c>
      <c r="S12" s="54">
        <v>126.215951737968</v>
      </c>
      <c r="T12" s="54">
        <v>97.051008806818203</v>
      </c>
      <c r="U12" s="57">
        <v>23.107176652043101</v>
      </c>
    </row>
    <row r="13" spans="1:23" ht="12" thickBot="1">
      <c r="A13" s="80"/>
      <c r="B13" s="69" t="s">
        <v>11</v>
      </c>
      <c r="C13" s="70"/>
      <c r="D13" s="54">
        <v>139273.24189999999</v>
      </c>
      <c r="E13" s="54">
        <v>234656.91940000001</v>
      </c>
      <c r="F13" s="56">
        <v>59.351858132336801</v>
      </c>
      <c r="G13" s="54">
        <v>279499.44910000003</v>
      </c>
      <c r="H13" s="56">
        <v>-50.170477133867102</v>
      </c>
      <c r="I13" s="54">
        <v>43454.745600000002</v>
      </c>
      <c r="J13" s="56">
        <v>31.201072802772199</v>
      </c>
      <c r="K13" s="54">
        <v>64411.656799999997</v>
      </c>
      <c r="L13" s="56">
        <v>23.045360914809802</v>
      </c>
      <c r="M13" s="56">
        <v>-0.32535898377946998</v>
      </c>
      <c r="N13" s="54">
        <v>13601823.3884</v>
      </c>
      <c r="O13" s="54">
        <v>39203754.615000002</v>
      </c>
      <c r="P13" s="54">
        <v>5541</v>
      </c>
      <c r="Q13" s="54">
        <v>6114</v>
      </c>
      <c r="R13" s="56">
        <v>-9.3719332679097196</v>
      </c>
      <c r="S13" s="54">
        <v>25.135037339830401</v>
      </c>
      <c r="T13" s="54">
        <v>25.206473045469401</v>
      </c>
      <c r="U13" s="57">
        <v>-0.28420767661188301</v>
      </c>
    </row>
    <row r="14" spans="1:23" ht="12" thickBot="1">
      <c r="A14" s="80"/>
      <c r="B14" s="69" t="s">
        <v>12</v>
      </c>
      <c r="C14" s="70"/>
      <c r="D14" s="54">
        <v>85832.150899999993</v>
      </c>
      <c r="E14" s="54">
        <v>122292.26059999999</v>
      </c>
      <c r="F14" s="56">
        <v>70.186085757907705</v>
      </c>
      <c r="G14" s="54">
        <v>202237.34280000001</v>
      </c>
      <c r="H14" s="56">
        <v>-57.558703199100798</v>
      </c>
      <c r="I14" s="54">
        <v>16503.599699999999</v>
      </c>
      <c r="J14" s="56">
        <v>19.2277596762404</v>
      </c>
      <c r="K14" s="54">
        <v>35604.628100000002</v>
      </c>
      <c r="L14" s="56">
        <v>17.6053678351632</v>
      </c>
      <c r="M14" s="56">
        <v>-0.53647599818631497</v>
      </c>
      <c r="N14" s="54">
        <v>4159524.9528000001</v>
      </c>
      <c r="O14" s="54">
        <v>16334743.315300001</v>
      </c>
      <c r="P14" s="54">
        <v>1586</v>
      </c>
      <c r="Q14" s="54">
        <v>1654</v>
      </c>
      <c r="R14" s="56">
        <v>-4.1112454655380901</v>
      </c>
      <c r="S14" s="54">
        <v>54.118632345523302</v>
      </c>
      <c r="T14" s="54">
        <v>62.539134159613099</v>
      </c>
      <c r="U14" s="57">
        <v>-15.559339638017001</v>
      </c>
    </row>
    <row r="15" spans="1:23" ht="12" thickBot="1">
      <c r="A15" s="80"/>
      <c r="B15" s="69" t="s">
        <v>13</v>
      </c>
      <c r="C15" s="70"/>
      <c r="D15" s="54">
        <v>51077.858</v>
      </c>
      <c r="E15" s="54">
        <v>90288.580400000006</v>
      </c>
      <c r="F15" s="56">
        <v>56.571781031125802</v>
      </c>
      <c r="G15" s="54">
        <v>106576.5319</v>
      </c>
      <c r="H15" s="56">
        <v>-52.074010019460999</v>
      </c>
      <c r="I15" s="54">
        <v>8978.6456999999991</v>
      </c>
      <c r="J15" s="56">
        <v>17.578352052272798</v>
      </c>
      <c r="K15" s="54">
        <v>19363.548999999999</v>
      </c>
      <c r="L15" s="56">
        <v>18.168679966213102</v>
      </c>
      <c r="M15" s="56">
        <v>-0.53631197979254697</v>
      </c>
      <c r="N15" s="54">
        <v>3792811.4656000002</v>
      </c>
      <c r="O15" s="54">
        <v>13208806.1985</v>
      </c>
      <c r="P15" s="54">
        <v>2127</v>
      </c>
      <c r="Q15" s="54">
        <v>2326</v>
      </c>
      <c r="R15" s="56">
        <v>-8.5554600171969</v>
      </c>
      <c r="S15" s="54">
        <v>24.014037611659599</v>
      </c>
      <c r="T15" s="54">
        <v>27.383378374892501</v>
      </c>
      <c r="U15" s="57">
        <v>-14.030713275792399</v>
      </c>
    </row>
    <row r="16" spans="1:23" ht="12" thickBot="1">
      <c r="A16" s="80"/>
      <c r="B16" s="69" t="s">
        <v>14</v>
      </c>
      <c r="C16" s="70"/>
      <c r="D16" s="54">
        <v>712600.3088</v>
      </c>
      <c r="E16" s="54">
        <v>685615.62639999995</v>
      </c>
      <c r="F16" s="56">
        <v>103.935832463693</v>
      </c>
      <c r="G16" s="54">
        <v>1030122.8162</v>
      </c>
      <c r="H16" s="56">
        <v>-30.8237525085895</v>
      </c>
      <c r="I16" s="54">
        <v>22985.244200000001</v>
      </c>
      <c r="J16" s="56">
        <v>3.22554507992096</v>
      </c>
      <c r="K16" s="54">
        <v>57306.198799999998</v>
      </c>
      <c r="L16" s="56">
        <v>5.56304528923995</v>
      </c>
      <c r="M16" s="56">
        <v>-0.59890474885240497</v>
      </c>
      <c r="N16" s="54">
        <v>23033978.449000001</v>
      </c>
      <c r="O16" s="54">
        <v>110212028.2747</v>
      </c>
      <c r="P16" s="54">
        <v>27596</v>
      </c>
      <c r="Q16" s="54">
        <v>29766</v>
      </c>
      <c r="R16" s="56">
        <v>-7.2901968689108401</v>
      </c>
      <c r="S16" s="54">
        <v>25.822594173068602</v>
      </c>
      <c r="T16" s="54">
        <v>20.429568457300299</v>
      </c>
      <c r="U16" s="57">
        <v>20.884910631453501</v>
      </c>
    </row>
    <row r="17" spans="1:21" ht="12" thickBot="1">
      <c r="A17" s="80"/>
      <c r="B17" s="69" t="s">
        <v>15</v>
      </c>
      <c r="C17" s="70"/>
      <c r="D17" s="54">
        <v>597985.77390000003</v>
      </c>
      <c r="E17" s="54">
        <v>512562.80969999998</v>
      </c>
      <c r="F17" s="56">
        <v>116.665852961513</v>
      </c>
      <c r="G17" s="54">
        <v>979509.63569999998</v>
      </c>
      <c r="H17" s="56">
        <v>-38.950496033389904</v>
      </c>
      <c r="I17" s="54">
        <v>37594.782899999998</v>
      </c>
      <c r="J17" s="56">
        <v>6.2869025553586004</v>
      </c>
      <c r="K17" s="54">
        <v>23490.634600000001</v>
      </c>
      <c r="L17" s="56">
        <v>2.39820352386963</v>
      </c>
      <c r="M17" s="56">
        <v>0.60041580571007602</v>
      </c>
      <c r="N17" s="54">
        <v>20568510.9553</v>
      </c>
      <c r="O17" s="54">
        <v>147202470.6284</v>
      </c>
      <c r="P17" s="54">
        <v>8313</v>
      </c>
      <c r="Q17" s="54">
        <v>8155</v>
      </c>
      <c r="R17" s="56">
        <v>1.9374616799509501</v>
      </c>
      <c r="S17" s="54">
        <v>71.933811367737306</v>
      </c>
      <c r="T17" s="54">
        <v>84.808034518700197</v>
      </c>
      <c r="U17" s="57">
        <v>-17.897318251562901</v>
      </c>
    </row>
    <row r="18" spans="1:21" ht="12" thickBot="1">
      <c r="A18" s="80"/>
      <c r="B18" s="69" t="s">
        <v>16</v>
      </c>
      <c r="C18" s="70"/>
      <c r="D18" s="54">
        <v>1220246.0671000001</v>
      </c>
      <c r="E18" s="54">
        <v>1660353.8596000001</v>
      </c>
      <c r="F18" s="56">
        <v>73.493132806880894</v>
      </c>
      <c r="G18" s="54">
        <v>2152705.9572000001</v>
      </c>
      <c r="H18" s="56">
        <v>-43.315710953521901</v>
      </c>
      <c r="I18" s="54">
        <v>176073.34349999999</v>
      </c>
      <c r="J18" s="56">
        <v>14.429330956046501</v>
      </c>
      <c r="K18" s="54">
        <v>147177.5086</v>
      </c>
      <c r="L18" s="56">
        <v>6.8368607476439598</v>
      </c>
      <c r="M18" s="56">
        <v>0.19633322492591801</v>
      </c>
      <c r="N18" s="54">
        <v>44638209.301399998</v>
      </c>
      <c r="O18" s="54">
        <v>276256127.27579999</v>
      </c>
      <c r="P18" s="54">
        <v>58202</v>
      </c>
      <c r="Q18" s="54">
        <v>57362</v>
      </c>
      <c r="R18" s="56">
        <v>1.4643840870262499</v>
      </c>
      <c r="S18" s="54">
        <v>20.9657067987354</v>
      </c>
      <c r="T18" s="54">
        <v>20.688018378020299</v>
      </c>
      <c r="U18" s="57">
        <v>1.32448871569594</v>
      </c>
    </row>
    <row r="19" spans="1:21" ht="12" thickBot="1">
      <c r="A19" s="80"/>
      <c r="B19" s="69" t="s">
        <v>17</v>
      </c>
      <c r="C19" s="70"/>
      <c r="D19" s="54">
        <v>493389.90010000003</v>
      </c>
      <c r="E19" s="54">
        <v>555090.75120000006</v>
      </c>
      <c r="F19" s="56">
        <v>88.884547082325795</v>
      </c>
      <c r="G19" s="54">
        <v>654731.90720000002</v>
      </c>
      <c r="H19" s="56">
        <v>-24.642453701391901</v>
      </c>
      <c r="I19" s="54">
        <v>43924.053</v>
      </c>
      <c r="J19" s="56">
        <v>8.9025034746551395</v>
      </c>
      <c r="K19" s="54">
        <v>69927.020999999993</v>
      </c>
      <c r="L19" s="56">
        <v>10.6802525172551</v>
      </c>
      <c r="M19" s="56">
        <v>-0.37185865532581502</v>
      </c>
      <c r="N19" s="54">
        <v>16910018.164099999</v>
      </c>
      <c r="O19" s="54">
        <v>76200926.092600003</v>
      </c>
      <c r="P19" s="54">
        <v>9286</v>
      </c>
      <c r="Q19" s="54">
        <v>8946</v>
      </c>
      <c r="R19" s="56">
        <v>3.80058126537</v>
      </c>
      <c r="S19" s="54">
        <v>53.132662082705103</v>
      </c>
      <c r="T19" s="54">
        <v>50.134774290185597</v>
      </c>
      <c r="U19" s="57">
        <v>5.6422691335381199</v>
      </c>
    </row>
    <row r="20" spans="1:21" ht="12" thickBot="1">
      <c r="A20" s="80"/>
      <c r="B20" s="69" t="s">
        <v>18</v>
      </c>
      <c r="C20" s="70"/>
      <c r="D20" s="54">
        <v>815398.64820000005</v>
      </c>
      <c r="E20" s="54">
        <v>805213.27220000001</v>
      </c>
      <c r="F20" s="56">
        <v>101.264928976167</v>
      </c>
      <c r="G20" s="54">
        <v>920589.77579999994</v>
      </c>
      <c r="H20" s="56">
        <v>-11.4264931422455</v>
      </c>
      <c r="I20" s="54">
        <v>90441.260399999999</v>
      </c>
      <c r="J20" s="56">
        <v>11.091661802438599</v>
      </c>
      <c r="K20" s="54">
        <v>69026.982999999993</v>
      </c>
      <c r="L20" s="56">
        <v>7.4981261811228599</v>
      </c>
      <c r="M20" s="56">
        <v>0.31023052825588499</v>
      </c>
      <c r="N20" s="54">
        <v>30981601.120099999</v>
      </c>
      <c r="O20" s="54">
        <v>125186723.212</v>
      </c>
      <c r="P20" s="54">
        <v>33441</v>
      </c>
      <c r="Q20" s="54">
        <v>33989</v>
      </c>
      <c r="R20" s="56">
        <v>-1.61228632792962</v>
      </c>
      <c r="S20" s="54">
        <v>24.3832017044945</v>
      </c>
      <c r="T20" s="54">
        <v>25.554033154844198</v>
      </c>
      <c r="U20" s="57">
        <v>-4.8017953693665696</v>
      </c>
    </row>
    <row r="21" spans="1:21" ht="12" thickBot="1">
      <c r="A21" s="80"/>
      <c r="B21" s="69" t="s">
        <v>19</v>
      </c>
      <c r="C21" s="70"/>
      <c r="D21" s="54">
        <v>286397.40090000001</v>
      </c>
      <c r="E21" s="54">
        <v>398370.38419999997</v>
      </c>
      <c r="F21" s="56">
        <v>71.892242058891497</v>
      </c>
      <c r="G21" s="54">
        <v>419339.99469999998</v>
      </c>
      <c r="H21" s="56">
        <v>-31.702817637298899</v>
      </c>
      <c r="I21" s="54">
        <v>45559.614800000003</v>
      </c>
      <c r="J21" s="56">
        <v>15.907831096521701</v>
      </c>
      <c r="K21" s="54">
        <v>29099.348300000001</v>
      </c>
      <c r="L21" s="56">
        <v>6.9393209967529996</v>
      </c>
      <c r="M21" s="56">
        <v>0.56565756491529395</v>
      </c>
      <c r="N21" s="54">
        <v>9996818.9985000007</v>
      </c>
      <c r="O21" s="54">
        <v>46696893.8741</v>
      </c>
      <c r="P21" s="54">
        <v>24118</v>
      </c>
      <c r="Q21" s="54">
        <v>24788</v>
      </c>
      <c r="R21" s="56">
        <v>-2.7029207681136</v>
      </c>
      <c r="S21" s="54">
        <v>11.874840405506299</v>
      </c>
      <c r="T21" s="54">
        <v>11.911966382927201</v>
      </c>
      <c r="U21" s="57">
        <v>-0.31264401165129202</v>
      </c>
    </row>
    <row r="22" spans="1:21" ht="12" thickBot="1">
      <c r="A22" s="80"/>
      <c r="B22" s="69" t="s">
        <v>20</v>
      </c>
      <c r="C22" s="70"/>
      <c r="D22" s="54">
        <v>946684.94669999997</v>
      </c>
      <c r="E22" s="54">
        <v>1272174.9657999999</v>
      </c>
      <c r="F22" s="56">
        <v>74.414681325275296</v>
      </c>
      <c r="G22" s="54">
        <v>1271505.6122999999</v>
      </c>
      <c r="H22" s="56">
        <v>-25.546144858333601</v>
      </c>
      <c r="I22" s="54">
        <v>50540.993000000002</v>
      </c>
      <c r="J22" s="56">
        <v>5.3387341983389698</v>
      </c>
      <c r="K22" s="54">
        <v>160223.13</v>
      </c>
      <c r="L22" s="56">
        <v>12.6010556658241</v>
      </c>
      <c r="M22" s="56">
        <v>-0.68455869636300304</v>
      </c>
      <c r="N22" s="54">
        <v>32611610.974599998</v>
      </c>
      <c r="O22" s="54">
        <v>141329847.572</v>
      </c>
      <c r="P22" s="54">
        <v>58576</v>
      </c>
      <c r="Q22" s="54">
        <v>58353</v>
      </c>
      <c r="R22" s="56">
        <v>0.38215687282572303</v>
      </c>
      <c r="S22" s="54">
        <v>16.161652326891598</v>
      </c>
      <c r="T22" s="54">
        <v>16.162058845303601</v>
      </c>
      <c r="U22" s="57">
        <v>-2.5153270457649998E-3</v>
      </c>
    </row>
    <row r="23" spans="1:21" ht="12" thickBot="1">
      <c r="A23" s="80"/>
      <c r="B23" s="69" t="s">
        <v>21</v>
      </c>
      <c r="C23" s="70"/>
      <c r="D23" s="54">
        <v>2096926.4024</v>
      </c>
      <c r="E23" s="54">
        <v>2569526.5627000001</v>
      </c>
      <c r="F23" s="56">
        <v>81.607500495990095</v>
      </c>
      <c r="G23" s="54">
        <v>2628446.5789999999</v>
      </c>
      <c r="H23" s="56">
        <v>-20.221836762694199</v>
      </c>
      <c r="I23" s="54">
        <v>220715.65150000001</v>
      </c>
      <c r="J23" s="56">
        <v>10.5256746849763</v>
      </c>
      <c r="K23" s="54">
        <v>277799.31390000001</v>
      </c>
      <c r="L23" s="56">
        <v>10.5689541541183</v>
      </c>
      <c r="M23" s="56">
        <v>-0.20548525336008799</v>
      </c>
      <c r="N23" s="54">
        <v>116368779.3849</v>
      </c>
      <c r="O23" s="54">
        <v>317113983.04280001</v>
      </c>
      <c r="P23" s="54">
        <v>61587</v>
      </c>
      <c r="Q23" s="54">
        <v>77109</v>
      </c>
      <c r="R23" s="56">
        <v>-20.129945920709599</v>
      </c>
      <c r="S23" s="54">
        <v>34.048198522415497</v>
      </c>
      <c r="T23" s="54">
        <v>36.3906924716959</v>
      </c>
      <c r="U23" s="57">
        <v>-6.8799350653994003</v>
      </c>
    </row>
    <row r="24" spans="1:21" ht="12" thickBot="1">
      <c r="A24" s="80"/>
      <c r="B24" s="69" t="s">
        <v>22</v>
      </c>
      <c r="C24" s="70"/>
      <c r="D24" s="54">
        <v>189605.63620000001</v>
      </c>
      <c r="E24" s="54">
        <v>222261.40299999999</v>
      </c>
      <c r="F24" s="56">
        <v>85.307495426905106</v>
      </c>
      <c r="G24" s="54">
        <v>234889.9829</v>
      </c>
      <c r="H24" s="56">
        <v>-19.278960363021898</v>
      </c>
      <c r="I24" s="54">
        <v>30220.7837</v>
      </c>
      <c r="J24" s="56">
        <v>15.938758101116001</v>
      </c>
      <c r="K24" s="54">
        <v>36374.097099999999</v>
      </c>
      <c r="L24" s="56">
        <v>15.485588891836899</v>
      </c>
      <c r="M24" s="56">
        <v>-0.16916745405620001</v>
      </c>
      <c r="N24" s="54">
        <v>6368083.2598000001</v>
      </c>
      <c r="O24" s="54">
        <v>32452174.7082</v>
      </c>
      <c r="P24" s="54">
        <v>20449</v>
      </c>
      <c r="Q24" s="54">
        <v>19481</v>
      </c>
      <c r="R24" s="56">
        <v>4.9689440993788896</v>
      </c>
      <c r="S24" s="54">
        <v>9.2721226563646209</v>
      </c>
      <c r="T24" s="54">
        <v>9.1618328011909096</v>
      </c>
      <c r="U24" s="57">
        <v>1.18947795732624</v>
      </c>
    </row>
    <row r="25" spans="1:21" ht="12" thickBot="1">
      <c r="A25" s="80"/>
      <c r="B25" s="69" t="s">
        <v>23</v>
      </c>
      <c r="C25" s="70"/>
      <c r="D25" s="54">
        <v>204454.98439999999</v>
      </c>
      <c r="E25" s="54">
        <v>198834.68489999999</v>
      </c>
      <c r="F25" s="56">
        <v>102.826619260531</v>
      </c>
      <c r="G25" s="54">
        <v>216690.91080000001</v>
      </c>
      <c r="H25" s="56">
        <v>-5.6467188009068998</v>
      </c>
      <c r="I25" s="54">
        <v>15797.77</v>
      </c>
      <c r="J25" s="56">
        <v>7.7267717616964102</v>
      </c>
      <c r="K25" s="54">
        <v>18704.782599999999</v>
      </c>
      <c r="L25" s="56">
        <v>8.6320106971464199</v>
      </c>
      <c r="M25" s="56">
        <v>-0.15541547112127399</v>
      </c>
      <c r="N25" s="54">
        <v>7408807.3745999997</v>
      </c>
      <c r="O25" s="54">
        <v>44243572.194700003</v>
      </c>
      <c r="P25" s="54">
        <v>14436</v>
      </c>
      <c r="Q25" s="54">
        <v>13235</v>
      </c>
      <c r="R25" s="56">
        <v>9.0744238760861506</v>
      </c>
      <c r="S25" s="54">
        <v>14.1628556663896</v>
      </c>
      <c r="T25" s="54">
        <v>16.351832890064198</v>
      </c>
      <c r="U25" s="57">
        <v>-15.4557617138568</v>
      </c>
    </row>
    <row r="26" spans="1:21" ht="12" thickBot="1">
      <c r="A26" s="80"/>
      <c r="B26" s="69" t="s">
        <v>24</v>
      </c>
      <c r="C26" s="70"/>
      <c r="D26" s="54">
        <v>531974.24459999998</v>
      </c>
      <c r="E26" s="54">
        <v>518623.98180000001</v>
      </c>
      <c r="F26" s="56">
        <v>102.574169970634</v>
      </c>
      <c r="G26" s="54">
        <v>528990.64950000006</v>
      </c>
      <c r="H26" s="56">
        <v>0.56401660460729797</v>
      </c>
      <c r="I26" s="54">
        <v>119775.7656</v>
      </c>
      <c r="J26" s="56">
        <v>22.515331675513998</v>
      </c>
      <c r="K26" s="54">
        <v>108313.0382</v>
      </c>
      <c r="L26" s="56">
        <v>20.475416399586098</v>
      </c>
      <c r="M26" s="56">
        <v>0.10582961747259</v>
      </c>
      <c r="N26" s="54">
        <v>16016290.3664</v>
      </c>
      <c r="O26" s="54">
        <v>75133018.056999996</v>
      </c>
      <c r="P26" s="54">
        <v>36142</v>
      </c>
      <c r="Q26" s="54">
        <v>35529</v>
      </c>
      <c r="R26" s="56">
        <v>1.7253511216189601</v>
      </c>
      <c r="S26" s="54">
        <v>14.719004056222699</v>
      </c>
      <c r="T26" s="54">
        <v>14.5419581074615</v>
      </c>
      <c r="U26" s="57">
        <v>1.2028391872500199</v>
      </c>
    </row>
    <row r="27" spans="1:21" ht="12" thickBot="1">
      <c r="A27" s="80"/>
      <c r="B27" s="69" t="s">
        <v>25</v>
      </c>
      <c r="C27" s="70"/>
      <c r="D27" s="54">
        <v>207917.8425</v>
      </c>
      <c r="E27" s="54">
        <v>253755.06219999999</v>
      </c>
      <c r="F27" s="56">
        <v>81.936431414371995</v>
      </c>
      <c r="G27" s="54">
        <v>258359.8069</v>
      </c>
      <c r="H27" s="56">
        <v>-19.523920924559299</v>
      </c>
      <c r="I27" s="54">
        <v>56565.423900000002</v>
      </c>
      <c r="J27" s="56">
        <v>27.2056612457394</v>
      </c>
      <c r="K27" s="54">
        <v>71037.900999999998</v>
      </c>
      <c r="L27" s="56">
        <v>27.495724606844799</v>
      </c>
      <c r="M27" s="56">
        <v>-0.20372895167609201</v>
      </c>
      <c r="N27" s="54">
        <v>6717142.1328999996</v>
      </c>
      <c r="O27" s="54">
        <v>24659875.3413</v>
      </c>
      <c r="P27" s="54">
        <v>26345</v>
      </c>
      <c r="Q27" s="54">
        <v>24848</v>
      </c>
      <c r="R27" s="56">
        <v>6.0246297488731502</v>
      </c>
      <c r="S27" s="54">
        <v>7.8921177642816502</v>
      </c>
      <c r="T27" s="54">
        <v>7.7993752978106903</v>
      </c>
      <c r="U27" s="57">
        <v>1.1751277570982701</v>
      </c>
    </row>
    <row r="28" spans="1:21" ht="12" thickBot="1">
      <c r="A28" s="80"/>
      <c r="B28" s="69" t="s">
        <v>26</v>
      </c>
      <c r="C28" s="70"/>
      <c r="D28" s="54">
        <v>731957.26540000003</v>
      </c>
      <c r="E28" s="54">
        <v>618430.6459</v>
      </c>
      <c r="F28" s="56">
        <v>118.357211152559</v>
      </c>
      <c r="G28" s="54">
        <v>750737.48789999995</v>
      </c>
      <c r="H28" s="56">
        <v>-2.5015698300257898</v>
      </c>
      <c r="I28" s="54">
        <v>31232.6898</v>
      </c>
      <c r="J28" s="56">
        <v>4.26701001224873</v>
      </c>
      <c r="K28" s="54">
        <v>37178.791299999997</v>
      </c>
      <c r="L28" s="56">
        <v>4.95230248911618</v>
      </c>
      <c r="M28" s="56">
        <v>-0.159932619971968</v>
      </c>
      <c r="N28" s="54">
        <v>22726567.446800001</v>
      </c>
      <c r="O28" s="54">
        <v>107148226.78380001</v>
      </c>
      <c r="P28" s="54">
        <v>34145</v>
      </c>
      <c r="Q28" s="54">
        <v>32270</v>
      </c>
      <c r="R28" s="56">
        <v>5.8103501704369398</v>
      </c>
      <c r="S28" s="54">
        <v>21.436733501244699</v>
      </c>
      <c r="T28" s="54">
        <v>21.9325941245739</v>
      </c>
      <c r="U28" s="57">
        <v>-2.3131351765903401</v>
      </c>
    </row>
    <row r="29" spans="1:21" ht="12" thickBot="1">
      <c r="A29" s="80"/>
      <c r="B29" s="69" t="s">
        <v>27</v>
      </c>
      <c r="C29" s="70"/>
      <c r="D29" s="54">
        <v>761563.74849999999</v>
      </c>
      <c r="E29" s="54">
        <v>612321.42709999997</v>
      </c>
      <c r="F29" s="56">
        <v>124.37319923733899</v>
      </c>
      <c r="G29" s="54">
        <v>726784.71219999995</v>
      </c>
      <c r="H29" s="56">
        <v>4.7853285458802297</v>
      </c>
      <c r="I29" s="54">
        <v>82717.507199999993</v>
      </c>
      <c r="J29" s="56">
        <v>10.8615342265074</v>
      </c>
      <c r="K29" s="54">
        <v>108606.2311</v>
      </c>
      <c r="L29" s="56">
        <v>14.9433840966805</v>
      </c>
      <c r="M29" s="56">
        <v>-0.238372362596422</v>
      </c>
      <c r="N29" s="54">
        <v>21142604.847399998</v>
      </c>
      <c r="O29" s="54">
        <v>72234315.353300005</v>
      </c>
      <c r="P29" s="54">
        <v>88807</v>
      </c>
      <c r="Q29" s="54">
        <v>89085</v>
      </c>
      <c r="R29" s="56">
        <v>-0.312061514284112</v>
      </c>
      <c r="S29" s="54">
        <v>8.5754923429459406</v>
      </c>
      <c r="T29" s="54">
        <v>8.5257836863669496</v>
      </c>
      <c r="U29" s="57">
        <v>0.57965950631248897</v>
      </c>
    </row>
    <row r="30" spans="1:21" ht="12" thickBot="1">
      <c r="A30" s="80"/>
      <c r="B30" s="69" t="s">
        <v>28</v>
      </c>
      <c r="C30" s="70"/>
      <c r="D30" s="54">
        <v>820189.06629999995</v>
      </c>
      <c r="E30" s="54">
        <v>1078483.8056000001</v>
      </c>
      <c r="F30" s="56">
        <v>76.050197698026494</v>
      </c>
      <c r="G30" s="54">
        <v>1355523.7335999999</v>
      </c>
      <c r="H30" s="56">
        <v>-39.492828788637901</v>
      </c>
      <c r="I30" s="54">
        <v>81736.815000000002</v>
      </c>
      <c r="J30" s="56">
        <v>9.9656065117677599</v>
      </c>
      <c r="K30" s="54">
        <v>123703.6045</v>
      </c>
      <c r="L30" s="56">
        <v>9.1258899740152799</v>
      </c>
      <c r="M30" s="56">
        <v>-0.33925276203249199</v>
      </c>
      <c r="N30" s="54">
        <v>31211726.975400001</v>
      </c>
      <c r="O30" s="54">
        <v>102319863.8097</v>
      </c>
      <c r="P30" s="54">
        <v>64724</v>
      </c>
      <c r="Q30" s="54">
        <v>69969</v>
      </c>
      <c r="R30" s="56">
        <v>-7.4961768783318297</v>
      </c>
      <c r="S30" s="54">
        <v>12.672101018169499</v>
      </c>
      <c r="T30" s="54">
        <v>15.8232815661221</v>
      </c>
      <c r="U30" s="57">
        <v>-24.867072503876599</v>
      </c>
    </row>
    <row r="31" spans="1:21" ht="12" thickBot="1">
      <c r="A31" s="80"/>
      <c r="B31" s="69" t="s">
        <v>29</v>
      </c>
      <c r="C31" s="70"/>
      <c r="D31" s="54">
        <v>643602.60149999999</v>
      </c>
      <c r="E31" s="54">
        <v>788081.65910000005</v>
      </c>
      <c r="F31" s="56">
        <v>81.666994031431102</v>
      </c>
      <c r="G31" s="54">
        <v>870226.63910000003</v>
      </c>
      <c r="H31" s="56">
        <v>-26.0419559017841</v>
      </c>
      <c r="I31" s="54">
        <v>39037.735000000001</v>
      </c>
      <c r="J31" s="56">
        <v>6.0655029841422996</v>
      </c>
      <c r="K31" s="54">
        <v>37327.740599999997</v>
      </c>
      <c r="L31" s="56">
        <v>4.28942748047852</v>
      </c>
      <c r="M31" s="56">
        <v>4.5810284054535001E-2</v>
      </c>
      <c r="N31" s="54">
        <v>36309608.101000004</v>
      </c>
      <c r="O31" s="54">
        <v>132693514.53039999</v>
      </c>
      <c r="P31" s="54">
        <v>24744</v>
      </c>
      <c r="Q31" s="54">
        <v>24513</v>
      </c>
      <c r="R31" s="56">
        <v>0.94235711663199795</v>
      </c>
      <c r="S31" s="54">
        <v>26.010451079049499</v>
      </c>
      <c r="T31" s="54">
        <v>25.1053065067515</v>
      </c>
      <c r="U31" s="57">
        <v>3.4799264708908102</v>
      </c>
    </row>
    <row r="32" spans="1:21" ht="12" thickBot="1">
      <c r="A32" s="80"/>
      <c r="B32" s="69" t="s">
        <v>30</v>
      </c>
      <c r="C32" s="70"/>
      <c r="D32" s="54">
        <v>100606.6728</v>
      </c>
      <c r="E32" s="54">
        <v>148129.30439999999</v>
      </c>
      <c r="F32" s="56">
        <v>67.918143008575399</v>
      </c>
      <c r="G32" s="54">
        <v>126914.62149999999</v>
      </c>
      <c r="H32" s="56">
        <v>-20.728855658289898</v>
      </c>
      <c r="I32" s="54">
        <v>28023.006399999998</v>
      </c>
      <c r="J32" s="56">
        <v>27.854023615022101</v>
      </c>
      <c r="K32" s="54">
        <v>33893.248299999999</v>
      </c>
      <c r="L32" s="56">
        <v>26.7055504711882</v>
      </c>
      <c r="M32" s="56">
        <v>-0.17319797288358499</v>
      </c>
      <c r="N32" s="54">
        <v>3169634.8498</v>
      </c>
      <c r="O32" s="54">
        <v>12118070.740700001</v>
      </c>
      <c r="P32" s="54">
        <v>20851</v>
      </c>
      <c r="Q32" s="54">
        <v>19724</v>
      </c>
      <c r="R32" s="56">
        <v>5.7138511458121997</v>
      </c>
      <c r="S32" s="54">
        <v>4.8250286700877698</v>
      </c>
      <c r="T32" s="54">
        <v>4.8156016933684898</v>
      </c>
      <c r="U32" s="57">
        <v>0.19537659491479401</v>
      </c>
    </row>
    <row r="33" spans="1:21" ht="12" thickBot="1">
      <c r="A33" s="80"/>
      <c r="B33" s="69" t="s">
        <v>74</v>
      </c>
      <c r="C33" s="70"/>
      <c r="D33" s="54">
        <v>8.4955999999999996</v>
      </c>
      <c r="E33" s="55"/>
      <c r="F33" s="55"/>
      <c r="G33" s="55"/>
      <c r="H33" s="55"/>
      <c r="I33" s="54">
        <v>-24.739100000000001</v>
      </c>
      <c r="J33" s="56">
        <v>-291.19897358632699</v>
      </c>
      <c r="K33" s="55"/>
      <c r="L33" s="55"/>
      <c r="M33" s="55"/>
      <c r="N33" s="54">
        <v>65.338399999999993</v>
      </c>
      <c r="O33" s="54">
        <v>291.30529999999999</v>
      </c>
      <c r="P33" s="54">
        <v>1</v>
      </c>
      <c r="Q33" s="54">
        <v>1</v>
      </c>
      <c r="R33" s="56">
        <v>0</v>
      </c>
      <c r="S33" s="54">
        <v>8.4955999999999996</v>
      </c>
      <c r="T33" s="54">
        <v>2.4779</v>
      </c>
      <c r="U33" s="57">
        <v>70.833137153349995</v>
      </c>
    </row>
    <row r="34" spans="1:21" ht="12" thickBot="1">
      <c r="A34" s="80"/>
      <c r="B34" s="69" t="s">
        <v>31</v>
      </c>
      <c r="C34" s="70"/>
      <c r="D34" s="54">
        <v>194637.66519999999</v>
      </c>
      <c r="E34" s="54">
        <v>96418.028399999996</v>
      </c>
      <c r="F34" s="56">
        <v>201.868538933949</v>
      </c>
      <c r="G34" s="54">
        <v>122343.40059999999</v>
      </c>
      <c r="H34" s="56">
        <v>59.091266259930997</v>
      </c>
      <c r="I34" s="54">
        <v>18411.758099999999</v>
      </c>
      <c r="J34" s="56">
        <v>9.4595041926140002</v>
      </c>
      <c r="K34" s="54">
        <v>13214.2359</v>
      </c>
      <c r="L34" s="56">
        <v>10.800938861593201</v>
      </c>
      <c r="M34" s="56">
        <v>0.39332748706264598</v>
      </c>
      <c r="N34" s="54">
        <v>3824841.1486999998</v>
      </c>
      <c r="O34" s="54">
        <v>22453540.151299998</v>
      </c>
      <c r="P34" s="54">
        <v>6242</v>
      </c>
      <c r="Q34" s="54">
        <v>5816</v>
      </c>
      <c r="R34" s="56">
        <v>7.3246217331499404</v>
      </c>
      <c r="S34" s="54">
        <v>31.1819393143223</v>
      </c>
      <c r="T34" s="54">
        <v>33.359027252407202</v>
      </c>
      <c r="U34" s="57">
        <v>-6.9818875475934599</v>
      </c>
    </row>
    <row r="35" spans="1:21" ht="12" thickBot="1">
      <c r="A35" s="80"/>
      <c r="B35" s="69" t="s">
        <v>68</v>
      </c>
      <c r="C35" s="70"/>
      <c r="D35" s="54">
        <v>68858.179999999993</v>
      </c>
      <c r="E35" s="55"/>
      <c r="F35" s="55"/>
      <c r="G35" s="54">
        <v>4085.47</v>
      </c>
      <c r="H35" s="56">
        <v>1585.4408427916501</v>
      </c>
      <c r="I35" s="54">
        <v>1342.18</v>
      </c>
      <c r="J35" s="56">
        <v>1.94919470715026</v>
      </c>
      <c r="K35" s="54">
        <v>-273.5</v>
      </c>
      <c r="L35" s="56">
        <v>-6.69445620699699</v>
      </c>
      <c r="M35" s="56">
        <v>-5.9074223034734903</v>
      </c>
      <c r="N35" s="54">
        <v>2882141.51</v>
      </c>
      <c r="O35" s="54">
        <v>15033671.779999999</v>
      </c>
      <c r="P35" s="54">
        <v>50</v>
      </c>
      <c r="Q35" s="54">
        <v>93</v>
      </c>
      <c r="R35" s="56">
        <v>-46.236559139785001</v>
      </c>
      <c r="S35" s="54">
        <v>1377.1636000000001</v>
      </c>
      <c r="T35" s="54">
        <v>2165.2982795698899</v>
      </c>
      <c r="U35" s="57">
        <v>-57.228834654785601</v>
      </c>
    </row>
    <row r="36" spans="1:21" ht="12" thickBot="1">
      <c r="A36" s="80"/>
      <c r="B36" s="69" t="s">
        <v>35</v>
      </c>
      <c r="C36" s="70"/>
      <c r="D36" s="54">
        <v>121868.41</v>
      </c>
      <c r="E36" s="55"/>
      <c r="F36" s="55"/>
      <c r="G36" s="54">
        <v>962914.6</v>
      </c>
      <c r="H36" s="56">
        <v>-87.343798712782998</v>
      </c>
      <c r="I36" s="54">
        <v>-6702.62</v>
      </c>
      <c r="J36" s="56">
        <v>-5.49988302957264</v>
      </c>
      <c r="K36" s="54">
        <v>-78171.539999999994</v>
      </c>
      <c r="L36" s="56">
        <v>-8.1182214912932107</v>
      </c>
      <c r="M36" s="56">
        <v>-0.91425754181125296</v>
      </c>
      <c r="N36" s="54">
        <v>11092455.779999999</v>
      </c>
      <c r="O36" s="54">
        <v>50073428.600000001</v>
      </c>
      <c r="P36" s="54">
        <v>83</v>
      </c>
      <c r="Q36" s="54">
        <v>73</v>
      </c>
      <c r="R36" s="56">
        <v>13.698630136986299</v>
      </c>
      <c r="S36" s="54">
        <v>1468.2940963855399</v>
      </c>
      <c r="T36" s="54">
        <v>1758.6004109589001</v>
      </c>
      <c r="U36" s="57">
        <v>-19.771673487484598</v>
      </c>
    </row>
    <row r="37" spans="1:21" ht="12" thickBot="1">
      <c r="A37" s="80"/>
      <c r="B37" s="69" t="s">
        <v>36</v>
      </c>
      <c r="C37" s="70"/>
      <c r="D37" s="54">
        <v>34852.99</v>
      </c>
      <c r="E37" s="55"/>
      <c r="F37" s="55"/>
      <c r="G37" s="54">
        <v>877661.7</v>
      </c>
      <c r="H37" s="56">
        <v>-96.028881059752294</v>
      </c>
      <c r="I37" s="54">
        <v>31.62</v>
      </c>
      <c r="J37" s="56">
        <v>9.0723923542858007E-2</v>
      </c>
      <c r="K37" s="54">
        <v>-105581.01</v>
      </c>
      <c r="L37" s="56">
        <v>-12.0298071569034</v>
      </c>
      <c r="M37" s="56">
        <v>-1.00029948567455</v>
      </c>
      <c r="N37" s="54">
        <v>13368536.699999999</v>
      </c>
      <c r="O37" s="54">
        <v>24339608.32</v>
      </c>
      <c r="P37" s="54">
        <v>17</v>
      </c>
      <c r="Q37" s="54">
        <v>12</v>
      </c>
      <c r="R37" s="56">
        <v>41.6666666666667</v>
      </c>
      <c r="S37" s="54">
        <v>2050.1758823529399</v>
      </c>
      <c r="T37" s="54">
        <v>3197.5783333333302</v>
      </c>
      <c r="U37" s="57">
        <v>-55.966049589050101</v>
      </c>
    </row>
    <row r="38" spans="1:21" ht="12" thickBot="1">
      <c r="A38" s="80"/>
      <c r="B38" s="69" t="s">
        <v>37</v>
      </c>
      <c r="C38" s="70"/>
      <c r="D38" s="54">
        <v>75376.08</v>
      </c>
      <c r="E38" s="55"/>
      <c r="F38" s="55"/>
      <c r="G38" s="54">
        <v>465296.77</v>
      </c>
      <c r="H38" s="56">
        <v>-83.800429132572802</v>
      </c>
      <c r="I38" s="54">
        <v>-11016.32</v>
      </c>
      <c r="J38" s="56">
        <v>-14.6151405061128</v>
      </c>
      <c r="K38" s="54">
        <v>-54375.39</v>
      </c>
      <c r="L38" s="56">
        <v>-11.6861739659186</v>
      </c>
      <c r="M38" s="56">
        <v>-0.79740246460761</v>
      </c>
      <c r="N38" s="54">
        <v>7003613.9199999999</v>
      </c>
      <c r="O38" s="54">
        <v>27639347.93</v>
      </c>
      <c r="P38" s="54">
        <v>48</v>
      </c>
      <c r="Q38" s="54">
        <v>61</v>
      </c>
      <c r="R38" s="56">
        <v>-21.311475409836099</v>
      </c>
      <c r="S38" s="54">
        <v>1570.335</v>
      </c>
      <c r="T38" s="54">
        <v>1626.11868852459</v>
      </c>
      <c r="U38" s="57">
        <v>-3.5523431958524698</v>
      </c>
    </row>
    <row r="39" spans="1:21" ht="12" thickBot="1">
      <c r="A39" s="80"/>
      <c r="B39" s="69" t="s">
        <v>70</v>
      </c>
      <c r="C39" s="70"/>
      <c r="D39" s="54">
        <v>53.93</v>
      </c>
      <c r="E39" s="55"/>
      <c r="F39" s="55"/>
      <c r="G39" s="54">
        <v>20.3</v>
      </c>
      <c r="H39" s="56">
        <v>165.66502463054201</v>
      </c>
      <c r="I39" s="54">
        <v>-7270.86</v>
      </c>
      <c r="J39" s="56">
        <v>-13482.032264046</v>
      </c>
      <c r="K39" s="54">
        <v>18.36</v>
      </c>
      <c r="L39" s="56">
        <v>90.443349753694605</v>
      </c>
      <c r="M39" s="56">
        <v>-397.01633986928101</v>
      </c>
      <c r="N39" s="54">
        <v>351.15</v>
      </c>
      <c r="O39" s="54">
        <v>1226.46</v>
      </c>
      <c r="P39" s="54">
        <v>5</v>
      </c>
      <c r="Q39" s="55"/>
      <c r="R39" s="55"/>
      <c r="S39" s="54">
        <v>10.786</v>
      </c>
      <c r="T39" s="55"/>
      <c r="U39" s="58"/>
    </row>
    <row r="40" spans="1:21" ht="12" thickBot="1">
      <c r="A40" s="80"/>
      <c r="B40" s="69" t="s">
        <v>32</v>
      </c>
      <c r="C40" s="70"/>
      <c r="D40" s="54">
        <v>51972.648800000003</v>
      </c>
      <c r="E40" s="55"/>
      <c r="F40" s="55"/>
      <c r="G40" s="54">
        <v>248289.7444</v>
      </c>
      <c r="H40" s="56">
        <v>-79.067742437129795</v>
      </c>
      <c r="I40" s="54">
        <v>2939.8330999999998</v>
      </c>
      <c r="J40" s="56">
        <v>5.6565004245079002</v>
      </c>
      <c r="K40" s="54">
        <v>16333.569</v>
      </c>
      <c r="L40" s="56">
        <v>6.5784307924077101</v>
      </c>
      <c r="M40" s="56">
        <v>-0.82001281532529702</v>
      </c>
      <c r="N40" s="54">
        <v>2476409.3928</v>
      </c>
      <c r="O40" s="54">
        <v>9785152.3695</v>
      </c>
      <c r="P40" s="54">
        <v>103</v>
      </c>
      <c r="Q40" s="54">
        <v>77</v>
      </c>
      <c r="R40" s="56">
        <v>33.766233766233803</v>
      </c>
      <c r="S40" s="54">
        <v>504.588823300971</v>
      </c>
      <c r="T40" s="54">
        <v>413.25341168831199</v>
      </c>
      <c r="U40" s="57">
        <v>18.100958125697598</v>
      </c>
    </row>
    <row r="41" spans="1:21" ht="12" thickBot="1">
      <c r="A41" s="80"/>
      <c r="B41" s="69" t="s">
        <v>33</v>
      </c>
      <c r="C41" s="70"/>
      <c r="D41" s="54">
        <v>326648.07659999997</v>
      </c>
      <c r="E41" s="54">
        <v>877956.51009999996</v>
      </c>
      <c r="F41" s="56">
        <v>37.205496268009298</v>
      </c>
      <c r="G41" s="54">
        <v>706074.86919999996</v>
      </c>
      <c r="H41" s="56">
        <v>-53.737473057198599</v>
      </c>
      <c r="I41" s="54">
        <v>16303.7762</v>
      </c>
      <c r="J41" s="56">
        <v>4.9912359410476297</v>
      </c>
      <c r="K41" s="54">
        <v>43659.003100000002</v>
      </c>
      <c r="L41" s="56">
        <v>6.1833390486573601</v>
      </c>
      <c r="M41" s="56">
        <v>-0.62656554107164197</v>
      </c>
      <c r="N41" s="54">
        <v>11041702.068</v>
      </c>
      <c r="O41" s="54">
        <v>52197340.705300003</v>
      </c>
      <c r="P41" s="54">
        <v>1735</v>
      </c>
      <c r="Q41" s="54">
        <v>1748</v>
      </c>
      <c r="R41" s="56">
        <v>-0.74370709382151101</v>
      </c>
      <c r="S41" s="54">
        <v>188.26978478386201</v>
      </c>
      <c r="T41" s="54">
        <v>184.046171224256</v>
      </c>
      <c r="U41" s="57">
        <v>2.24338364462159</v>
      </c>
    </row>
    <row r="42" spans="1:21" ht="12" thickBot="1">
      <c r="A42" s="80"/>
      <c r="B42" s="69" t="s">
        <v>38</v>
      </c>
      <c r="C42" s="70"/>
      <c r="D42" s="54">
        <v>73539.320000000007</v>
      </c>
      <c r="E42" s="55"/>
      <c r="F42" s="55"/>
      <c r="G42" s="54">
        <v>357282.98</v>
      </c>
      <c r="H42" s="56">
        <v>-79.417065990661001</v>
      </c>
      <c r="I42" s="54">
        <v>-8610.31</v>
      </c>
      <c r="J42" s="56">
        <v>-11.7084438637725</v>
      </c>
      <c r="K42" s="54">
        <v>-48615.77</v>
      </c>
      <c r="L42" s="56">
        <v>-13.607076945003101</v>
      </c>
      <c r="M42" s="56">
        <v>-0.82289059702232403</v>
      </c>
      <c r="N42" s="54">
        <v>6107954.4400000004</v>
      </c>
      <c r="O42" s="54">
        <v>23070574.640000001</v>
      </c>
      <c r="P42" s="54">
        <v>50</v>
      </c>
      <c r="Q42" s="54">
        <v>63</v>
      </c>
      <c r="R42" s="56">
        <v>-20.634920634920601</v>
      </c>
      <c r="S42" s="54">
        <v>1470.7864</v>
      </c>
      <c r="T42" s="54">
        <v>1570.2082539682499</v>
      </c>
      <c r="U42" s="57">
        <v>-6.7597751766166603</v>
      </c>
    </row>
    <row r="43" spans="1:21" ht="12" thickBot="1">
      <c r="A43" s="80"/>
      <c r="B43" s="69" t="s">
        <v>39</v>
      </c>
      <c r="C43" s="70"/>
      <c r="D43" s="54">
        <v>34966.69</v>
      </c>
      <c r="E43" s="55"/>
      <c r="F43" s="55"/>
      <c r="G43" s="54">
        <v>76829.16</v>
      </c>
      <c r="H43" s="56">
        <v>-54.487736166840797</v>
      </c>
      <c r="I43" s="54">
        <v>3583.35</v>
      </c>
      <c r="J43" s="56">
        <v>10.2478959260942</v>
      </c>
      <c r="K43" s="54">
        <v>9826.34</v>
      </c>
      <c r="L43" s="56">
        <v>12.7898573926879</v>
      </c>
      <c r="M43" s="56">
        <v>-0.63533217861380697</v>
      </c>
      <c r="N43" s="54">
        <v>2326858.04</v>
      </c>
      <c r="O43" s="54">
        <v>8445224.9499999993</v>
      </c>
      <c r="P43" s="54">
        <v>31</v>
      </c>
      <c r="Q43" s="54">
        <v>46</v>
      </c>
      <c r="R43" s="56">
        <v>-32.6086956521739</v>
      </c>
      <c r="S43" s="54">
        <v>1127.95774193548</v>
      </c>
      <c r="T43" s="54">
        <v>1126.36543478261</v>
      </c>
      <c r="U43" s="57">
        <v>0.141167270162355</v>
      </c>
    </row>
    <row r="44" spans="1:21" ht="12" thickBot="1">
      <c r="A44" s="80"/>
      <c r="B44" s="69" t="s">
        <v>76</v>
      </c>
      <c r="C44" s="70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4">
        <v>-1523.9315999999999</v>
      </c>
      <c r="P44" s="55"/>
      <c r="Q44" s="55"/>
      <c r="R44" s="55"/>
      <c r="S44" s="55"/>
      <c r="T44" s="55"/>
      <c r="U44" s="58"/>
    </row>
    <row r="45" spans="1:21" ht="12" thickBot="1">
      <c r="A45" s="81"/>
      <c r="B45" s="69" t="s">
        <v>34</v>
      </c>
      <c r="C45" s="70"/>
      <c r="D45" s="59">
        <v>18035.1983</v>
      </c>
      <c r="E45" s="60"/>
      <c r="F45" s="60"/>
      <c r="G45" s="59">
        <v>6014.5300999999999</v>
      </c>
      <c r="H45" s="61">
        <v>199.86047122783501</v>
      </c>
      <c r="I45" s="59">
        <v>2624.9726000000001</v>
      </c>
      <c r="J45" s="61">
        <v>14.554719922319901</v>
      </c>
      <c r="K45" s="59">
        <v>769.34130000000005</v>
      </c>
      <c r="L45" s="61">
        <v>12.791378332282401</v>
      </c>
      <c r="M45" s="61">
        <v>2.4119741134396402</v>
      </c>
      <c r="N45" s="59">
        <v>552498.26489999995</v>
      </c>
      <c r="O45" s="59">
        <v>3010123.0285999998</v>
      </c>
      <c r="P45" s="59">
        <v>28</v>
      </c>
      <c r="Q45" s="59">
        <v>24</v>
      </c>
      <c r="R45" s="61">
        <v>16.6666666666667</v>
      </c>
      <c r="S45" s="59">
        <v>644.11422500000003</v>
      </c>
      <c r="T45" s="59">
        <v>808.32097083333304</v>
      </c>
      <c r="U45" s="62">
        <v>-25.4934201823183</v>
      </c>
    </row>
  </sheetData>
  <mergeCells count="43">
    <mergeCell ref="B24:C24"/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  <mergeCell ref="B21:C21"/>
    <mergeCell ref="B22:C22"/>
    <mergeCell ref="B17:C17"/>
    <mergeCell ref="B23:C23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31:C31"/>
    <mergeCell ref="B32:C32"/>
    <mergeCell ref="B33:C33"/>
    <mergeCell ref="B34:C34"/>
    <mergeCell ref="B35:C35"/>
    <mergeCell ref="B29:C29"/>
    <mergeCell ref="B30:C30"/>
  </mergeCells>
  <phoneticPr fontId="2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workbookViewId="0">
      <selection activeCell="G35" sqref="G35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72</v>
      </c>
      <c r="B1" s="38" t="s">
        <v>62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65</v>
      </c>
      <c r="H1" s="38" t="s">
        <v>67</v>
      </c>
    </row>
    <row r="2" spans="1:8">
      <c r="A2" s="37">
        <v>1</v>
      </c>
      <c r="B2" s="37">
        <v>12</v>
      </c>
      <c r="C2" s="37">
        <v>52030</v>
      </c>
      <c r="D2" s="37">
        <v>473754.27343076898</v>
      </c>
      <c r="E2" s="37">
        <v>348675.90685042698</v>
      </c>
      <c r="F2" s="37">
        <v>125078.366580342</v>
      </c>
      <c r="G2" s="37">
        <v>348675.90685042698</v>
      </c>
      <c r="H2" s="37">
        <v>0.26401527879541098</v>
      </c>
    </row>
    <row r="3" spans="1:8">
      <c r="A3" s="37">
        <v>2</v>
      </c>
      <c r="B3" s="37">
        <v>13</v>
      </c>
      <c r="C3" s="37">
        <v>5501</v>
      </c>
      <c r="D3" s="37">
        <v>52010.841235897402</v>
      </c>
      <c r="E3" s="37">
        <v>40382.630256410303</v>
      </c>
      <c r="F3" s="37">
        <v>11628.210979487199</v>
      </c>
      <c r="G3" s="37">
        <v>40382.630256410303</v>
      </c>
      <c r="H3" s="37">
        <v>0.22357283026334701</v>
      </c>
    </row>
    <row r="4" spans="1:8">
      <c r="A4" s="37">
        <v>3</v>
      </c>
      <c r="B4" s="37">
        <v>14</v>
      </c>
      <c r="C4" s="37">
        <v>95004</v>
      </c>
      <c r="D4" s="37">
        <v>94808.586308894897</v>
      </c>
      <c r="E4" s="37">
        <v>69032.995238050295</v>
      </c>
      <c r="F4" s="37">
        <v>25775.591070844599</v>
      </c>
      <c r="G4" s="37">
        <v>69032.995238050295</v>
      </c>
      <c r="H4" s="37">
        <v>0.27186979654844101</v>
      </c>
    </row>
    <row r="5" spans="1:8">
      <c r="A5" s="37">
        <v>4</v>
      </c>
      <c r="B5" s="37">
        <v>15</v>
      </c>
      <c r="C5" s="37">
        <v>2247</v>
      </c>
      <c r="D5" s="37">
        <v>37073.1127550866</v>
      </c>
      <c r="E5" s="37">
        <v>28209.994635693201</v>
      </c>
      <c r="F5" s="37">
        <v>8863.1181193933899</v>
      </c>
      <c r="G5" s="37">
        <v>28209.994635693201</v>
      </c>
      <c r="H5" s="37">
        <v>0.23907132314314</v>
      </c>
    </row>
    <row r="6" spans="1:8">
      <c r="A6" s="37">
        <v>5</v>
      </c>
      <c r="B6" s="37">
        <v>16</v>
      </c>
      <c r="C6" s="37">
        <v>1241</v>
      </c>
      <c r="D6" s="37">
        <v>94409.527396581194</v>
      </c>
      <c r="E6" s="37">
        <v>78303.845377777805</v>
      </c>
      <c r="F6" s="37">
        <v>16105.6820188034</v>
      </c>
      <c r="G6" s="37">
        <v>78303.845377777805</v>
      </c>
      <c r="H6" s="37">
        <v>0.17059382101500301</v>
      </c>
    </row>
    <row r="7" spans="1:8">
      <c r="A7" s="37">
        <v>6</v>
      </c>
      <c r="B7" s="37">
        <v>17</v>
      </c>
      <c r="C7" s="37">
        <v>10000</v>
      </c>
      <c r="D7" s="37">
        <v>139273.34969658099</v>
      </c>
      <c r="E7" s="37">
        <v>95818.494470940204</v>
      </c>
      <c r="F7" s="37">
        <v>43454.855225640997</v>
      </c>
      <c r="G7" s="37">
        <v>95818.494470940204</v>
      </c>
      <c r="H7" s="37">
        <v>0.31201127365939801</v>
      </c>
    </row>
    <row r="8" spans="1:8">
      <c r="A8" s="37">
        <v>7</v>
      </c>
      <c r="B8" s="37">
        <v>18</v>
      </c>
      <c r="C8" s="37">
        <v>52998</v>
      </c>
      <c r="D8" s="37">
        <v>85832.154967521405</v>
      </c>
      <c r="E8" s="37">
        <v>69328.545525641006</v>
      </c>
      <c r="F8" s="37">
        <v>16503.6094418803</v>
      </c>
      <c r="G8" s="37">
        <v>69328.545525641006</v>
      </c>
      <c r="H8" s="37">
        <v>0.19227770114970599</v>
      </c>
    </row>
    <row r="9" spans="1:8">
      <c r="A9" s="37">
        <v>8</v>
      </c>
      <c r="B9" s="37">
        <v>19</v>
      </c>
      <c r="C9" s="37">
        <v>9028</v>
      </c>
      <c r="D9" s="37">
        <v>51077.9196632479</v>
      </c>
      <c r="E9" s="37">
        <v>42099.212738461501</v>
      </c>
      <c r="F9" s="37">
        <v>8978.7069247863201</v>
      </c>
      <c r="G9" s="37">
        <v>42099.212738461501</v>
      </c>
      <c r="H9" s="37">
        <v>0.175784506964695</v>
      </c>
    </row>
    <row r="10" spans="1:8">
      <c r="A10" s="37">
        <v>9</v>
      </c>
      <c r="B10" s="37">
        <v>21</v>
      </c>
      <c r="C10" s="37">
        <v>169588</v>
      </c>
      <c r="D10" s="37">
        <v>712599.622664102</v>
      </c>
      <c r="E10" s="37">
        <v>689615.06460000004</v>
      </c>
      <c r="F10" s="37">
        <v>22984.558064102599</v>
      </c>
      <c r="G10" s="37">
        <v>689615.06460000004</v>
      </c>
      <c r="H10" s="37">
        <v>3.2254518993671703E-2</v>
      </c>
    </row>
    <row r="11" spans="1:8">
      <c r="A11" s="37">
        <v>10</v>
      </c>
      <c r="B11" s="37">
        <v>22</v>
      </c>
      <c r="C11" s="37">
        <v>42908</v>
      </c>
      <c r="D11" s="37">
        <v>597985.76267179498</v>
      </c>
      <c r="E11" s="37">
        <v>560390.989430769</v>
      </c>
      <c r="F11" s="37">
        <v>37594.773241025599</v>
      </c>
      <c r="G11" s="37">
        <v>560390.989430769</v>
      </c>
      <c r="H11" s="37">
        <v>6.2869010581543802E-2</v>
      </c>
    </row>
    <row r="12" spans="1:8">
      <c r="A12" s="37">
        <v>11</v>
      </c>
      <c r="B12" s="37">
        <v>23</v>
      </c>
      <c r="C12" s="37">
        <v>122202.14</v>
      </c>
      <c r="D12" s="37">
        <v>1220246.1611897401</v>
      </c>
      <c r="E12" s="37">
        <v>1044172.7188102599</v>
      </c>
      <c r="F12" s="37">
        <v>176073.44237948701</v>
      </c>
      <c r="G12" s="37">
        <v>1044172.7188102599</v>
      </c>
      <c r="H12" s="37">
        <v>0.144293379466824</v>
      </c>
    </row>
    <row r="13" spans="1:8">
      <c r="A13" s="37">
        <v>12</v>
      </c>
      <c r="B13" s="37">
        <v>24</v>
      </c>
      <c r="C13" s="37">
        <v>18983</v>
      </c>
      <c r="D13" s="37">
        <v>493389.86550598301</v>
      </c>
      <c r="E13" s="37">
        <v>449465.844518803</v>
      </c>
      <c r="F13" s="37">
        <v>43924.020987179501</v>
      </c>
      <c r="G13" s="37">
        <v>449465.844518803</v>
      </c>
      <c r="H13" s="37">
        <v>8.9024976105122E-2</v>
      </c>
    </row>
    <row r="14" spans="1:8">
      <c r="A14" s="37">
        <v>13</v>
      </c>
      <c r="B14" s="37">
        <v>25</v>
      </c>
      <c r="C14" s="37">
        <v>66500</v>
      </c>
      <c r="D14" s="37">
        <v>815398.67929999996</v>
      </c>
      <c r="E14" s="37">
        <v>724957.38780000003</v>
      </c>
      <c r="F14" s="37">
        <v>90441.291500000007</v>
      </c>
      <c r="G14" s="37">
        <v>724957.38780000003</v>
      </c>
      <c r="H14" s="37">
        <v>0.11091665193478301</v>
      </c>
    </row>
    <row r="15" spans="1:8">
      <c r="A15" s="37">
        <v>14</v>
      </c>
      <c r="B15" s="37">
        <v>26</v>
      </c>
      <c r="C15" s="37">
        <v>46891</v>
      </c>
      <c r="D15" s="37">
        <v>286397.302194032</v>
      </c>
      <c r="E15" s="37">
        <v>240837.78607052399</v>
      </c>
      <c r="F15" s="37">
        <v>45559.516123508103</v>
      </c>
      <c r="G15" s="37">
        <v>240837.78607052399</v>
      </c>
      <c r="H15" s="37">
        <v>0.15907802124700801</v>
      </c>
    </row>
    <row r="16" spans="1:8">
      <c r="A16" s="37">
        <v>15</v>
      </c>
      <c r="B16" s="37">
        <v>27</v>
      </c>
      <c r="C16" s="37">
        <v>125946.929</v>
      </c>
      <c r="D16" s="37">
        <v>946685.88739572605</v>
      </c>
      <c r="E16" s="37">
        <v>896143.95364615403</v>
      </c>
      <c r="F16" s="37">
        <v>50541.933749572599</v>
      </c>
      <c r="G16" s="37">
        <v>896143.95364615403</v>
      </c>
      <c r="H16" s="37">
        <v>5.33882826632288E-2</v>
      </c>
    </row>
    <row r="17" spans="1:8">
      <c r="A17" s="37">
        <v>16</v>
      </c>
      <c r="B17" s="37">
        <v>29</v>
      </c>
      <c r="C17" s="37">
        <v>149160</v>
      </c>
      <c r="D17" s="37">
        <v>2096927.32629316</v>
      </c>
      <c r="E17" s="37">
        <v>1876210.7726897399</v>
      </c>
      <c r="F17" s="37">
        <v>220716.55360341899</v>
      </c>
      <c r="G17" s="37">
        <v>1876210.7726897399</v>
      </c>
      <c r="H17" s="37">
        <v>0.105257130676813</v>
      </c>
    </row>
    <row r="18" spans="1:8">
      <c r="A18" s="37">
        <v>17</v>
      </c>
      <c r="B18" s="37">
        <v>31</v>
      </c>
      <c r="C18" s="37">
        <v>23142.194</v>
      </c>
      <c r="D18" s="37">
        <v>189605.67132300901</v>
      </c>
      <c r="E18" s="37">
        <v>159384.85505101801</v>
      </c>
      <c r="F18" s="37">
        <v>30220.8162719912</v>
      </c>
      <c r="G18" s="37">
        <v>159384.85505101801</v>
      </c>
      <c r="H18" s="37">
        <v>0.15938772327388701</v>
      </c>
    </row>
    <row r="19" spans="1:8">
      <c r="A19" s="37">
        <v>18</v>
      </c>
      <c r="B19" s="37">
        <v>32</v>
      </c>
      <c r="C19" s="37">
        <v>13477.32</v>
      </c>
      <c r="D19" s="37">
        <v>204454.96772353101</v>
      </c>
      <c r="E19" s="37">
        <v>188657.213769953</v>
      </c>
      <c r="F19" s="37">
        <v>15797.7539535781</v>
      </c>
      <c r="G19" s="37">
        <v>188657.213769953</v>
      </c>
      <c r="H19" s="37">
        <v>7.7267645435449603E-2</v>
      </c>
    </row>
    <row r="20" spans="1:8">
      <c r="A20" s="37">
        <v>19</v>
      </c>
      <c r="B20" s="37">
        <v>33</v>
      </c>
      <c r="C20" s="37">
        <v>37164.474000000002</v>
      </c>
      <c r="D20" s="37">
        <v>531974.24708059104</v>
      </c>
      <c r="E20" s="37">
        <v>412198.462879306</v>
      </c>
      <c r="F20" s="37">
        <v>119775.784201285</v>
      </c>
      <c r="G20" s="37">
        <v>412198.462879306</v>
      </c>
      <c r="H20" s="37">
        <v>0.22515335067176601</v>
      </c>
    </row>
    <row r="21" spans="1:8">
      <c r="A21" s="37">
        <v>20</v>
      </c>
      <c r="B21" s="37">
        <v>34</v>
      </c>
      <c r="C21" s="37">
        <v>31595.608</v>
      </c>
      <c r="D21" s="37">
        <v>207917.683392595</v>
      </c>
      <c r="E21" s="37">
        <v>151352.456921112</v>
      </c>
      <c r="F21" s="37">
        <v>56565.226471483104</v>
      </c>
      <c r="G21" s="37">
        <v>151352.456921112</v>
      </c>
      <c r="H21" s="37">
        <v>0.27205587109527002</v>
      </c>
    </row>
    <row r="22" spans="1:8">
      <c r="A22" s="37">
        <v>21</v>
      </c>
      <c r="B22" s="37">
        <v>35</v>
      </c>
      <c r="C22" s="37">
        <v>24608.329000000002</v>
      </c>
      <c r="D22" s="37">
        <v>731957.26562654902</v>
      </c>
      <c r="E22" s="37">
        <v>700724.55806637194</v>
      </c>
      <c r="F22" s="37">
        <v>31232.707560177001</v>
      </c>
      <c r="G22" s="37">
        <v>700724.55806637194</v>
      </c>
      <c r="H22" s="37">
        <v>4.2670124373233802E-2</v>
      </c>
    </row>
    <row r="23" spans="1:8">
      <c r="A23" s="37">
        <v>22</v>
      </c>
      <c r="B23" s="37">
        <v>36</v>
      </c>
      <c r="C23" s="37">
        <v>100835.516</v>
      </c>
      <c r="D23" s="37">
        <v>761564.39866460196</v>
      </c>
      <c r="E23" s="37">
        <v>678846.24783923803</v>
      </c>
      <c r="F23" s="37">
        <v>82718.150825363904</v>
      </c>
      <c r="G23" s="37">
        <v>678846.24783923803</v>
      </c>
      <c r="H23" s="37">
        <v>0.108616094673556</v>
      </c>
    </row>
    <row r="24" spans="1:8">
      <c r="A24" s="37">
        <v>23</v>
      </c>
      <c r="B24" s="37">
        <v>37</v>
      </c>
      <c r="C24" s="37">
        <v>114703.16499999999</v>
      </c>
      <c r="D24" s="37">
        <v>820189.07441681402</v>
      </c>
      <c r="E24" s="37">
        <v>738452.29470455798</v>
      </c>
      <c r="F24" s="37">
        <v>81736.779712255899</v>
      </c>
      <c r="G24" s="37">
        <v>738452.29470455798</v>
      </c>
      <c r="H24" s="37">
        <v>9.9656021107540196E-2</v>
      </c>
    </row>
    <row r="25" spans="1:8">
      <c r="A25" s="37">
        <v>24</v>
      </c>
      <c r="B25" s="37">
        <v>38</v>
      </c>
      <c r="C25" s="37">
        <v>137266.24100000001</v>
      </c>
      <c r="D25" s="37">
        <v>643602.52794690302</v>
      </c>
      <c r="E25" s="37">
        <v>604564.85903451301</v>
      </c>
      <c r="F25" s="37">
        <v>39037.668912389403</v>
      </c>
      <c r="G25" s="37">
        <v>604564.85903451301</v>
      </c>
      <c r="H25" s="37">
        <v>6.0654934089398101E-2</v>
      </c>
    </row>
    <row r="26" spans="1:8">
      <c r="A26" s="37">
        <v>25</v>
      </c>
      <c r="B26" s="37">
        <v>39</v>
      </c>
      <c r="C26" s="37">
        <v>65866.448000000004</v>
      </c>
      <c r="D26" s="37">
        <v>100606.60266647</v>
      </c>
      <c r="E26" s="37">
        <v>72583.659761106595</v>
      </c>
      <c r="F26" s="37">
        <v>28022.942905363401</v>
      </c>
      <c r="G26" s="37">
        <v>72583.659761106595</v>
      </c>
      <c r="H26" s="37">
        <v>0.27853979920448002</v>
      </c>
    </row>
    <row r="27" spans="1:8">
      <c r="A27" s="37">
        <v>26</v>
      </c>
      <c r="B27" s="37">
        <v>40</v>
      </c>
      <c r="C27" s="37">
        <v>0.38200000000000001</v>
      </c>
      <c r="D27" s="37">
        <v>8.4955999999999996</v>
      </c>
      <c r="E27" s="37">
        <v>33.234699999999997</v>
      </c>
      <c r="F27" s="37">
        <v>-24.739100000000001</v>
      </c>
      <c r="G27" s="37">
        <v>33.234699999999997</v>
      </c>
      <c r="H27" s="37">
        <v>-2.91198973586327</v>
      </c>
    </row>
    <row r="28" spans="1:8">
      <c r="A28" s="37">
        <v>27</v>
      </c>
      <c r="B28" s="37">
        <v>42</v>
      </c>
      <c r="C28" s="37">
        <v>15143.002</v>
      </c>
      <c r="D28" s="37">
        <v>194637.6654</v>
      </c>
      <c r="E28" s="37">
        <v>176226.10130000001</v>
      </c>
      <c r="F28" s="37">
        <v>18411.5641</v>
      </c>
      <c r="G28" s="37">
        <v>176226.10130000001</v>
      </c>
      <c r="H28" s="37">
        <v>9.4594045105105301E-2</v>
      </c>
    </row>
    <row r="29" spans="1:8">
      <c r="A29" s="37">
        <v>28</v>
      </c>
      <c r="B29" s="37">
        <v>75</v>
      </c>
      <c r="C29" s="37">
        <v>102</v>
      </c>
      <c r="D29" s="37">
        <v>51972.6495726496</v>
      </c>
      <c r="E29" s="37">
        <v>49032.816239316198</v>
      </c>
      <c r="F29" s="37">
        <v>2939.8333333333298</v>
      </c>
      <c r="G29" s="37">
        <v>49032.816239316198</v>
      </c>
      <c r="H29" s="37">
        <v>5.6565007893698199E-2</v>
      </c>
    </row>
    <row r="30" spans="1:8">
      <c r="A30" s="37">
        <v>29</v>
      </c>
      <c r="B30" s="37">
        <v>76</v>
      </c>
      <c r="C30" s="37">
        <v>1818</v>
      </c>
      <c r="D30" s="37">
        <v>326648.07031452999</v>
      </c>
      <c r="E30" s="37">
        <v>310344.30199572601</v>
      </c>
      <c r="F30" s="37">
        <v>16303.768318803401</v>
      </c>
      <c r="G30" s="37">
        <v>310344.30199572601</v>
      </c>
      <c r="H30" s="37">
        <v>4.9912336243420903E-2</v>
      </c>
    </row>
    <row r="31" spans="1:8">
      <c r="A31" s="30">
        <v>30</v>
      </c>
      <c r="B31" s="39">
        <v>99</v>
      </c>
      <c r="C31" s="40">
        <v>21</v>
      </c>
      <c r="D31" s="40">
        <v>18035.1985477649</v>
      </c>
      <c r="E31" s="40">
        <v>15410.225202329601</v>
      </c>
      <c r="F31" s="40">
        <v>2624.97334543529</v>
      </c>
      <c r="G31" s="40">
        <v>15410.225202329601</v>
      </c>
      <c r="H31" s="40">
        <v>0.14554723855594001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30">
        <v>0</v>
      </c>
      <c r="G32" s="30">
        <v>0</v>
      </c>
      <c r="H32" s="30">
        <v>0</v>
      </c>
    </row>
    <row r="33" spans="1:8">
      <c r="A33" s="30"/>
      <c r="B33" s="33">
        <v>70</v>
      </c>
      <c r="C33" s="34">
        <v>50</v>
      </c>
      <c r="D33" s="34">
        <v>68858.179999999993</v>
      </c>
      <c r="E33" s="34">
        <v>67516</v>
      </c>
      <c r="F33" s="30"/>
      <c r="G33" s="30"/>
      <c r="H33" s="30"/>
    </row>
    <row r="34" spans="1:8">
      <c r="A34" s="30"/>
      <c r="B34" s="33">
        <v>71</v>
      </c>
      <c r="C34" s="34">
        <v>78</v>
      </c>
      <c r="D34" s="34">
        <v>121868.41</v>
      </c>
      <c r="E34" s="34">
        <v>128571.03</v>
      </c>
      <c r="F34" s="30"/>
      <c r="G34" s="30"/>
      <c r="H34" s="30"/>
    </row>
    <row r="35" spans="1:8">
      <c r="A35" s="30"/>
      <c r="B35" s="33">
        <v>72</v>
      </c>
      <c r="C35" s="34">
        <v>13</v>
      </c>
      <c r="D35" s="34">
        <v>34852.99</v>
      </c>
      <c r="E35" s="34">
        <v>34821.370000000003</v>
      </c>
      <c r="F35" s="30"/>
      <c r="G35" s="30"/>
      <c r="H35" s="30"/>
    </row>
    <row r="36" spans="1:8">
      <c r="A36" s="30"/>
      <c r="B36" s="33">
        <v>73</v>
      </c>
      <c r="C36" s="34">
        <v>40</v>
      </c>
      <c r="D36" s="34">
        <v>75376.08</v>
      </c>
      <c r="E36" s="34">
        <v>86392.4</v>
      </c>
      <c r="F36" s="30"/>
      <c r="G36" s="30"/>
      <c r="H36" s="30"/>
    </row>
    <row r="37" spans="1:8">
      <c r="A37" s="30"/>
      <c r="B37" s="33">
        <v>74</v>
      </c>
      <c r="C37" s="34">
        <v>110</v>
      </c>
      <c r="D37" s="34">
        <v>53.93</v>
      </c>
      <c r="E37" s="34">
        <v>7324.79</v>
      </c>
      <c r="F37" s="30"/>
      <c r="G37" s="30"/>
      <c r="H37" s="30"/>
    </row>
    <row r="38" spans="1:8">
      <c r="A38" s="30"/>
      <c r="B38" s="33">
        <v>77</v>
      </c>
      <c r="C38" s="34">
        <v>46</v>
      </c>
      <c r="D38" s="34">
        <v>73539.320000000007</v>
      </c>
      <c r="E38" s="34">
        <v>82149.63</v>
      </c>
      <c r="F38" s="34"/>
      <c r="G38" s="30"/>
      <c r="H38" s="30"/>
    </row>
    <row r="39" spans="1:8">
      <c r="A39" s="30"/>
      <c r="B39" s="33">
        <v>78</v>
      </c>
      <c r="C39" s="34">
        <v>31</v>
      </c>
      <c r="D39" s="34">
        <v>34966.69</v>
      </c>
      <c r="E39" s="34">
        <v>31383.34</v>
      </c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2016-03-30T03:22:41Z</dcterms:modified>
</cp:coreProperties>
</file>