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<sst xmlns="http://schemas.openxmlformats.org/spreadsheetml/2006/main" count="118" uniqueCount="77">
  <si>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</si>
  <si>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</si>
  <si>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</si>
  <si>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</si>
  <si>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</si>
  <si>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</si>
  <si>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</si>
  <si>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</si>
  <si>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</si>
  <si>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</si>
  <si>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</si>
  <si>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</si>
  <si>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</si>
  <si>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</si>
  <si>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</si>
  <si>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</si>
  <si>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</si>
  <si>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</si>
  <si>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</si>
  <si>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</si>
  <si>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</si>
  <si>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</si>
  <si>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</si>
  <si>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</si>
  <si>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</si>
  <si>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</si>
  <si>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</si>
  <si>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</si>
  <si>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</si>
  <si>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</si>
  <si>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</si>
  <si>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</si>
  <si>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</si>
  <si>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</si>
  <si>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</si>
  <si>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</si>
  <si>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</si>
  <si>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</si>
  <si>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</si>
  <si>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</si>
  <si>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6" type="noConversion"/>
  </si>
  <si>
    <t>COST</t>
    <phoneticPr fontId="26" type="noConversion"/>
  </si>
  <si>
    <t>成本</t>
    <phoneticPr fontId="26" type="noConversion"/>
  </si>
  <si>
    <t>销售金额差异</t>
    <phoneticPr fontId="26" type="noConversion"/>
  </si>
  <si>
    <t>销售成本差异</t>
    <phoneticPr fontId="2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</si>
  <si>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</si>
  <si>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</si>
  <si>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</si>
  <si>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</si>
  <si>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</si>
  <si>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</si>
  <si>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</si>
  <si>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</si>
  <si>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</si>
  <si>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</si>
  <si>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</si>
  <si>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</si>
  <si>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</si>
  <si>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</si>
  <si>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</si>
  <si>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</si>
  <si>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</si>
  <si>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</si>
  <si>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</si>
  <si>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</si>
  <si>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</si>
  <si>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</si>
  <si>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</si>
  <si>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</si>
  <si>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</si>
  <si>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</si>
  <si>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</si>
  <si>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</si>
  <si>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</si>
  <si>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</si>
  <si>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6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</si>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</sst>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3">
    <xf numFmtId="0" fontId="0" fillId="0" borderId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22" fillId="8" borderId="8" applyNumberFormat="0" applyFont="0" applyAlignment="0" applyProtection="0">
      <alignment vertical="center"/>
    </xf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6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7" fillId="0" borderId="0"/>
    <xf numFmtId="4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40" fillId="38" borderId="21">
      <alignment vertical="center"/>
    </xf>
    <xf numFmtId="0" fontId="59" fillId="0" borderId="0"/>
    <xf numFmtId="180" fontId="61" fillId="0" borderId="0" applyFont="0" applyFill="0" applyBorder="0" applyAlignment="0" applyProtection="0"/>
    <xf numFmtId="181" fontId="61" fillId="0" borderId="0" applyFont="0" applyFill="0" applyBorder="0" applyAlignment="0" applyProtection="0"/>
    <xf numFmtId="178" fontId="61" fillId="0" borderId="0" applyFont="0" applyFill="0" applyBorder="0" applyAlignment="0" applyProtection="0"/>
    <xf numFmtId="179" fontId="61" fillId="0" borderId="0" applyFont="0" applyFill="0" applyBorder="0" applyAlignment="0" applyProtection="0"/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0" borderId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70" fillId="5" borderId="4" applyNumberFormat="0" applyAlignment="0" applyProtection="0">
      <alignment vertical="center"/>
    </xf>
    <xf numFmtId="0" fontId="71" fillId="6" borderId="5" applyNumberFormat="0" applyAlignment="0" applyProtection="0">
      <alignment vertical="center"/>
    </xf>
    <xf numFmtId="0" fontId="72" fillId="6" borderId="4" applyNumberFormat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4" fillId="7" borderId="7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23" fillId="0" borderId="0" xfId="0" applyFont="1"/>
    <xf numFmtId="177" fontId="23" fillId="0" borderId="0" xfId="0" applyNumberFormat="1" applyFont="1"/>
    <xf numFmtId="0" fontId="0" fillId="0" borderId="0" xfId="0" applyAlignment="1"/>
    <xf numFmtId="0" fontId="23" fillId="0" borderId="0" xfId="0" applyNumberFormat="1" applyFont="1"/>
    <xf numFmtId="0" fontId="24" fillId="0" borderId="18" xfId="0" applyFont="1" applyBorder="1" applyAlignment="1">
      <alignment wrapText="1"/>
    </xf>
    <xf numFmtId="0" fontId="24" fillId="0" borderId="18" xfId="0" applyNumberFormat="1" applyFont="1" applyBorder="1" applyAlignment="1">
      <alignment wrapText="1"/>
    </xf>
    <xf numFmtId="0" fontId="23" fillId="0" borderId="18" xfId="0" applyFont="1" applyBorder="1" applyAlignment="1">
      <alignment wrapText="1"/>
    </xf>
    <xf numFmtId="0" fontId="23" fillId="0" borderId="18" xfId="0" applyFont="1" applyBorder="1" applyAlignment="1">
      <alignment horizontal="right" vertical="center" wrapText="1"/>
    </xf>
    <xf numFmtId="49" fontId="24" fillId="36" borderId="18" xfId="0" applyNumberFormat="1" applyFont="1" applyFill="1" applyBorder="1" applyAlignment="1">
      <alignment vertical="center" wrapText="1"/>
    </xf>
    <xf numFmtId="49" fontId="27" fillId="37" borderId="18" xfId="0" applyNumberFormat="1" applyFont="1" applyFill="1" applyBorder="1" applyAlignment="1">
      <alignment horizontal="center" vertical="center" wrapText="1"/>
    </xf>
    <xf numFmtId="0" fontId="24" fillId="33" borderId="18" xfId="0" applyFont="1" applyFill="1" applyBorder="1" applyAlignment="1">
      <alignment vertical="center" wrapText="1"/>
    </xf>
    <xf numFmtId="0" fontId="24" fillId="33" borderId="18" xfId="0" applyNumberFormat="1" applyFont="1" applyFill="1" applyBorder="1" applyAlignment="1">
      <alignment vertical="center" wrapText="1"/>
    </xf>
    <xf numFmtId="0" fontId="24" fillId="36" borderId="18" xfId="0" applyFont="1" applyFill="1" applyBorder="1" applyAlignment="1">
      <alignment vertical="center" wrapText="1"/>
    </xf>
    <xf numFmtId="0" fontId="24" fillId="37" borderId="18" xfId="0" applyFont="1" applyFill="1" applyBorder="1" applyAlignment="1">
      <alignment vertical="center" wrapText="1"/>
    </xf>
    <xf numFmtId="4" fontId="24" fillId="36" borderId="18" xfId="0" applyNumberFormat="1" applyFont="1" applyFill="1" applyBorder="1" applyAlignment="1">
      <alignment horizontal="right" vertical="top" wrapText="1"/>
    </xf>
    <xf numFmtId="4" fontId="24" fillId="37" borderId="18" xfId="0" applyNumberFormat="1" applyFont="1" applyFill="1" applyBorder="1" applyAlignment="1">
      <alignment horizontal="right" vertical="top" wrapText="1"/>
    </xf>
    <xf numFmtId="177" fontId="23" fillId="36" borderId="18" xfId="0" applyNumberFormat="1" applyFont="1" applyFill="1" applyBorder="1" applyAlignment="1">
      <alignment horizontal="center" vertical="center"/>
    </xf>
    <xf numFmtId="177" fontId="23" fillId="37" borderId="18" xfId="0" applyNumberFormat="1" applyFont="1" applyFill="1" applyBorder="1" applyAlignment="1">
      <alignment horizontal="center" vertical="center"/>
    </xf>
    <xf numFmtId="177" fontId="28" fillId="0" borderId="18" xfId="0" applyNumberFormat="1" applyFont="1" applyBorder="1"/>
    <xf numFmtId="177" fontId="23" fillId="36" borderId="18" xfId="0" applyNumberFormat="1" applyFont="1" applyFill="1" applyBorder="1"/>
    <xf numFmtId="177" fontId="23" fillId="37" borderId="18" xfId="0" applyNumberFormat="1" applyFont="1" applyFill="1" applyBorder="1"/>
    <xf numFmtId="177" fontId="23" fillId="0" borderId="18" xfId="0" applyNumberFormat="1" applyFont="1" applyBorder="1"/>
    <xf numFmtId="49" fontId="24" fillId="0" borderId="18" xfId="0" applyNumberFormat="1" applyFont="1" applyFill="1" applyBorder="1" applyAlignment="1">
      <alignment vertical="center" wrapText="1"/>
    </xf>
    <xf numFmtId="0" fontId="24" fillId="0" borderId="18" xfId="0" applyFont="1" applyFill="1" applyBorder="1" applyAlignment="1">
      <alignment vertical="center" wrapText="1"/>
    </xf>
    <xf numFmtId="4" fontId="24" fillId="0" borderId="18" xfId="0" applyNumberFormat="1" applyFont="1" applyFill="1" applyBorder="1" applyAlignment="1">
      <alignment horizontal="right" vertical="top" wrapText="1"/>
    </xf>
    <xf numFmtId="0" fontId="23" fillId="0" borderId="0" xfId="0" applyFont="1" applyFill="1"/>
    <xf numFmtId="176" fontId="2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4" fillId="0" borderId="0" xfId="0" applyNumberFormat="1" applyFont="1" applyAlignment="1"/>
    <xf numFmtId="1" fontId="34" fillId="0" borderId="0" xfId="0" applyNumberFormat="1" applyFont="1" applyAlignment="1"/>
    <xf numFmtId="0" fontId="23" fillId="0" borderId="0" xfId="0" applyFont="1"/>
    <xf numFmtId="1" fontId="58" fillId="0" borderId="0" xfId="0" applyNumberFormat="1" applyFont="1" applyAlignment="1"/>
    <xf numFmtId="0" fontId="58" fillId="0" borderId="0" xfId="0" applyNumberFormat="1" applyFont="1" applyAlignment="1"/>
    <xf numFmtId="0" fontId="23" fillId="0" borderId="0" xfId="0" applyFont="1"/>
    <xf numFmtId="0" fontId="23" fillId="0" borderId="0" xfId="0" applyFont="1"/>
    <xf numFmtId="0" fontId="59" fillId="0" borderId="0" xfId="110"/>
    <xf numFmtId="0" fontId="60" fillId="0" borderId="0" xfId="110" applyNumberFormat="1" applyFont="1"/>
    <xf numFmtId="1" fontId="62" fillId="0" borderId="0" xfId="0" applyNumberFormat="1" applyFont="1" applyAlignment="1"/>
    <xf numFmtId="0" fontId="62" fillId="0" borderId="0" xfId="0" applyNumberFormat="1" applyFont="1" applyAlignment="1"/>
    <xf numFmtId="0" fontId="23" fillId="0" borderId="0" xfId="0" applyFont="1" applyAlignment="1">
      <alignment vertical="center"/>
    </xf>
    <xf numFmtId="0" fontId="29" fillId="0" borderId="0" xfId="0" applyFont="1" applyAlignment="1">
      <alignment horizontal="left" wrapText="1"/>
    </xf>
    <xf numFmtId="0" fontId="35" fillId="0" borderId="19" xfId="0" applyFont="1" applyBorder="1" applyAlignment="1">
      <alignment horizontal="left" vertical="center" wrapText="1"/>
    </xf>
    <xf numFmtId="0" fontId="24" fillId="0" borderId="10" xfId="0" applyFont="1" applyBorder="1" applyAlignment="1">
      <alignment wrapText="1"/>
    </xf>
    <xf numFmtId="0" fontId="23" fillId="0" borderId="11" xfId="0" applyFont="1" applyBorder="1" applyAlignment="1">
      <alignment wrapText="1"/>
    </xf>
    <xf numFmtId="0" fontId="23" fillId="0" borderId="11" xfId="0" applyFont="1" applyBorder="1" applyAlignment="1">
      <alignment horizontal="right" vertical="center" wrapText="1"/>
    </xf>
    <xf numFmtId="49" fontId="24" fillId="33" borderId="10" xfId="0" applyNumberFormat="1" applyFont="1" applyFill="1" applyBorder="1" applyAlignment="1">
      <alignment vertical="center" wrapText="1"/>
    </xf>
    <xf numFmtId="49" fontId="24" fillId="33" borderId="12" xfId="0" applyNumberFormat="1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wrapText="1"/>
    </xf>
    <xf numFmtId="0" fontId="24" fillId="33" borderId="12" xfId="0" applyFont="1" applyFill="1" applyBorder="1" applyAlignment="1">
      <alignment vertical="center" wrapText="1"/>
    </xf>
    <xf numFmtId="4" fontId="25" fillId="34" borderId="10" xfId="0" applyNumberFormat="1" applyFont="1" applyFill="1" applyBorder="1" applyAlignment="1">
      <alignment horizontal="right" vertical="top" wrapText="1"/>
    </xf>
    <xf numFmtId="176" fontId="25" fillId="34" borderId="10" xfId="0" applyNumberFormat="1" applyFont="1" applyFill="1" applyBorder="1" applyAlignment="1">
      <alignment horizontal="right" vertical="top" wrapText="1"/>
    </xf>
    <xf numFmtId="176" fontId="25" fillId="34" borderId="12" xfId="0" applyNumberFormat="1" applyFont="1" applyFill="1" applyBorder="1" applyAlignment="1">
      <alignment horizontal="right" vertical="top" wrapText="1"/>
    </xf>
    <xf numFmtId="4" fontId="24" fillId="35" borderId="10" xfId="0" applyNumberFormat="1" applyFont="1" applyFill="1" applyBorder="1" applyAlignment="1">
      <alignment horizontal="right" vertical="top" wrapText="1"/>
    </xf>
    <xf numFmtId="0" fontId="24" fillId="35" borderId="10" xfId="0" applyFont="1" applyFill="1" applyBorder="1" applyAlignment="1">
      <alignment horizontal="right" vertical="top" wrapText="1"/>
    </xf>
    <xf numFmtId="176" fontId="24" fillId="35" borderId="10" xfId="0" applyNumberFormat="1" applyFont="1" applyFill="1" applyBorder="1" applyAlignment="1">
      <alignment horizontal="right" vertical="top" wrapText="1"/>
    </xf>
    <xf numFmtId="176" fontId="24" fillId="35" borderId="12" xfId="0" applyNumberFormat="1" applyFont="1" applyFill="1" applyBorder="1" applyAlignment="1">
      <alignment horizontal="right" vertical="top" wrapText="1"/>
    </xf>
    <xf numFmtId="0" fontId="24" fillId="35" borderId="12" xfId="0" applyFont="1" applyFill="1" applyBorder="1" applyAlignment="1">
      <alignment horizontal="right" vertical="top" wrapText="1"/>
    </xf>
    <xf numFmtId="4" fontId="24" fillId="35" borderId="13" xfId="0" applyNumberFormat="1" applyFont="1" applyFill="1" applyBorder="1" applyAlignment="1">
      <alignment horizontal="right" vertical="top" wrapText="1"/>
    </xf>
    <xf numFmtId="0" fontId="24" fillId="35" borderId="13" xfId="0" applyFont="1" applyFill="1" applyBorder="1" applyAlignment="1">
      <alignment horizontal="right" vertical="top" wrapText="1"/>
    </xf>
    <xf numFmtId="176" fontId="24" fillId="35" borderId="13" xfId="0" applyNumberFormat="1" applyFont="1" applyFill="1" applyBorder="1" applyAlignment="1">
      <alignment horizontal="right" vertical="top" wrapText="1"/>
    </xf>
    <xf numFmtId="176" fontId="24" fillId="35" borderId="20" xfId="0" applyNumberFormat="1" applyFont="1" applyFill="1" applyBorder="1" applyAlignment="1">
      <alignment horizontal="right" vertical="top" wrapText="1"/>
    </xf>
    <xf numFmtId="0" fontId="24" fillId="33" borderId="18" xfId="0" applyFont="1" applyFill="1" applyBorder="1" applyAlignment="1">
      <alignment vertical="center" wrapText="1"/>
    </xf>
    <xf numFmtId="49" fontId="24" fillId="33" borderId="18" xfId="0" applyNumberFormat="1" applyFont="1" applyFill="1" applyBorder="1" applyAlignment="1">
      <alignment horizontal="left" vertical="top" wrapText="1"/>
    </xf>
    <xf numFmtId="49" fontId="25" fillId="33" borderId="18" xfId="0" applyNumberFormat="1" applyFont="1" applyFill="1" applyBorder="1" applyAlignment="1">
      <alignment horizontal="left" vertical="top" wrapText="1"/>
    </xf>
    <xf numFmtId="14" fontId="24" fillId="33" borderId="18" xfId="0" applyNumberFormat="1" applyFont="1" applyFill="1" applyBorder="1" applyAlignment="1">
      <alignment vertical="center" wrapText="1"/>
    </xf>
    <xf numFmtId="49" fontId="24" fillId="33" borderId="13" xfId="0" applyNumberFormat="1" applyFont="1" applyFill="1" applyBorder="1" applyAlignment="1">
      <alignment horizontal="left" vertical="top" wrapText="1"/>
    </xf>
    <xf numFmtId="49" fontId="24" fillId="33" borderId="15" xfId="0" applyNumberFormat="1" applyFont="1" applyFill="1" applyBorder="1" applyAlignment="1">
      <alignment horizontal="left" vertical="top" wrapText="1"/>
    </xf>
    <xf numFmtId="49" fontId="24" fillId="33" borderId="22" xfId="0" applyNumberFormat="1" applyFont="1" applyFill="1" applyBorder="1" applyAlignment="1">
      <alignment horizontal="left" vertical="top" wrapText="1"/>
    </xf>
    <xf numFmtId="49" fontId="24" fillId="33" borderId="23" xfId="0" applyNumberFormat="1" applyFont="1" applyFill="1" applyBorder="1" applyAlignment="1">
      <alignment horizontal="left" vertical="top" wrapText="1"/>
    </xf>
    <xf numFmtId="0" fontId="23" fillId="0" borderId="0" xfId="0" applyFont="1" applyAlignment="1">
      <alignment wrapText="1"/>
    </xf>
    <xf numFmtId="0" fontId="23" fillId="0" borderId="19" xfId="0" applyFont="1" applyBorder="1" applyAlignment="1">
      <alignment wrapText="1"/>
    </xf>
    <xf numFmtId="0" fontId="23" fillId="0" borderId="0" xfId="0" applyFont="1" applyAlignment="1">
      <alignment horizontal="right" vertical="center" wrapText="1"/>
    </xf>
    <xf numFmtId="0" fontId="24" fillId="33" borderId="13" xfId="0" applyFont="1" applyFill="1" applyBorder="1" applyAlignment="1">
      <alignment vertical="center" wrapText="1"/>
    </xf>
    <xf numFmtId="0" fontId="24" fillId="33" borderId="15" xfId="0" applyFont="1" applyFill="1" applyBorder="1" applyAlignment="1">
      <alignment vertical="center" wrapText="1"/>
    </xf>
    <xf numFmtId="49" fontId="25" fillId="33" borderId="13" xfId="0" applyNumberFormat="1" applyFont="1" applyFill="1" applyBorder="1" applyAlignment="1">
      <alignment horizontal="left" vertical="top" wrapText="1"/>
    </xf>
    <xf numFmtId="49" fontId="25" fillId="33" borderId="14" xfId="0" applyNumberFormat="1" applyFont="1" applyFill="1" applyBorder="1" applyAlignment="1">
      <alignment horizontal="left" vertical="top" wrapText="1"/>
    </xf>
    <xf numFmtId="49" fontId="25" fillId="33" borderId="15" xfId="0" applyNumberFormat="1" applyFont="1" applyFill="1" applyBorder="1" applyAlignment="1">
      <alignment horizontal="left" vertical="top" wrapText="1"/>
    </xf>
    <xf numFmtId="14" fontId="24" fillId="33" borderId="12" xfId="0" applyNumberFormat="1" applyFont="1" applyFill="1" applyBorder="1" applyAlignment="1">
      <alignment vertical="center" wrapText="1"/>
    </xf>
    <xf numFmtId="14" fontId="24" fillId="33" borderId="16" xfId="0" applyNumberFormat="1" applyFont="1" applyFill="1" applyBorder="1" applyAlignment="1">
      <alignment vertical="center" wrapText="1"/>
    </xf>
    <xf numFmtId="14" fontId="24" fillId="33" borderId="17" xfId="0" applyNumberFormat="1" applyFont="1" applyFill="1" applyBorder="1" applyAlignment="1">
      <alignment vertical="center" wrapText="1"/>
    </xf>
  </cellXfs>
  <cellStyles count="24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15" Type="http://schemas.openxmlformats.org/officeDocument/2006/relationships/hyperlink" Target="cid:ba9273f6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626" Type="http://schemas.openxmlformats.org/officeDocument/2006/relationships/image" Target="cid:cfefaa35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E31" sqref="E31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>
      <c r="A3" s="65" t="s">
        <v>5</v>
      </c>
      <c r="B3" s="65"/>
      <c r="C3" s="65"/>
      <c r="D3" s="65"/>
      <c r="E3" s="15">
        <f>SUM(E4:E41)</f>
        <v>17733444.598700002</v>
      </c>
      <c r="F3" s="25">
        <f>RA!I7</f>
        <v>1103000.4867</v>
      </c>
      <c r="G3" s="16">
        <f>SUM(G4:G41)</f>
        <v>16630444.112000002</v>
      </c>
      <c r="H3" s="27">
        <f>RA!J7</f>
        <v>6.2198885307418399</v>
      </c>
      <c r="I3" s="20">
        <f>SUM(I4:I41)</f>
        <v>17733448.147552118</v>
      </c>
      <c r="J3" s="21">
        <f>SUM(J4:J41)</f>
        <v>16630444.353182429</v>
      </c>
      <c r="K3" s="22">
        <f>E3-I3</f>
        <v>-3.5488521158695221</v>
      </c>
      <c r="L3" s="22">
        <f>G3-J3</f>
        <v>-0.24118242785334587</v>
      </c>
    </row>
    <row r="4" spans="1:13">
      <c r="A4" s="66">
        <f>RA!A8</f>
        <v>42460</v>
      </c>
      <c r="B4" s="12">
        <v>12</v>
      </c>
      <c r="C4" s="64" t="s">
        <v>6</v>
      </c>
      <c r="D4" s="64"/>
      <c r="E4" s="15">
        <f>VLOOKUP(C4,RA!B8:D36,3,0)</f>
        <v>584395.46759999997</v>
      </c>
      <c r="F4" s="25">
        <f>VLOOKUP(C4,RA!B8:I39,8,0)</f>
        <v>31731.076700000001</v>
      </c>
      <c r="G4" s="16">
        <f t="shared" ref="G4:G41" si="0">E4-F4</f>
        <v>552664.3909</v>
      </c>
      <c r="H4" s="27">
        <f>RA!J8</f>
        <v>5.4297266935203004</v>
      </c>
      <c r="I4" s="20">
        <f>VLOOKUP(B4,RMS!B:D,3,FALSE)</f>
        <v>584396.12030854705</v>
      </c>
      <c r="J4" s="21">
        <f>VLOOKUP(B4,RMS!B:E,4,FALSE)</f>
        <v>552664.398535043</v>
      </c>
      <c r="K4" s="22">
        <f t="shared" ref="K4:K41" si="1">E4-I4</f>
        <v>-0.65270854707341641</v>
      </c>
      <c r="L4" s="22">
        <f t="shared" ref="L4:L41" si="2">G4-J4</f>
        <v>-7.6350430026650429E-3</v>
      </c>
    </row>
    <row r="5" spans="1:13">
      <c r="A5" s="66"/>
      <c r="B5" s="12">
        <v>13</v>
      </c>
      <c r="C5" s="64" t="s">
        <v>7</v>
      </c>
      <c r="D5" s="64"/>
      <c r="E5" s="15">
        <f>VLOOKUP(C5,RA!B8:D37,3,0)</f>
        <v>55871.022799999999</v>
      </c>
      <c r="F5" s="25">
        <f>VLOOKUP(C5,RA!B9:I40,8,0)</f>
        <v>10494.1543</v>
      </c>
      <c r="G5" s="16">
        <f t="shared" si="0"/>
        <v>45376.868499999997</v>
      </c>
      <c r="H5" s="27">
        <f>RA!J9</f>
        <v>18.782821172910399</v>
      </c>
      <c r="I5" s="20">
        <f>VLOOKUP(B5,RMS!B:D,3,FALSE)</f>
        <v>55871.050442735002</v>
      </c>
      <c r="J5" s="21">
        <f>VLOOKUP(B5,RMS!B:E,4,FALSE)</f>
        <v>45376.866292307699</v>
      </c>
      <c r="K5" s="22">
        <f t="shared" si="1"/>
        <v>-2.7642735003610142E-2</v>
      </c>
      <c r="L5" s="22">
        <f t="shared" si="2"/>
        <v>2.2076922978158109E-3</v>
      </c>
      <c r="M5" s="32"/>
    </row>
    <row r="6" spans="1:13">
      <c r="A6" s="66"/>
      <c r="B6" s="12">
        <v>14</v>
      </c>
      <c r="C6" s="64" t="s">
        <v>8</v>
      </c>
      <c r="D6" s="64"/>
      <c r="E6" s="15">
        <f>VLOOKUP(C6,RA!B10:D38,3,0)</f>
        <v>134383.41269999999</v>
      </c>
      <c r="F6" s="25">
        <f>VLOOKUP(C6,RA!B10:I41,8,0)</f>
        <v>17570.591700000001</v>
      </c>
      <c r="G6" s="16">
        <f t="shared" si="0"/>
        <v>116812.82099999998</v>
      </c>
      <c r="H6" s="27">
        <f>RA!J10</f>
        <v>13.0749705986593</v>
      </c>
      <c r="I6" s="20">
        <f>VLOOKUP(B6,RMS!B:D,3,FALSE)</f>
        <v>134385.35104912601</v>
      </c>
      <c r="J6" s="21">
        <f>VLOOKUP(B6,RMS!B:E,4,FALSE)</f>
        <v>116812.82227118099</v>
      </c>
      <c r="K6" s="22">
        <f>E6-I6</f>
        <v>-1.9383491260232404</v>
      </c>
      <c r="L6" s="22">
        <f t="shared" si="2"/>
        <v>-1.2711810122709721E-3</v>
      </c>
      <c r="M6" s="32"/>
    </row>
    <row r="7" spans="1:13">
      <c r="A7" s="66"/>
      <c r="B7" s="12">
        <v>15</v>
      </c>
      <c r="C7" s="64" t="s">
        <v>9</v>
      </c>
      <c r="D7" s="64"/>
      <c r="E7" s="15">
        <f>VLOOKUP(C7,RA!B10:D39,3,0)</f>
        <v>48355.943500000001</v>
      </c>
      <c r="F7" s="25">
        <f>VLOOKUP(C7,RA!B11:I42,8,0)</f>
        <v>-5635.9870000000001</v>
      </c>
      <c r="G7" s="16">
        <f t="shared" si="0"/>
        <v>53991.930500000002</v>
      </c>
      <c r="H7" s="27">
        <f>RA!J11</f>
        <v>-11.655210491343199</v>
      </c>
      <c r="I7" s="20">
        <f>VLOOKUP(B7,RMS!B:D,3,FALSE)</f>
        <v>48355.979873163902</v>
      </c>
      <c r="J7" s="21">
        <f>VLOOKUP(B7,RMS!B:E,4,FALSE)</f>
        <v>53991.930401437101</v>
      </c>
      <c r="K7" s="22">
        <f t="shared" si="1"/>
        <v>-3.6373163900861982E-2</v>
      </c>
      <c r="L7" s="22">
        <f t="shared" si="2"/>
        <v>9.8562901257537305E-5</v>
      </c>
      <c r="M7" s="32"/>
    </row>
    <row r="8" spans="1:13">
      <c r="A8" s="66"/>
      <c r="B8" s="12">
        <v>16</v>
      </c>
      <c r="C8" s="64" t="s">
        <v>10</v>
      </c>
      <c r="D8" s="64"/>
      <c r="E8" s="15">
        <f>VLOOKUP(C8,RA!B12:D39,3,0)</f>
        <v>141813.15599999999</v>
      </c>
      <c r="F8" s="25">
        <f>VLOOKUP(C8,RA!B12:I43,8,0)</f>
        <v>20295.527900000001</v>
      </c>
      <c r="G8" s="16">
        <f t="shared" si="0"/>
        <v>121517.62809999999</v>
      </c>
      <c r="H8" s="27">
        <f>RA!J12</f>
        <v>14.3114563362513</v>
      </c>
      <c r="I8" s="20">
        <f>VLOOKUP(B8,RMS!B:D,3,FALSE)</f>
        <v>141813.157775214</v>
      </c>
      <c r="J8" s="21">
        <f>VLOOKUP(B8,RMS!B:E,4,FALSE)</f>
        <v>121517.629693162</v>
      </c>
      <c r="K8" s="22">
        <f t="shared" si="1"/>
        <v>-1.7752140120137483E-3</v>
      </c>
      <c r="L8" s="22">
        <f t="shared" si="2"/>
        <v>-1.5931620146147907E-3</v>
      </c>
      <c r="M8" s="32"/>
    </row>
    <row r="9" spans="1:13">
      <c r="A9" s="66"/>
      <c r="B9" s="12">
        <v>17</v>
      </c>
      <c r="C9" s="64" t="s">
        <v>11</v>
      </c>
      <c r="D9" s="64"/>
      <c r="E9" s="15">
        <f>VLOOKUP(C9,RA!B12:D40,3,0)</f>
        <v>159101.48509999999</v>
      </c>
      <c r="F9" s="25">
        <f>VLOOKUP(C9,RA!B13:I44,8,0)</f>
        <v>49122.835700000003</v>
      </c>
      <c r="G9" s="16">
        <f t="shared" si="0"/>
        <v>109978.64939999999</v>
      </c>
      <c r="H9" s="27">
        <f>RA!J13</f>
        <v>30.875158499699001</v>
      </c>
      <c r="I9" s="20">
        <f>VLOOKUP(B9,RMS!B:D,3,FALSE)</f>
        <v>159101.627088034</v>
      </c>
      <c r="J9" s="21">
        <f>VLOOKUP(B9,RMS!B:E,4,FALSE)</f>
        <v>109978.648696581</v>
      </c>
      <c r="K9" s="22">
        <f t="shared" si="1"/>
        <v>-0.14198803401086479</v>
      </c>
      <c r="L9" s="22">
        <f t="shared" si="2"/>
        <v>7.0341899117920548E-4</v>
      </c>
      <c r="M9" s="32"/>
    </row>
    <row r="10" spans="1:13">
      <c r="A10" s="66"/>
      <c r="B10" s="12">
        <v>18</v>
      </c>
      <c r="C10" s="64" t="s">
        <v>12</v>
      </c>
      <c r="D10" s="64"/>
      <c r="E10" s="15">
        <f>VLOOKUP(C10,RA!B14:D41,3,0)</f>
        <v>108531.38159999999</v>
      </c>
      <c r="F10" s="25">
        <f>VLOOKUP(C10,RA!B14:I44,8,0)</f>
        <v>19313.721399999999</v>
      </c>
      <c r="G10" s="16">
        <f t="shared" si="0"/>
        <v>89217.660199999998</v>
      </c>
      <c r="H10" s="27">
        <f>RA!J14</f>
        <v>17.795517863379001</v>
      </c>
      <c r="I10" s="20">
        <f>VLOOKUP(B10,RMS!B:D,3,FALSE)</f>
        <v>108531.37030427399</v>
      </c>
      <c r="J10" s="21">
        <f>VLOOKUP(B10,RMS!B:E,4,FALSE)</f>
        <v>89217.664227350397</v>
      </c>
      <c r="K10" s="22">
        <f t="shared" si="1"/>
        <v>1.1295725998934358E-2</v>
      </c>
      <c r="L10" s="22">
        <f t="shared" si="2"/>
        <v>-4.0273503982461989E-3</v>
      </c>
      <c r="M10" s="32"/>
    </row>
    <row r="11" spans="1:13">
      <c r="A11" s="66"/>
      <c r="B11" s="12">
        <v>19</v>
      </c>
      <c r="C11" s="64" t="s">
        <v>13</v>
      </c>
      <c r="D11" s="64"/>
      <c r="E11" s="15">
        <f>VLOOKUP(C11,RA!B14:D42,3,0)</f>
        <v>62872.661200000002</v>
      </c>
      <c r="F11" s="25">
        <f>VLOOKUP(C11,RA!B15:I45,8,0)</f>
        <v>12183.050499999999</v>
      </c>
      <c r="G11" s="16">
        <f t="shared" si="0"/>
        <v>50689.610700000005</v>
      </c>
      <c r="H11" s="27">
        <f>RA!J15</f>
        <v>19.3773418644478</v>
      </c>
      <c r="I11" s="20">
        <f>VLOOKUP(B11,RMS!B:D,3,FALSE)</f>
        <v>62872.690717948703</v>
      </c>
      <c r="J11" s="21">
        <f>VLOOKUP(B11,RMS!B:E,4,FALSE)</f>
        <v>50689.611552991497</v>
      </c>
      <c r="K11" s="22">
        <f t="shared" si="1"/>
        <v>-2.95179487002315E-2</v>
      </c>
      <c r="L11" s="22">
        <f t="shared" si="2"/>
        <v>-8.5299149213824421E-4</v>
      </c>
      <c r="M11" s="32"/>
    </row>
    <row r="12" spans="1:13">
      <c r="A12" s="66"/>
      <c r="B12" s="12">
        <v>21</v>
      </c>
      <c r="C12" s="64" t="s">
        <v>14</v>
      </c>
      <c r="D12" s="64"/>
      <c r="E12" s="15">
        <f>VLOOKUP(C12,RA!B16:D43,3,0)</f>
        <v>819361.91350000002</v>
      </c>
      <c r="F12" s="25">
        <f>VLOOKUP(C12,RA!B16:I46,8,0)</f>
        <v>-5793.7686000000003</v>
      </c>
      <c r="G12" s="16">
        <f t="shared" si="0"/>
        <v>825155.68209999998</v>
      </c>
      <c r="H12" s="27">
        <f>RA!J16</f>
        <v>-0.70710738497122005</v>
      </c>
      <c r="I12" s="20">
        <f>VLOOKUP(B12,RMS!B:D,3,FALSE)</f>
        <v>819361.368072649</v>
      </c>
      <c r="J12" s="21">
        <f>VLOOKUP(B12,RMS!B:E,4,FALSE)</f>
        <v>825155.68226666702</v>
      </c>
      <c r="K12" s="22">
        <f t="shared" si="1"/>
        <v>0.54542735102586448</v>
      </c>
      <c r="L12" s="22">
        <f t="shared" si="2"/>
        <v>-1.6666704323142767E-4</v>
      </c>
      <c r="M12" s="32"/>
    </row>
    <row r="13" spans="1:13">
      <c r="A13" s="66"/>
      <c r="B13" s="12">
        <v>22</v>
      </c>
      <c r="C13" s="64" t="s">
        <v>15</v>
      </c>
      <c r="D13" s="64"/>
      <c r="E13" s="15">
        <f>VLOOKUP(C13,RA!B16:D44,3,0)</f>
        <v>469808.1447</v>
      </c>
      <c r="F13" s="25">
        <f>VLOOKUP(C13,RA!B17:I47,8,0)</f>
        <v>48916.849800000004</v>
      </c>
      <c r="G13" s="16">
        <f t="shared" si="0"/>
        <v>420891.29489999998</v>
      </c>
      <c r="H13" s="27">
        <f>RA!J17</f>
        <v>10.4120906271721</v>
      </c>
      <c r="I13" s="20">
        <f>VLOOKUP(B13,RMS!B:D,3,FALSE)</f>
        <v>469808.04684102599</v>
      </c>
      <c r="J13" s="21">
        <f>VLOOKUP(B13,RMS!B:E,4,FALSE)</f>
        <v>420891.295815385</v>
      </c>
      <c r="K13" s="22">
        <f t="shared" si="1"/>
        <v>9.7858974011614919E-2</v>
      </c>
      <c r="L13" s="22">
        <f t="shared" si="2"/>
        <v>-9.1538502601906657E-4</v>
      </c>
      <c r="M13" s="32"/>
    </row>
    <row r="14" spans="1:13">
      <c r="A14" s="66"/>
      <c r="B14" s="12">
        <v>23</v>
      </c>
      <c r="C14" s="64" t="s">
        <v>16</v>
      </c>
      <c r="D14" s="64"/>
      <c r="E14" s="15">
        <f>VLOOKUP(C14,RA!B18:D44,3,0)</f>
        <v>1641897.5026</v>
      </c>
      <c r="F14" s="25">
        <f>VLOOKUP(C14,RA!B18:I48,8,0)</f>
        <v>201040.9681</v>
      </c>
      <c r="G14" s="16">
        <f t="shared" si="0"/>
        <v>1440856.5345000001</v>
      </c>
      <c r="H14" s="27">
        <f>RA!J18</f>
        <v>12.244428643179299</v>
      </c>
      <c r="I14" s="20">
        <f>VLOOKUP(B14,RMS!B:D,3,FALSE)</f>
        <v>1641897.59934957</v>
      </c>
      <c r="J14" s="21">
        <f>VLOOKUP(B14,RMS!B:E,4,FALSE)</f>
        <v>1440856.5778461499</v>
      </c>
      <c r="K14" s="22">
        <f t="shared" si="1"/>
        <v>-9.6749569987878203E-2</v>
      </c>
      <c r="L14" s="22">
        <f t="shared" si="2"/>
        <v>-4.334614984691143E-2</v>
      </c>
      <c r="M14" s="32"/>
    </row>
    <row r="15" spans="1:13">
      <c r="A15" s="66"/>
      <c r="B15" s="12">
        <v>24</v>
      </c>
      <c r="C15" s="64" t="s">
        <v>17</v>
      </c>
      <c r="D15" s="64"/>
      <c r="E15" s="15">
        <f>VLOOKUP(C15,RA!B18:D45,3,0)</f>
        <v>658734.08629999997</v>
      </c>
      <c r="F15" s="25">
        <f>VLOOKUP(C15,RA!B19:I49,8,0)</f>
        <v>32026.7271</v>
      </c>
      <c r="G15" s="16">
        <f t="shared" si="0"/>
        <v>626707.35919999995</v>
      </c>
      <c r="H15" s="27">
        <f>RA!J19</f>
        <v>4.8618597042531704</v>
      </c>
      <c r="I15" s="20">
        <f>VLOOKUP(B15,RMS!B:D,3,FALSE)</f>
        <v>658734.09119829</v>
      </c>
      <c r="J15" s="21">
        <f>VLOOKUP(B15,RMS!B:E,4,FALSE)</f>
        <v>626707.35849999997</v>
      </c>
      <c r="K15" s="22">
        <f t="shared" si="1"/>
        <v>-4.8982900334522128E-3</v>
      </c>
      <c r="L15" s="22">
        <f t="shared" si="2"/>
        <v>6.99999975040555E-4</v>
      </c>
      <c r="M15" s="32"/>
    </row>
    <row r="16" spans="1:13">
      <c r="A16" s="66"/>
      <c r="B16" s="12">
        <v>25</v>
      </c>
      <c r="C16" s="64" t="s">
        <v>18</v>
      </c>
      <c r="D16" s="64"/>
      <c r="E16" s="15">
        <f>VLOOKUP(C16,RA!B20:D46,3,0)</f>
        <v>966157.51210000005</v>
      </c>
      <c r="F16" s="25">
        <f>VLOOKUP(C16,RA!B20:I50,8,0)</f>
        <v>89785.058199999999</v>
      </c>
      <c r="G16" s="16">
        <f t="shared" si="0"/>
        <v>876372.45390000008</v>
      </c>
      <c r="H16" s="27">
        <f>RA!J20</f>
        <v>9.2930042022699695</v>
      </c>
      <c r="I16" s="20">
        <f>VLOOKUP(B16,RMS!B:D,3,FALSE)</f>
        <v>966157.51080000005</v>
      </c>
      <c r="J16" s="21">
        <f>VLOOKUP(B16,RMS!B:E,4,FALSE)</f>
        <v>876372.45389999996</v>
      </c>
      <c r="K16" s="22">
        <f t="shared" si="1"/>
        <v>1.3000000035390258E-3</v>
      </c>
      <c r="L16" s="22">
        <f t="shared" si="2"/>
        <v>0</v>
      </c>
      <c r="M16" s="32"/>
    </row>
    <row r="17" spans="1:13">
      <c r="A17" s="66"/>
      <c r="B17" s="12">
        <v>26</v>
      </c>
      <c r="C17" s="64" t="s">
        <v>19</v>
      </c>
      <c r="D17" s="64"/>
      <c r="E17" s="15">
        <f>VLOOKUP(C17,RA!B20:D47,3,0)</f>
        <v>341398.01539999997</v>
      </c>
      <c r="F17" s="25">
        <f>VLOOKUP(C17,RA!B21:I51,8,0)</f>
        <v>26347.491999999998</v>
      </c>
      <c r="G17" s="16">
        <f t="shared" si="0"/>
        <v>315050.52339999995</v>
      </c>
      <c r="H17" s="27">
        <f>RA!J21</f>
        <v>7.7175293386312998</v>
      </c>
      <c r="I17" s="20">
        <f>VLOOKUP(B17,RMS!B:D,3,FALSE)</f>
        <v>341397.34490304801</v>
      </c>
      <c r="J17" s="21">
        <f>VLOOKUP(B17,RMS!B:E,4,FALSE)</f>
        <v>315050.52327728597</v>
      </c>
      <c r="K17" s="22">
        <f t="shared" si="1"/>
        <v>0.67049695196328685</v>
      </c>
      <c r="L17" s="22">
        <f t="shared" si="2"/>
        <v>1.2271397281438112E-4</v>
      </c>
      <c r="M17" s="32"/>
    </row>
    <row r="18" spans="1:13">
      <c r="A18" s="66"/>
      <c r="B18" s="12">
        <v>27</v>
      </c>
      <c r="C18" s="64" t="s">
        <v>20</v>
      </c>
      <c r="D18" s="64"/>
      <c r="E18" s="15">
        <f>VLOOKUP(C18,RA!B22:D48,3,0)</f>
        <v>1613775.8504000001</v>
      </c>
      <c r="F18" s="25">
        <f>VLOOKUP(C18,RA!B22:I52,8,0)</f>
        <v>54588.032200000001</v>
      </c>
      <c r="G18" s="16">
        <f t="shared" si="0"/>
        <v>1559187.8182000001</v>
      </c>
      <c r="H18" s="27">
        <f>RA!J22</f>
        <v>3.38262790253488</v>
      </c>
      <c r="I18" s="20">
        <f>VLOOKUP(B18,RMS!B:D,3,FALSE)</f>
        <v>1613776.6817000001</v>
      </c>
      <c r="J18" s="21">
        <f>VLOOKUP(B18,RMS!B:E,4,FALSE)</f>
        <v>1559187.8176</v>
      </c>
      <c r="K18" s="22">
        <f t="shared" si="1"/>
        <v>-0.83129999996162951</v>
      </c>
      <c r="L18" s="22">
        <f t="shared" si="2"/>
        <v>6.0000014491379261E-4</v>
      </c>
      <c r="M18" s="32"/>
    </row>
    <row r="19" spans="1:13">
      <c r="A19" s="66"/>
      <c r="B19" s="12">
        <v>29</v>
      </c>
      <c r="C19" s="64" t="s">
        <v>21</v>
      </c>
      <c r="D19" s="64"/>
      <c r="E19" s="15">
        <f>VLOOKUP(C19,RA!B22:D49,3,0)</f>
        <v>3045294.1749999998</v>
      </c>
      <c r="F19" s="25">
        <f>VLOOKUP(C19,RA!B23:I53,8,0)</f>
        <v>-55232.589399999997</v>
      </c>
      <c r="G19" s="16">
        <f t="shared" si="0"/>
        <v>3100526.7643999998</v>
      </c>
      <c r="H19" s="27">
        <f>RA!J23</f>
        <v>-1.81370292083523</v>
      </c>
      <c r="I19" s="20">
        <f>VLOOKUP(B19,RMS!B:D,3,FALSE)</f>
        <v>3045295.3912726501</v>
      </c>
      <c r="J19" s="21">
        <f>VLOOKUP(B19,RMS!B:E,4,FALSE)</f>
        <v>3100526.7858111099</v>
      </c>
      <c r="K19" s="22">
        <f t="shared" si="1"/>
        <v>-1.2162726502865553</v>
      </c>
      <c r="L19" s="22">
        <f t="shared" si="2"/>
        <v>-2.1411110181361437E-2</v>
      </c>
      <c r="M19" s="32"/>
    </row>
    <row r="20" spans="1:13">
      <c r="A20" s="66"/>
      <c r="B20" s="12">
        <v>31</v>
      </c>
      <c r="C20" s="64" t="s">
        <v>22</v>
      </c>
      <c r="D20" s="64"/>
      <c r="E20" s="15">
        <f>VLOOKUP(C20,RA!B24:D50,3,0)</f>
        <v>217860.58929999999</v>
      </c>
      <c r="F20" s="25">
        <f>VLOOKUP(C20,RA!B24:I54,8,0)</f>
        <v>33617.523200000003</v>
      </c>
      <c r="G20" s="16">
        <f t="shared" si="0"/>
        <v>184243.0661</v>
      </c>
      <c r="H20" s="27">
        <f>RA!J24</f>
        <v>15.4307501453178</v>
      </c>
      <c r="I20" s="20">
        <f>VLOOKUP(B20,RMS!B:D,3,FALSE)</f>
        <v>217860.60490183</v>
      </c>
      <c r="J20" s="21">
        <f>VLOOKUP(B20,RMS!B:E,4,FALSE)</f>
        <v>184243.068374811</v>
      </c>
      <c r="K20" s="22">
        <f t="shared" si="1"/>
        <v>-1.5601830004015937E-2</v>
      </c>
      <c r="L20" s="22">
        <f t="shared" si="2"/>
        <v>-2.2748110059183091E-3</v>
      </c>
      <c r="M20" s="32"/>
    </row>
    <row r="21" spans="1:13">
      <c r="A21" s="66"/>
      <c r="B21" s="12">
        <v>32</v>
      </c>
      <c r="C21" s="64" t="s">
        <v>23</v>
      </c>
      <c r="D21" s="64"/>
      <c r="E21" s="15">
        <f>VLOOKUP(C21,RA!B24:D51,3,0)</f>
        <v>262960.43219999998</v>
      </c>
      <c r="F21" s="25">
        <f>VLOOKUP(C21,RA!B25:I55,8,0)</f>
        <v>20556.622899999998</v>
      </c>
      <c r="G21" s="16">
        <f t="shared" si="0"/>
        <v>242403.80929999999</v>
      </c>
      <c r="H21" s="27">
        <f>RA!J25</f>
        <v>7.8173825347097203</v>
      </c>
      <c r="I21" s="20">
        <f>VLOOKUP(B21,RMS!B:D,3,FALSE)</f>
        <v>262960.412625528</v>
      </c>
      <c r="J21" s="21">
        <f>VLOOKUP(B21,RMS!B:E,4,FALSE)</f>
        <v>242403.80916908599</v>
      </c>
      <c r="K21" s="22">
        <f t="shared" si="1"/>
        <v>1.9574471982195973E-2</v>
      </c>
      <c r="L21" s="22">
        <f t="shared" si="2"/>
        <v>1.309140061493963E-4</v>
      </c>
      <c r="M21" s="32"/>
    </row>
    <row r="22" spans="1:13">
      <c r="A22" s="66"/>
      <c r="B22" s="12">
        <v>33</v>
      </c>
      <c r="C22" s="64" t="s">
        <v>24</v>
      </c>
      <c r="D22" s="64"/>
      <c r="E22" s="15">
        <f>VLOOKUP(C22,RA!B26:D52,3,0)</f>
        <v>531749.33330000006</v>
      </c>
      <c r="F22" s="25">
        <f>VLOOKUP(C22,RA!B26:I56,8,0)</f>
        <v>118495.5597</v>
      </c>
      <c r="G22" s="16">
        <f t="shared" si="0"/>
        <v>413253.77360000007</v>
      </c>
      <c r="H22" s="27">
        <f>RA!J26</f>
        <v>22.284101225783299</v>
      </c>
      <c r="I22" s="20">
        <f>VLOOKUP(B22,RMS!B:D,3,FALSE)</f>
        <v>531749.31943383999</v>
      </c>
      <c r="J22" s="21">
        <f>VLOOKUP(B22,RMS!B:E,4,FALSE)</f>
        <v>413253.77528656798</v>
      </c>
      <c r="K22" s="22">
        <f t="shared" si="1"/>
        <v>1.3866160064935684E-2</v>
      </c>
      <c r="L22" s="22">
        <f t="shared" si="2"/>
        <v>-1.6865679062902927E-3</v>
      </c>
      <c r="M22" s="32"/>
    </row>
    <row r="23" spans="1:13">
      <c r="A23" s="66"/>
      <c r="B23" s="12">
        <v>34</v>
      </c>
      <c r="C23" s="64" t="s">
        <v>25</v>
      </c>
      <c r="D23" s="64"/>
      <c r="E23" s="15">
        <f>VLOOKUP(C23,RA!B26:D53,3,0)</f>
        <v>225104.63699999999</v>
      </c>
      <c r="F23" s="25">
        <f>VLOOKUP(C23,RA!B27:I57,8,0)</f>
        <v>60018.384299999998</v>
      </c>
      <c r="G23" s="16">
        <f t="shared" si="0"/>
        <v>165086.25269999998</v>
      </c>
      <c r="H23" s="27">
        <f>RA!J27</f>
        <v>26.662438010994901</v>
      </c>
      <c r="I23" s="20">
        <f>VLOOKUP(B23,RMS!B:D,3,FALSE)</f>
        <v>225104.48383859801</v>
      </c>
      <c r="J23" s="21">
        <f>VLOOKUP(B23,RMS!B:E,4,FALSE)</f>
        <v>165086.28172333699</v>
      </c>
      <c r="K23" s="22">
        <f t="shared" si="1"/>
        <v>0.15316140197683126</v>
      </c>
      <c r="L23" s="22">
        <f t="shared" si="2"/>
        <v>-2.902333700330928E-2</v>
      </c>
      <c r="M23" s="32"/>
    </row>
    <row r="24" spans="1:13">
      <c r="A24" s="66"/>
      <c r="B24" s="12">
        <v>35</v>
      </c>
      <c r="C24" s="64" t="s">
        <v>26</v>
      </c>
      <c r="D24" s="64"/>
      <c r="E24" s="15">
        <f>VLOOKUP(C24,RA!B28:D54,3,0)</f>
        <v>796378.06900000002</v>
      </c>
      <c r="F24" s="25">
        <f>VLOOKUP(C24,RA!B28:I58,8,0)</f>
        <v>30709.871599999999</v>
      </c>
      <c r="G24" s="16">
        <f t="shared" si="0"/>
        <v>765668.19740000006</v>
      </c>
      <c r="H24" s="27">
        <f>RA!J28</f>
        <v>3.8561925290787999</v>
      </c>
      <c r="I24" s="20">
        <f>VLOOKUP(B24,RMS!B:D,3,FALSE)</f>
        <v>796378.06895752205</v>
      </c>
      <c r="J24" s="21">
        <f>VLOOKUP(B24,RMS!B:E,4,FALSE)</f>
        <v>765668.19513539795</v>
      </c>
      <c r="K24" s="22">
        <f t="shared" si="1"/>
        <v>4.2477971874177456E-5</v>
      </c>
      <c r="L24" s="22">
        <f t="shared" si="2"/>
        <v>2.2646021097898483E-3</v>
      </c>
      <c r="M24" s="32"/>
    </row>
    <row r="25" spans="1:13">
      <c r="A25" s="66"/>
      <c r="B25" s="12">
        <v>36</v>
      </c>
      <c r="C25" s="64" t="s">
        <v>27</v>
      </c>
      <c r="D25" s="64"/>
      <c r="E25" s="15">
        <f>VLOOKUP(C25,RA!B28:D55,3,0)</f>
        <v>811636.09939999995</v>
      </c>
      <c r="F25" s="25">
        <f>VLOOKUP(C25,RA!B29:I59,8,0)</f>
        <v>116056.6704</v>
      </c>
      <c r="G25" s="16">
        <f t="shared" si="0"/>
        <v>695579.429</v>
      </c>
      <c r="H25" s="27">
        <f>RA!J29</f>
        <v>14.2991015906999</v>
      </c>
      <c r="I25" s="20">
        <f>VLOOKUP(B25,RMS!B:D,3,FALSE)</f>
        <v>811636.09697345097</v>
      </c>
      <c r="J25" s="21">
        <f>VLOOKUP(B25,RMS!B:E,4,FALSE)</f>
        <v>695579.42724249198</v>
      </c>
      <c r="K25" s="22">
        <f t="shared" si="1"/>
        <v>2.4265489773824811E-3</v>
      </c>
      <c r="L25" s="22">
        <f t="shared" si="2"/>
        <v>1.7575080273672938E-3</v>
      </c>
      <c r="M25" s="32"/>
    </row>
    <row r="26" spans="1:13">
      <c r="A26" s="66"/>
      <c r="B26" s="12">
        <v>37</v>
      </c>
      <c r="C26" s="64" t="s">
        <v>71</v>
      </c>
      <c r="D26" s="64"/>
      <c r="E26" s="15">
        <f>VLOOKUP(C26,RA!B30:D56,3,0)</f>
        <v>1015200.6446999999</v>
      </c>
      <c r="F26" s="25">
        <f>VLOOKUP(C26,RA!B30:I60,8,0)</f>
        <v>97027.201799999995</v>
      </c>
      <c r="G26" s="16">
        <f t="shared" si="0"/>
        <v>918173.44289999991</v>
      </c>
      <c r="H26" s="27">
        <f>RA!J30</f>
        <v>9.5574409163887299</v>
      </c>
      <c r="I26" s="20">
        <f>VLOOKUP(B26,RMS!B:D,3,FALSE)</f>
        <v>1015200.7258</v>
      </c>
      <c r="J26" s="21">
        <f>VLOOKUP(B26,RMS!B:E,4,FALSE)</f>
        <v>918173.52531757206</v>
      </c>
      <c r="K26" s="22">
        <f t="shared" si="1"/>
        <v>-8.1100000068545341E-2</v>
      </c>
      <c r="L26" s="22">
        <f t="shared" si="2"/>
        <v>-8.241757215000689E-2</v>
      </c>
      <c r="M26" s="32"/>
    </row>
    <row r="27" spans="1:13">
      <c r="A27" s="66"/>
      <c r="B27" s="12">
        <v>38</v>
      </c>
      <c r="C27" s="64" t="s">
        <v>29</v>
      </c>
      <c r="D27" s="64"/>
      <c r="E27" s="15">
        <f>VLOOKUP(C27,RA!B30:D57,3,0)</f>
        <v>657749.30299999996</v>
      </c>
      <c r="F27" s="25">
        <f>VLOOKUP(C27,RA!B31:I61,8,0)</f>
        <v>40131.904999999999</v>
      </c>
      <c r="G27" s="16">
        <f t="shared" si="0"/>
        <v>617617.39799999993</v>
      </c>
      <c r="H27" s="27">
        <f>RA!J31</f>
        <v>6.1013983316984204</v>
      </c>
      <c r="I27" s="20">
        <f>VLOOKUP(B27,RMS!B:D,3,FALSE)</f>
        <v>657749.28424513305</v>
      </c>
      <c r="J27" s="21">
        <f>VLOOKUP(B27,RMS!B:E,4,FALSE)</f>
        <v>617617.46416725696</v>
      </c>
      <c r="K27" s="22">
        <f t="shared" si="1"/>
        <v>1.8754866905510426E-2</v>
      </c>
      <c r="L27" s="22">
        <f t="shared" si="2"/>
        <v>-6.6167257027700543E-2</v>
      </c>
      <c r="M27" s="32"/>
    </row>
    <row r="28" spans="1:13">
      <c r="A28" s="66"/>
      <c r="B28" s="12">
        <v>39</v>
      </c>
      <c r="C28" s="64" t="s">
        <v>30</v>
      </c>
      <c r="D28" s="64"/>
      <c r="E28" s="15">
        <f>VLOOKUP(C28,RA!B32:D58,3,0)</f>
        <v>97469.334900000002</v>
      </c>
      <c r="F28" s="25">
        <f>VLOOKUP(C28,RA!B32:I62,8,0)</f>
        <v>27338.422900000001</v>
      </c>
      <c r="G28" s="16">
        <f t="shared" si="0"/>
        <v>70130.911999999997</v>
      </c>
      <c r="H28" s="27">
        <f>RA!J32</f>
        <v>28.048229659152</v>
      </c>
      <c r="I28" s="20">
        <f>VLOOKUP(B28,RMS!B:D,3,FALSE)</f>
        <v>97469.285017351198</v>
      </c>
      <c r="J28" s="21">
        <f>VLOOKUP(B28,RMS!B:E,4,FALSE)</f>
        <v>70130.904596619599</v>
      </c>
      <c r="K28" s="22">
        <f t="shared" si="1"/>
        <v>4.9882648803759366E-2</v>
      </c>
      <c r="L28" s="22">
        <f t="shared" si="2"/>
        <v>7.4033803975908086E-3</v>
      </c>
      <c r="M28" s="32"/>
    </row>
    <row r="29" spans="1:13">
      <c r="A29" s="66"/>
      <c r="B29" s="12">
        <v>40</v>
      </c>
      <c r="C29" s="64" t="s">
        <v>73</v>
      </c>
      <c r="D29" s="64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6"/>
      <c r="B30" s="12">
        <v>42</v>
      </c>
      <c r="C30" s="64" t="s">
        <v>31</v>
      </c>
      <c r="D30" s="64"/>
      <c r="E30" s="15">
        <f>VLOOKUP(C30,RA!B34:D61,3,0)</f>
        <v>124728.03290000001</v>
      </c>
      <c r="F30" s="25">
        <f>VLOOKUP(C30,RA!B34:I65,8,0)</f>
        <v>16454.495800000001</v>
      </c>
      <c r="G30" s="16">
        <f t="shared" si="0"/>
        <v>108273.5371</v>
      </c>
      <c r="H30" s="27">
        <f>RA!J34</f>
        <v>13.1922996117419</v>
      </c>
      <c r="I30" s="20">
        <f>VLOOKUP(B30,RMS!B:D,3,FALSE)</f>
        <v>124728.0953</v>
      </c>
      <c r="J30" s="21">
        <f>VLOOKUP(B30,RMS!B:E,4,FALSE)</f>
        <v>108273.5349</v>
      </c>
      <c r="K30" s="22">
        <f t="shared" si="1"/>
        <v>-6.2399999995250255E-2</v>
      </c>
      <c r="L30" s="22">
        <f t="shared" si="2"/>
        <v>2.2000000026309863E-3</v>
      </c>
      <c r="M30" s="32"/>
    </row>
    <row r="31" spans="1:13" s="35" customFormat="1" ht="12" thickBot="1">
      <c r="A31" s="66"/>
      <c r="B31" s="12">
        <v>70</v>
      </c>
      <c r="C31" s="67" t="s">
        <v>68</v>
      </c>
      <c r="D31" s="68"/>
      <c r="E31" s="15">
        <f>VLOOKUP(C31,RA!B35:D62,3,0)</f>
        <v>90540.21</v>
      </c>
      <c r="F31" s="25">
        <f>VLOOKUP(C31,RA!B35:I66,8,0)</f>
        <v>831.83</v>
      </c>
      <c r="G31" s="16">
        <f t="shared" si="0"/>
        <v>89708.38</v>
      </c>
      <c r="H31" s="27">
        <f>RA!J35</f>
        <v>0.91874096603045197</v>
      </c>
      <c r="I31" s="20">
        <f>VLOOKUP(B31,RMS!B:D,3,FALSE)</f>
        <v>90540.21</v>
      </c>
      <c r="J31" s="21">
        <f>VLOOKUP(B31,RMS!B:E,4,FALSE)</f>
        <v>89708.38</v>
      </c>
      <c r="K31" s="22">
        <f t="shared" si="1"/>
        <v>0</v>
      </c>
      <c r="L31" s="22">
        <f t="shared" si="2"/>
        <v>0</v>
      </c>
    </row>
    <row r="32" spans="1:13">
      <c r="A32" s="66"/>
      <c r="B32" s="12">
        <v>71</v>
      </c>
      <c r="C32" s="64" t="s">
        <v>35</v>
      </c>
      <c r="D32" s="64"/>
      <c r="E32" s="15">
        <f>VLOOKUP(C32,RA!B34:D62,3,0)</f>
        <v>76444.5</v>
      </c>
      <c r="F32" s="25">
        <f>VLOOKUP(C32,RA!B34:I66,8,0)</f>
        <v>-7832.49</v>
      </c>
      <c r="G32" s="16">
        <f t="shared" si="0"/>
        <v>84276.99</v>
      </c>
      <c r="H32" s="27">
        <f>RA!J35</f>
        <v>0.91874096603045197</v>
      </c>
      <c r="I32" s="20">
        <f>VLOOKUP(B32,RMS!B:D,3,FALSE)</f>
        <v>76444.5</v>
      </c>
      <c r="J32" s="21">
        <f>VLOOKUP(B32,RMS!B:E,4,FALSE)</f>
        <v>84276.99</v>
      </c>
      <c r="K32" s="22">
        <f t="shared" si="1"/>
        <v>0</v>
      </c>
      <c r="L32" s="22">
        <f t="shared" si="2"/>
        <v>0</v>
      </c>
      <c r="M32" s="32"/>
    </row>
    <row r="33" spans="1:13">
      <c r="A33" s="66"/>
      <c r="B33" s="12">
        <v>72</v>
      </c>
      <c r="C33" s="64" t="s">
        <v>36</v>
      </c>
      <c r="D33" s="64"/>
      <c r="E33" s="15">
        <f>VLOOKUP(C33,RA!B34:D63,3,0)</f>
        <v>9182.0499999999993</v>
      </c>
      <c r="F33" s="25">
        <f>VLOOKUP(C33,RA!B34:I67,8,0)</f>
        <v>749.55</v>
      </c>
      <c r="G33" s="16">
        <f t="shared" si="0"/>
        <v>8432.5</v>
      </c>
      <c r="H33" s="27">
        <f>RA!J34</f>
        <v>13.1922996117419</v>
      </c>
      <c r="I33" s="20">
        <f>VLOOKUP(B33,RMS!B:D,3,FALSE)</f>
        <v>9182.0499999999993</v>
      </c>
      <c r="J33" s="21">
        <f>VLOOKUP(B33,RMS!B:E,4,FALSE)</f>
        <v>8432.5</v>
      </c>
      <c r="K33" s="22">
        <f t="shared" si="1"/>
        <v>0</v>
      </c>
      <c r="L33" s="22">
        <f t="shared" si="2"/>
        <v>0</v>
      </c>
      <c r="M33" s="32"/>
    </row>
    <row r="34" spans="1:13">
      <c r="A34" s="66"/>
      <c r="B34" s="12">
        <v>73</v>
      </c>
      <c r="C34" s="64" t="s">
        <v>37</v>
      </c>
      <c r="D34" s="64"/>
      <c r="E34" s="15">
        <f>VLOOKUP(C34,RA!B35:D64,3,0)</f>
        <v>106047.05</v>
      </c>
      <c r="F34" s="25">
        <f>VLOOKUP(C34,RA!B35:I68,8,0)</f>
        <v>-18998.18</v>
      </c>
      <c r="G34" s="16">
        <f t="shared" si="0"/>
        <v>125045.23000000001</v>
      </c>
      <c r="H34" s="27">
        <f>RA!J35</f>
        <v>0.91874096603045197</v>
      </c>
      <c r="I34" s="20">
        <f>VLOOKUP(B34,RMS!B:D,3,FALSE)</f>
        <v>106047.05</v>
      </c>
      <c r="J34" s="21">
        <f>VLOOKUP(B34,RMS!B:E,4,FALSE)</f>
        <v>125045.23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6"/>
      <c r="B35" s="12">
        <v>74</v>
      </c>
      <c r="C35" s="64" t="s">
        <v>69</v>
      </c>
      <c r="D35" s="64"/>
      <c r="E35" s="15">
        <f>VLOOKUP(C35,RA!B36:D65,3,0)</f>
        <v>0.85</v>
      </c>
      <c r="F35" s="25">
        <f>VLOOKUP(C35,RA!B36:I69,8,0)</f>
        <v>-54.71</v>
      </c>
      <c r="G35" s="16">
        <f t="shared" si="0"/>
        <v>55.56</v>
      </c>
      <c r="H35" s="27">
        <f>RA!J36</f>
        <v>-10.2459823793733</v>
      </c>
      <c r="I35" s="20">
        <f>VLOOKUP(B35,RMS!B:D,3,FALSE)</f>
        <v>0.85</v>
      </c>
      <c r="J35" s="21">
        <f>VLOOKUP(B35,RMS!B:E,4,FALSE)</f>
        <v>55.56</v>
      </c>
      <c r="K35" s="22">
        <f t="shared" si="1"/>
        <v>0</v>
      </c>
      <c r="L35" s="22">
        <f t="shared" si="2"/>
        <v>0</v>
      </c>
    </row>
    <row r="36" spans="1:13" ht="11.25" customHeight="1">
      <c r="A36" s="66"/>
      <c r="B36" s="12">
        <v>75</v>
      </c>
      <c r="C36" s="64" t="s">
        <v>32</v>
      </c>
      <c r="D36" s="64"/>
      <c r="E36" s="15">
        <f>VLOOKUP(C36,RA!B8:D65,3,0)</f>
        <v>41661.5553</v>
      </c>
      <c r="F36" s="25">
        <f>VLOOKUP(C36,RA!B8:I69,8,0)</f>
        <v>2317.3456999999999</v>
      </c>
      <c r="G36" s="16">
        <f t="shared" si="0"/>
        <v>39344.209600000002</v>
      </c>
      <c r="H36" s="27">
        <f>RA!J36</f>
        <v>-10.2459823793733</v>
      </c>
      <c r="I36" s="20">
        <f>VLOOKUP(B36,RMS!B:D,3,FALSE)</f>
        <v>41661.555555555598</v>
      </c>
      <c r="J36" s="21">
        <f>VLOOKUP(B36,RMS!B:E,4,FALSE)</f>
        <v>39344.209059829103</v>
      </c>
      <c r="K36" s="22">
        <f t="shared" si="1"/>
        <v>-2.5555559841450304E-4</v>
      </c>
      <c r="L36" s="22">
        <f t="shared" si="2"/>
        <v>5.4017089860280976E-4</v>
      </c>
      <c r="M36" s="32"/>
    </row>
    <row r="37" spans="1:13">
      <c r="A37" s="66"/>
      <c r="B37" s="12">
        <v>76</v>
      </c>
      <c r="C37" s="64" t="s">
        <v>33</v>
      </c>
      <c r="D37" s="64"/>
      <c r="E37" s="15">
        <f>VLOOKUP(C37,RA!B8:D66,3,0)</f>
        <v>1208192.5193</v>
      </c>
      <c r="F37" s="25">
        <f>VLOOKUP(C37,RA!B8:I70,8,0)</f>
        <v>17287.055</v>
      </c>
      <c r="G37" s="16">
        <f t="shared" si="0"/>
        <v>1190905.4643000001</v>
      </c>
      <c r="H37" s="27">
        <f>RA!J37</f>
        <v>8.1632097407441702</v>
      </c>
      <c r="I37" s="20">
        <f>VLOOKUP(B37,RMS!B:D,3,FALSE)</f>
        <v>1208192.51527949</v>
      </c>
      <c r="J37" s="21">
        <f>VLOOKUP(B37,RMS!B:E,4,FALSE)</f>
        <v>1190905.4615470101</v>
      </c>
      <c r="K37" s="22">
        <f t="shared" si="1"/>
        <v>4.0205100085586309E-3</v>
      </c>
      <c r="L37" s="22">
        <f t="shared" si="2"/>
        <v>2.7529899962246418E-3</v>
      </c>
      <c r="M37" s="32"/>
    </row>
    <row r="38" spans="1:13">
      <c r="A38" s="66"/>
      <c r="B38" s="12">
        <v>77</v>
      </c>
      <c r="C38" s="64" t="s">
        <v>38</v>
      </c>
      <c r="D38" s="64"/>
      <c r="E38" s="15">
        <f>VLOOKUP(C38,RA!B9:D67,3,0)</f>
        <v>77081.25</v>
      </c>
      <c r="F38" s="25">
        <f>VLOOKUP(C38,RA!B9:I71,8,0)</f>
        <v>-27728.61</v>
      </c>
      <c r="G38" s="16">
        <f t="shared" si="0"/>
        <v>104809.86</v>
      </c>
      <c r="H38" s="27">
        <f>RA!J38</f>
        <v>-17.914859489255001</v>
      </c>
      <c r="I38" s="20">
        <f>VLOOKUP(B38,RMS!B:D,3,FALSE)</f>
        <v>77081.25</v>
      </c>
      <c r="J38" s="21">
        <f>VLOOKUP(B38,RMS!B:E,4,FALSE)</f>
        <v>104809.86</v>
      </c>
      <c r="K38" s="22">
        <f t="shared" si="1"/>
        <v>0</v>
      </c>
      <c r="L38" s="22">
        <f t="shared" si="2"/>
        <v>0</v>
      </c>
      <c r="M38" s="32"/>
    </row>
    <row r="39" spans="1:13">
      <c r="A39" s="66"/>
      <c r="B39" s="12">
        <v>78</v>
      </c>
      <c r="C39" s="64" t="s">
        <v>39</v>
      </c>
      <c r="D39" s="64"/>
      <c r="E39" s="15">
        <f>VLOOKUP(C39,RA!B10:D68,3,0)</f>
        <v>58347.01</v>
      </c>
      <c r="F39" s="25">
        <f>VLOOKUP(C39,RA!B10:I72,8,0)</f>
        <v>8014.42</v>
      </c>
      <c r="G39" s="16">
        <f t="shared" si="0"/>
        <v>50332.590000000004</v>
      </c>
      <c r="H39" s="27">
        <f>RA!J39</f>
        <v>-6436.4705882353001</v>
      </c>
      <c r="I39" s="20">
        <f>VLOOKUP(B39,RMS!B:D,3,FALSE)</f>
        <v>58347.01</v>
      </c>
      <c r="J39" s="21">
        <f>VLOOKUP(B39,RMS!B:E,4,FALSE)</f>
        <v>50332.59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6"/>
      <c r="B40" s="12">
        <v>9101</v>
      </c>
      <c r="C40" s="69" t="s">
        <v>75</v>
      </c>
      <c r="D40" s="70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5.5623120243905104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6"/>
      <c r="B41" s="12">
        <v>99</v>
      </c>
      <c r="C41" s="64" t="s">
        <v>34</v>
      </c>
      <c r="D41" s="64"/>
      <c r="E41" s="15">
        <f>VLOOKUP(C41,RA!B8:D69,3,0)</f>
        <v>473359.39789999998</v>
      </c>
      <c r="F41" s="25">
        <f>VLOOKUP(C41,RA!B8:I73,8,0)</f>
        <v>21253.877799999998</v>
      </c>
      <c r="G41" s="16">
        <f t="shared" si="0"/>
        <v>452105.52009999997</v>
      </c>
      <c r="H41" s="27">
        <f>RA!J40</f>
        <v>5.5623120243905104</v>
      </c>
      <c r="I41" s="20">
        <f>VLOOKUP(B41,RMS!B:D,3,FALSE)</f>
        <v>473359.39792753902</v>
      </c>
      <c r="J41" s="21">
        <f>VLOOKUP(B41,RMS!B:E,4,FALSE)</f>
        <v>452105.51997579599</v>
      </c>
      <c r="K41" s="22">
        <f t="shared" si="1"/>
        <v>-2.7539033908396959E-5</v>
      </c>
      <c r="L41" s="22">
        <f t="shared" si="2"/>
        <v>1.2420397251844406E-4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10.42578125" style="41" bestFit="1" customWidth="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17733444.598700002</v>
      </c>
      <c r="E7" s="51">
        <v>15584156.456</v>
      </c>
      <c r="F7" s="52">
        <v>113.791494899119</v>
      </c>
      <c r="G7" s="51">
        <v>13133278.7892</v>
      </c>
      <c r="H7" s="52">
        <v>35.026788689530399</v>
      </c>
      <c r="I7" s="51">
        <v>1103000.4867</v>
      </c>
      <c r="J7" s="52">
        <v>6.2198885307418399</v>
      </c>
      <c r="K7" s="51">
        <v>1373740.6769000001</v>
      </c>
      <c r="L7" s="52">
        <v>10.4599978341256</v>
      </c>
      <c r="M7" s="52">
        <v>-0.19708245868569299</v>
      </c>
      <c r="N7" s="51">
        <v>593694163.71500003</v>
      </c>
      <c r="O7" s="51">
        <v>2332785262.1257</v>
      </c>
      <c r="P7" s="51">
        <v>794603</v>
      </c>
      <c r="Q7" s="51">
        <v>727858</v>
      </c>
      <c r="R7" s="52">
        <v>9.1700578959082595</v>
      </c>
      <c r="S7" s="51">
        <v>22.317364267061699</v>
      </c>
      <c r="T7" s="51">
        <v>21.431583751501002</v>
      </c>
      <c r="U7" s="53">
        <v>3.9690193920794599</v>
      </c>
    </row>
    <row r="8" spans="1:23" ht="12" thickBot="1">
      <c r="A8" s="79">
        <v>42460</v>
      </c>
      <c r="B8" s="67" t="s">
        <v>6</v>
      </c>
      <c r="C8" s="68"/>
      <c r="D8" s="54">
        <v>584395.46759999997</v>
      </c>
      <c r="E8" s="54">
        <v>704709.16559999995</v>
      </c>
      <c r="F8" s="56">
        <v>82.927184167164498</v>
      </c>
      <c r="G8" s="54">
        <v>565033.56700000004</v>
      </c>
      <c r="H8" s="56">
        <v>3.4266814806774</v>
      </c>
      <c r="I8" s="54">
        <v>31731.076700000001</v>
      </c>
      <c r="J8" s="56">
        <v>5.4297266935203004</v>
      </c>
      <c r="K8" s="54">
        <v>122802.0276</v>
      </c>
      <c r="L8" s="56">
        <v>21.733580936086199</v>
      </c>
      <c r="M8" s="56">
        <v>-0.741607876350732</v>
      </c>
      <c r="N8" s="54">
        <v>20098797.154899999</v>
      </c>
      <c r="O8" s="54">
        <v>89385995.796800002</v>
      </c>
      <c r="P8" s="54">
        <v>26783</v>
      </c>
      <c r="Q8" s="54">
        <v>18248</v>
      </c>
      <c r="R8" s="56">
        <v>46.772249013590503</v>
      </c>
      <c r="S8" s="54">
        <v>21.819641847440501</v>
      </c>
      <c r="T8" s="54">
        <v>30.771969865190702</v>
      </c>
      <c r="U8" s="57">
        <v>-41.028757851954801</v>
      </c>
    </row>
    <row r="9" spans="1:23" ht="12" thickBot="1">
      <c r="A9" s="80"/>
      <c r="B9" s="67" t="s">
        <v>7</v>
      </c>
      <c r="C9" s="68"/>
      <c r="D9" s="54">
        <v>55871.022799999999</v>
      </c>
      <c r="E9" s="54">
        <v>105929.037</v>
      </c>
      <c r="F9" s="56">
        <v>52.743822074017302</v>
      </c>
      <c r="G9" s="54">
        <v>82383.896900000007</v>
      </c>
      <c r="H9" s="56">
        <v>-32.182107302088603</v>
      </c>
      <c r="I9" s="54">
        <v>10494.1543</v>
      </c>
      <c r="J9" s="56">
        <v>18.782821172910399</v>
      </c>
      <c r="K9" s="54">
        <v>13971.2474</v>
      </c>
      <c r="L9" s="56">
        <v>16.9587115027573</v>
      </c>
      <c r="M9" s="56">
        <v>-0.24887492150486101</v>
      </c>
      <c r="N9" s="54">
        <v>2705402.298</v>
      </c>
      <c r="O9" s="54">
        <v>11957590.954</v>
      </c>
      <c r="P9" s="54">
        <v>3354</v>
      </c>
      <c r="Q9" s="54">
        <v>3388</v>
      </c>
      <c r="R9" s="56">
        <v>-1.00354191263282</v>
      </c>
      <c r="S9" s="54">
        <v>16.658027072152699</v>
      </c>
      <c r="T9" s="54">
        <v>17.804464138134598</v>
      </c>
      <c r="U9" s="57">
        <v>-6.88218995572681</v>
      </c>
    </row>
    <row r="10" spans="1:23" ht="12" thickBot="1">
      <c r="A10" s="80"/>
      <c r="B10" s="67" t="s">
        <v>8</v>
      </c>
      <c r="C10" s="68"/>
      <c r="D10" s="54">
        <v>134383.41269999999</v>
      </c>
      <c r="E10" s="54">
        <v>191745.1525</v>
      </c>
      <c r="F10" s="56">
        <v>70.084385940343395</v>
      </c>
      <c r="G10" s="54">
        <v>104923.3673</v>
      </c>
      <c r="H10" s="56">
        <v>28.077678174173499</v>
      </c>
      <c r="I10" s="54">
        <v>17570.591700000001</v>
      </c>
      <c r="J10" s="56">
        <v>13.0749705986593</v>
      </c>
      <c r="K10" s="54">
        <v>20453.950400000002</v>
      </c>
      <c r="L10" s="56">
        <v>19.494180301626699</v>
      </c>
      <c r="M10" s="56">
        <v>-0.140968304098361</v>
      </c>
      <c r="N10" s="54">
        <v>4175080.9202999999</v>
      </c>
      <c r="O10" s="54">
        <v>21196105.594300002</v>
      </c>
      <c r="P10" s="54">
        <v>81429</v>
      </c>
      <c r="Q10" s="54">
        <v>75144</v>
      </c>
      <c r="R10" s="56">
        <v>8.3639412328329499</v>
      </c>
      <c r="S10" s="54">
        <v>1.65031392624249</v>
      </c>
      <c r="T10" s="54">
        <v>1.2889588323751699</v>
      </c>
      <c r="U10" s="57">
        <v>21.896142795696399</v>
      </c>
    </row>
    <row r="11" spans="1:23" ht="12" thickBot="1">
      <c r="A11" s="80"/>
      <c r="B11" s="67" t="s">
        <v>9</v>
      </c>
      <c r="C11" s="68"/>
      <c r="D11" s="54">
        <v>48355.943500000001</v>
      </c>
      <c r="E11" s="54">
        <v>55736.898300000001</v>
      </c>
      <c r="F11" s="56">
        <v>86.757507100103595</v>
      </c>
      <c r="G11" s="54">
        <v>38058.314200000001</v>
      </c>
      <c r="H11" s="56">
        <v>27.057502457636499</v>
      </c>
      <c r="I11" s="54">
        <v>-5635.9870000000001</v>
      </c>
      <c r="J11" s="56">
        <v>-11.655210491343199</v>
      </c>
      <c r="K11" s="54">
        <v>7008.3588</v>
      </c>
      <c r="L11" s="56">
        <v>18.414790427054701</v>
      </c>
      <c r="M11" s="56">
        <v>-1.8041807163183501</v>
      </c>
      <c r="N11" s="54">
        <v>1413061.7098999999</v>
      </c>
      <c r="O11" s="54">
        <v>7041650.1708000004</v>
      </c>
      <c r="P11" s="54">
        <v>2560</v>
      </c>
      <c r="Q11" s="54">
        <v>1795</v>
      </c>
      <c r="R11" s="56">
        <v>42.618384401114199</v>
      </c>
      <c r="S11" s="54">
        <v>18.889040429687501</v>
      </c>
      <c r="T11" s="54">
        <v>20.602966406685201</v>
      </c>
      <c r="U11" s="57">
        <v>-9.0736529649436193</v>
      </c>
    </row>
    <row r="12" spans="1:23" ht="12" thickBot="1">
      <c r="A12" s="80"/>
      <c r="B12" s="67" t="s">
        <v>10</v>
      </c>
      <c r="C12" s="68"/>
      <c r="D12" s="54">
        <v>141813.15599999999</v>
      </c>
      <c r="E12" s="54">
        <v>119201.1912</v>
      </c>
      <c r="F12" s="56">
        <v>118.969579559034</v>
      </c>
      <c r="G12" s="54">
        <v>124162.0361</v>
      </c>
      <c r="H12" s="56">
        <v>14.216197200393699</v>
      </c>
      <c r="I12" s="54">
        <v>20295.527900000001</v>
      </c>
      <c r="J12" s="56">
        <v>14.3114563362513</v>
      </c>
      <c r="K12" s="54">
        <v>24337.361700000001</v>
      </c>
      <c r="L12" s="56">
        <v>19.601290752351002</v>
      </c>
      <c r="M12" s="56">
        <v>-0.166075265257696</v>
      </c>
      <c r="N12" s="54">
        <v>5357303.3958000001</v>
      </c>
      <c r="O12" s="54">
        <v>23674039.706599999</v>
      </c>
      <c r="P12" s="54">
        <v>883</v>
      </c>
      <c r="Q12" s="54">
        <v>697</v>
      </c>
      <c r="R12" s="56">
        <v>26.685796269727401</v>
      </c>
      <c r="S12" s="54">
        <v>160.603800679502</v>
      </c>
      <c r="T12" s="54">
        <v>113.556714490674</v>
      </c>
      <c r="U12" s="57">
        <v>29.293880960335301</v>
      </c>
    </row>
    <row r="13" spans="1:23" ht="12" thickBot="1">
      <c r="A13" s="80"/>
      <c r="B13" s="67" t="s">
        <v>11</v>
      </c>
      <c r="C13" s="68"/>
      <c r="D13" s="54">
        <v>159101.48509999999</v>
      </c>
      <c r="E13" s="54">
        <v>239066.6887</v>
      </c>
      <c r="F13" s="56">
        <v>66.5510891396723</v>
      </c>
      <c r="G13" s="54">
        <v>280000.03950000001</v>
      </c>
      <c r="H13" s="56">
        <v>-43.178049051668097</v>
      </c>
      <c r="I13" s="54">
        <v>49122.835700000003</v>
      </c>
      <c r="J13" s="56">
        <v>30.875158499699001</v>
      </c>
      <c r="K13" s="54">
        <v>70908.585800000001</v>
      </c>
      <c r="L13" s="56">
        <v>25.3244913560093</v>
      </c>
      <c r="M13" s="56">
        <v>-0.307237125860152</v>
      </c>
      <c r="N13" s="54">
        <v>13905584.4823</v>
      </c>
      <c r="O13" s="54">
        <v>39507515.708899997</v>
      </c>
      <c r="P13" s="54">
        <v>6673</v>
      </c>
      <c r="Q13" s="54">
        <v>5487</v>
      </c>
      <c r="R13" s="56">
        <v>21.614725715327101</v>
      </c>
      <c r="S13" s="54">
        <v>23.842572321294799</v>
      </c>
      <c r="T13" s="54">
        <v>26.364062110442902</v>
      </c>
      <c r="U13" s="57">
        <v>-10.575577815888799</v>
      </c>
    </row>
    <row r="14" spans="1:23" ht="12" thickBot="1">
      <c r="A14" s="80"/>
      <c r="B14" s="67" t="s">
        <v>12</v>
      </c>
      <c r="C14" s="68"/>
      <c r="D14" s="54">
        <v>108531.38159999999</v>
      </c>
      <c r="E14" s="54">
        <v>96232.7016</v>
      </c>
      <c r="F14" s="56">
        <v>112.78014624500599</v>
      </c>
      <c r="G14" s="54">
        <v>155938.6225</v>
      </c>
      <c r="H14" s="56">
        <v>-30.4012182100685</v>
      </c>
      <c r="I14" s="54">
        <v>19313.721399999999</v>
      </c>
      <c r="J14" s="56">
        <v>17.795517863379001</v>
      </c>
      <c r="K14" s="54">
        <v>24166.716899999999</v>
      </c>
      <c r="L14" s="56">
        <v>15.4975826466596</v>
      </c>
      <c r="M14" s="56">
        <v>-0.200813189482101</v>
      </c>
      <c r="N14" s="54">
        <v>4358925.6210000003</v>
      </c>
      <c r="O14" s="54">
        <v>16534143.9835</v>
      </c>
      <c r="P14" s="54">
        <v>1639</v>
      </c>
      <c r="Q14" s="54">
        <v>1593</v>
      </c>
      <c r="R14" s="56">
        <v>2.8876333961079799</v>
      </c>
      <c r="S14" s="54">
        <v>66.218048566198902</v>
      </c>
      <c r="T14" s="54">
        <v>57.042866666666697</v>
      </c>
      <c r="U14" s="57">
        <v>13.8560137276768</v>
      </c>
    </row>
    <row r="15" spans="1:23" ht="12" thickBot="1">
      <c r="A15" s="80"/>
      <c r="B15" s="67" t="s">
        <v>13</v>
      </c>
      <c r="C15" s="68"/>
      <c r="D15" s="54">
        <v>62872.661200000002</v>
      </c>
      <c r="E15" s="54">
        <v>104071.4578</v>
      </c>
      <c r="F15" s="56">
        <v>60.412972518196099</v>
      </c>
      <c r="G15" s="54">
        <v>143707.2028</v>
      </c>
      <c r="H15" s="56">
        <v>-56.249471164294299</v>
      </c>
      <c r="I15" s="54">
        <v>12183.050499999999</v>
      </c>
      <c r="J15" s="56">
        <v>19.3773418644478</v>
      </c>
      <c r="K15" s="54">
        <v>29642.122100000001</v>
      </c>
      <c r="L15" s="56">
        <v>20.626747666401599</v>
      </c>
      <c r="M15" s="56">
        <v>-0.58899533377200397</v>
      </c>
      <c r="N15" s="54">
        <v>3907870.1375000002</v>
      </c>
      <c r="O15" s="54">
        <v>13323864.8704</v>
      </c>
      <c r="P15" s="54">
        <v>2915</v>
      </c>
      <c r="Q15" s="54">
        <v>1713</v>
      </c>
      <c r="R15" s="56">
        <v>70.169293636894395</v>
      </c>
      <c r="S15" s="54">
        <v>21.568665934819901</v>
      </c>
      <c r="T15" s="54">
        <v>30.4646880910683</v>
      </c>
      <c r="U15" s="57">
        <v>-41.245120041879296</v>
      </c>
    </row>
    <row r="16" spans="1:23" ht="12" thickBot="1">
      <c r="A16" s="80"/>
      <c r="B16" s="67" t="s">
        <v>14</v>
      </c>
      <c r="C16" s="68"/>
      <c r="D16" s="54">
        <v>819361.91350000002</v>
      </c>
      <c r="E16" s="54">
        <v>734682.62309999997</v>
      </c>
      <c r="F16" s="56">
        <v>111.525968865671</v>
      </c>
      <c r="G16" s="54">
        <v>709807.56169999996</v>
      </c>
      <c r="H16" s="56">
        <v>15.434373724846701</v>
      </c>
      <c r="I16" s="54">
        <v>-5793.7686000000003</v>
      </c>
      <c r="J16" s="56">
        <v>-0.70710738497122005</v>
      </c>
      <c r="K16" s="54">
        <v>23534.004400000002</v>
      </c>
      <c r="L16" s="56">
        <v>3.3155471524754798</v>
      </c>
      <c r="M16" s="56">
        <v>-1.2461871129759801</v>
      </c>
      <c r="N16" s="54">
        <v>24401702.2064</v>
      </c>
      <c r="O16" s="54">
        <v>111579752.03210001</v>
      </c>
      <c r="P16" s="54">
        <v>35706</v>
      </c>
      <c r="Q16" s="54">
        <v>27642</v>
      </c>
      <c r="R16" s="56">
        <v>29.172997612329102</v>
      </c>
      <c r="S16" s="54">
        <v>22.947457388114</v>
      </c>
      <c r="T16" s="54">
        <v>19.8379944975038</v>
      </c>
      <c r="U16" s="57">
        <v>13.550359144455101</v>
      </c>
    </row>
    <row r="17" spans="1:21" ht="12" thickBot="1">
      <c r="A17" s="80"/>
      <c r="B17" s="67" t="s">
        <v>15</v>
      </c>
      <c r="C17" s="68"/>
      <c r="D17" s="54">
        <v>469808.1447</v>
      </c>
      <c r="E17" s="54">
        <v>514574.58240000001</v>
      </c>
      <c r="F17" s="56">
        <v>91.3003014079694</v>
      </c>
      <c r="G17" s="54">
        <v>426573.45199999999</v>
      </c>
      <c r="H17" s="56">
        <v>10.1353453894735</v>
      </c>
      <c r="I17" s="54">
        <v>48916.849800000004</v>
      </c>
      <c r="J17" s="56">
        <v>10.4120906271721</v>
      </c>
      <c r="K17" s="54">
        <v>48583.983699999997</v>
      </c>
      <c r="L17" s="56">
        <v>11.3893594343982</v>
      </c>
      <c r="M17" s="56">
        <v>6.8513545956919997E-3</v>
      </c>
      <c r="N17" s="54">
        <v>22940246.835200001</v>
      </c>
      <c r="O17" s="54">
        <v>149574206.50830001</v>
      </c>
      <c r="P17" s="54">
        <v>9341</v>
      </c>
      <c r="Q17" s="54">
        <v>8463</v>
      </c>
      <c r="R17" s="56">
        <v>10.3745716648942</v>
      </c>
      <c r="S17" s="54">
        <v>50.295272957927402</v>
      </c>
      <c r="T17" s="54">
        <v>224.73446002599599</v>
      </c>
      <c r="U17" s="57">
        <v>-346.83018265750002</v>
      </c>
    </row>
    <row r="18" spans="1:21" ht="12" customHeight="1" thickBot="1">
      <c r="A18" s="80"/>
      <c r="B18" s="67" t="s">
        <v>16</v>
      </c>
      <c r="C18" s="68"/>
      <c r="D18" s="54">
        <v>1641897.5026</v>
      </c>
      <c r="E18" s="54">
        <v>1586505.4643999999</v>
      </c>
      <c r="F18" s="56">
        <v>103.49144956906601</v>
      </c>
      <c r="G18" s="54">
        <v>1261133.7531000001</v>
      </c>
      <c r="H18" s="56">
        <v>30.192178154303001</v>
      </c>
      <c r="I18" s="54">
        <v>201040.9681</v>
      </c>
      <c r="J18" s="56">
        <v>12.244428643179299</v>
      </c>
      <c r="K18" s="54">
        <v>103101.8487</v>
      </c>
      <c r="L18" s="56">
        <v>8.1753302095487292</v>
      </c>
      <c r="M18" s="56">
        <v>0.94992592892274696</v>
      </c>
      <c r="N18" s="54">
        <v>47661922.055500001</v>
      </c>
      <c r="O18" s="54">
        <v>279279840.02990001</v>
      </c>
      <c r="P18" s="54">
        <v>64118</v>
      </c>
      <c r="Q18" s="54">
        <v>60175</v>
      </c>
      <c r="R18" s="56">
        <v>6.5525550477773198</v>
      </c>
      <c r="S18" s="54">
        <v>25.6074347702673</v>
      </c>
      <c r="T18" s="54">
        <v>22.963277964270901</v>
      </c>
      <c r="U18" s="57">
        <v>10.3257387150179</v>
      </c>
    </row>
    <row r="19" spans="1:21" ht="12" customHeight="1" thickBot="1">
      <c r="A19" s="80"/>
      <c r="B19" s="67" t="s">
        <v>17</v>
      </c>
      <c r="C19" s="68"/>
      <c r="D19" s="54">
        <v>658734.08629999997</v>
      </c>
      <c r="E19" s="54">
        <v>488769.79200000002</v>
      </c>
      <c r="F19" s="56">
        <v>134.77389500781601</v>
      </c>
      <c r="G19" s="54">
        <v>405197.76120000001</v>
      </c>
      <c r="H19" s="56">
        <v>62.571008376045299</v>
      </c>
      <c r="I19" s="54">
        <v>32026.7271</v>
      </c>
      <c r="J19" s="56">
        <v>4.8618597042531704</v>
      </c>
      <c r="K19" s="54">
        <v>47326.0288</v>
      </c>
      <c r="L19" s="56">
        <v>11.6797360034377</v>
      </c>
      <c r="M19" s="56">
        <v>-0.32327457189900499</v>
      </c>
      <c r="N19" s="54">
        <v>18097673.402399998</v>
      </c>
      <c r="O19" s="54">
        <v>77388581.330899999</v>
      </c>
      <c r="P19" s="54">
        <v>10072</v>
      </c>
      <c r="Q19" s="54">
        <v>9202</v>
      </c>
      <c r="R19" s="56">
        <v>9.4544664203433992</v>
      </c>
      <c r="S19" s="54">
        <v>65.402510554011101</v>
      </c>
      <c r="T19" s="54">
        <v>57.478934144751101</v>
      </c>
      <c r="U19" s="57">
        <v>12.115095188458399</v>
      </c>
    </row>
    <row r="20" spans="1:21" ht="12" thickBot="1">
      <c r="A20" s="80"/>
      <c r="B20" s="67" t="s">
        <v>18</v>
      </c>
      <c r="C20" s="68"/>
      <c r="D20" s="54">
        <v>966157.51210000005</v>
      </c>
      <c r="E20" s="54">
        <v>877180.05599999998</v>
      </c>
      <c r="F20" s="56">
        <v>110.14357947281</v>
      </c>
      <c r="G20" s="54">
        <v>642295.36620000005</v>
      </c>
      <c r="H20" s="56">
        <v>50.422619085057299</v>
      </c>
      <c r="I20" s="54">
        <v>89785.058199999999</v>
      </c>
      <c r="J20" s="56">
        <v>9.2930042022699695</v>
      </c>
      <c r="K20" s="54">
        <v>44243.592299999997</v>
      </c>
      <c r="L20" s="56">
        <v>6.8883561408449099</v>
      </c>
      <c r="M20" s="56">
        <v>1.0293347247031699</v>
      </c>
      <c r="N20" s="54">
        <v>32676219.034499999</v>
      </c>
      <c r="O20" s="54">
        <v>126881341.12639999</v>
      </c>
      <c r="P20" s="54">
        <v>36062</v>
      </c>
      <c r="Q20" s="54">
        <v>32254</v>
      </c>
      <c r="R20" s="56">
        <v>11.8062875922366</v>
      </c>
      <c r="S20" s="54">
        <v>26.791567636293099</v>
      </c>
      <c r="T20" s="54">
        <v>22.585118196192699</v>
      </c>
      <c r="U20" s="57">
        <v>15.7006469244528</v>
      </c>
    </row>
    <row r="21" spans="1:21" ht="12" customHeight="1" thickBot="1">
      <c r="A21" s="80"/>
      <c r="B21" s="67" t="s">
        <v>19</v>
      </c>
      <c r="C21" s="68"/>
      <c r="D21" s="54">
        <v>341398.01539999997</v>
      </c>
      <c r="E21" s="54">
        <v>399593.81709999999</v>
      </c>
      <c r="F21" s="56">
        <v>85.436260720361403</v>
      </c>
      <c r="G21" s="54">
        <v>308357.2268</v>
      </c>
      <c r="H21" s="56">
        <v>10.7151010997482</v>
      </c>
      <c r="I21" s="54">
        <v>26347.491999999998</v>
      </c>
      <c r="J21" s="56">
        <v>7.7175293386312998</v>
      </c>
      <c r="K21" s="54">
        <v>28930.5713</v>
      </c>
      <c r="L21" s="56">
        <v>9.3821609437304705</v>
      </c>
      <c r="M21" s="56">
        <v>-8.9285457698513995E-2</v>
      </c>
      <c r="N21" s="54">
        <v>10665805.081599999</v>
      </c>
      <c r="O21" s="54">
        <v>47365879.957199998</v>
      </c>
      <c r="P21" s="54">
        <v>27350</v>
      </c>
      <c r="Q21" s="54">
        <v>22174</v>
      </c>
      <c r="R21" s="56">
        <v>23.342653558221301</v>
      </c>
      <c r="S21" s="54">
        <v>12.4825599780622</v>
      </c>
      <c r="T21" s="54">
        <v>14.7735215883467</v>
      </c>
      <c r="U21" s="57">
        <v>-18.353299437862699</v>
      </c>
    </row>
    <row r="22" spans="1:21" ht="12" customHeight="1" thickBot="1">
      <c r="A22" s="80"/>
      <c r="B22" s="67" t="s">
        <v>20</v>
      </c>
      <c r="C22" s="68"/>
      <c r="D22" s="54">
        <v>1613775.8504000001</v>
      </c>
      <c r="E22" s="54">
        <v>1230295.8955999999</v>
      </c>
      <c r="F22" s="56">
        <v>131.169733734093</v>
      </c>
      <c r="G22" s="54">
        <v>935772.25710000005</v>
      </c>
      <c r="H22" s="56">
        <v>72.453910463339</v>
      </c>
      <c r="I22" s="54">
        <v>54588.032200000001</v>
      </c>
      <c r="J22" s="56">
        <v>3.38262790253488</v>
      </c>
      <c r="K22" s="54">
        <v>118717.0606</v>
      </c>
      <c r="L22" s="56">
        <v>12.686533470003599</v>
      </c>
      <c r="M22" s="56">
        <v>-0.54018376192848605</v>
      </c>
      <c r="N22" s="54">
        <v>35178215.640299998</v>
      </c>
      <c r="O22" s="54">
        <v>143896452.23769999</v>
      </c>
      <c r="P22" s="54">
        <v>62296</v>
      </c>
      <c r="Q22" s="54">
        <v>58040</v>
      </c>
      <c r="R22" s="56">
        <v>7.3328738800827002</v>
      </c>
      <c r="S22" s="54">
        <v>25.904967420059101</v>
      </c>
      <c r="T22" s="54">
        <v>16.416761118194302</v>
      </c>
      <c r="U22" s="57">
        <v>36.626976394178698</v>
      </c>
    </row>
    <row r="23" spans="1:21" ht="12" thickBot="1">
      <c r="A23" s="80"/>
      <c r="B23" s="67" t="s">
        <v>21</v>
      </c>
      <c r="C23" s="68"/>
      <c r="D23" s="54">
        <v>3045294.1749999998</v>
      </c>
      <c r="E23" s="54">
        <v>2421249.7379000001</v>
      </c>
      <c r="F23" s="56">
        <v>125.773650166349</v>
      </c>
      <c r="G23" s="54">
        <v>2077293.4369999999</v>
      </c>
      <c r="H23" s="56">
        <v>46.599133312526803</v>
      </c>
      <c r="I23" s="54">
        <v>-55232.589399999997</v>
      </c>
      <c r="J23" s="56">
        <v>-1.81370292083523</v>
      </c>
      <c r="K23" s="54">
        <v>207803.90849999999</v>
      </c>
      <c r="L23" s="56">
        <v>10.0035895169489</v>
      </c>
      <c r="M23" s="56">
        <v>-1.2657918698386801</v>
      </c>
      <c r="N23" s="54">
        <v>121064628.124</v>
      </c>
      <c r="O23" s="54">
        <v>321809831.78189999</v>
      </c>
      <c r="P23" s="54">
        <v>68477</v>
      </c>
      <c r="Q23" s="54">
        <v>53147</v>
      </c>
      <c r="R23" s="56">
        <v>28.844525561179399</v>
      </c>
      <c r="S23" s="54">
        <v>44.4717814010544</v>
      </c>
      <c r="T23" s="54">
        <v>31.056401379193598</v>
      </c>
      <c r="U23" s="57">
        <v>30.166050468899702</v>
      </c>
    </row>
    <row r="24" spans="1:21" ht="12" thickBot="1">
      <c r="A24" s="80"/>
      <c r="B24" s="67" t="s">
        <v>22</v>
      </c>
      <c r="C24" s="68"/>
      <c r="D24" s="54">
        <v>217860.58929999999</v>
      </c>
      <c r="E24" s="54">
        <v>219504.82279999999</v>
      </c>
      <c r="F24" s="56">
        <v>99.250935137084397</v>
      </c>
      <c r="G24" s="54">
        <v>148810.2666</v>
      </c>
      <c r="H24" s="56">
        <v>46.401585238474397</v>
      </c>
      <c r="I24" s="54">
        <v>33617.523200000003</v>
      </c>
      <c r="J24" s="56">
        <v>15.4307501453178</v>
      </c>
      <c r="K24" s="54">
        <v>23337.6626</v>
      </c>
      <c r="L24" s="56">
        <v>15.682830985533601</v>
      </c>
      <c r="M24" s="56">
        <v>0.44048372693501903</v>
      </c>
      <c r="N24" s="54">
        <v>6786446.2558000004</v>
      </c>
      <c r="O24" s="54">
        <v>32870537.7042</v>
      </c>
      <c r="P24" s="54">
        <v>20398</v>
      </c>
      <c r="Q24" s="54">
        <v>20888</v>
      </c>
      <c r="R24" s="56">
        <v>-2.3458445040214402</v>
      </c>
      <c r="S24" s="54">
        <v>10.6804877586038</v>
      </c>
      <c r="T24" s="54">
        <v>9.5989279346993506</v>
      </c>
      <c r="U24" s="57">
        <v>10.126502163098101</v>
      </c>
    </row>
    <row r="25" spans="1:21" ht="12" thickBot="1">
      <c r="A25" s="80"/>
      <c r="B25" s="67" t="s">
        <v>23</v>
      </c>
      <c r="C25" s="68"/>
      <c r="D25" s="54">
        <v>262960.43219999998</v>
      </c>
      <c r="E25" s="54">
        <v>217338.31700000001</v>
      </c>
      <c r="F25" s="56">
        <v>120.991289446674</v>
      </c>
      <c r="G25" s="54">
        <v>167503.07269999999</v>
      </c>
      <c r="H25" s="56">
        <v>56.988422935360298</v>
      </c>
      <c r="I25" s="54">
        <v>20556.622899999998</v>
      </c>
      <c r="J25" s="56">
        <v>7.8173825347097203</v>
      </c>
      <c r="K25" s="54">
        <v>16509.174999999999</v>
      </c>
      <c r="L25" s="56">
        <v>9.8560430766354497</v>
      </c>
      <c r="M25" s="56">
        <v>0.245163546936779</v>
      </c>
      <c r="N25" s="54">
        <v>7901735.5502000004</v>
      </c>
      <c r="O25" s="54">
        <v>44736500.370300002</v>
      </c>
      <c r="P25" s="54">
        <v>15138</v>
      </c>
      <c r="Q25" s="54">
        <v>15125</v>
      </c>
      <c r="R25" s="56">
        <v>8.5950413223146005E-2</v>
      </c>
      <c r="S25" s="54">
        <v>17.370883353151001</v>
      </c>
      <c r="T25" s="54">
        <v>15.2044789024793</v>
      </c>
      <c r="U25" s="57">
        <v>12.4714696807787</v>
      </c>
    </row>
    <row r="26" spans="1:21" ht="12" thickBot="1">
      <c r="A26" s="80"/>
      <c r="B26" s="67" t="s">
        <v>24</v>
      </c>
      <c r="C26" s="68"/>
      <c r="D26" s="54">
        <v>531749.33330000006</v>
      </c>
      <c r="E26" s="54">
        <v>540624.65379999997</v>
      </c>
      <c r="F26" s="56">
        <v>98.358321168371404</v>
      </c>
      <c r="G26" s="54">
        <v>394969.75060000003</v>
      </c>
      <c r="H26" s="56">
        <v>34.630394477606899</v>
      </c>
      <c r="I26" s="54">
        <v>118495.5597</v>
      </c>
      <c r="J26" s="56">
        <v>22.284101225783299</v>
      </c>
      <c r="K26" s="54">
        <v>86940.871400000004</v>
      </c>
      <c r="L26" s="56">
        <v>22.012032888069999</v>
      </c>
      <c r="M26" s="56">
        <v>0.36294423775467199</v>
      </c>
      <c r="N26" s="54">
        <v>17068828.978799999</v>
      </c>
      <c r="O26" s="54">
        <v>76185556.669400007</v>
      </c>
      <c r="P26" s="54">
        <v>36763</v>
      </c>
      <c r="Q26" s="54">
        <v>36149</v>
      </c>
      <c r="R26" s="56">
        <v>1.69852554704142</v>
      </c>
      <c r="S26" s="54">
        <v>14.464253007099501</v>
      </c>
      <c r="T26" s="54">
        <v>14.406740963788801</v>
      </c>
      <c r="U26" s="57">
        <v>0.39761502569499202</v>
      </c>
    </row>
    <row r="27" spans="1:21" ht="12" thickBot="1">
      <c r="A27" s="80"/>
      <c r="B27" s="67" t="s">
        <v>25</v>
      </c>
      <c r="C27" s="68"/>
      <c r="D27" s="54">
        <v>225104.63699999999</v>
      </c>
      <c r="E27" s="54">
        <v>238217.3757</v>
      </c>
      <c r="F27" s="56">
        <v>94.495473446692003</v>
      </c>
      <c r="G27" s="54">
        <v>159236.70050000001</v>
      </c>
      <c r="H27" s="56">
        <v>41.364796113694901</v>
      </c>
      <c r="I27" s="54">
        <v>60018.384299999998</v>
      </c>
      <c r="J27" s="56">
        <v>26.662438010994901</v>
      </c>
      <c r="K27" s="54">
        <v>43037.057399999998</v>
      </c>
      <c r="L27" s="56">
        <v>27.027096934855201</v>
      </c>
      <c r="M27" s="56">
        <v>0.39457453473573201</v>
      </c>
      <c r="N27" s="54">
        <v>7159968.8876999998</v>
      </c>
      <c r="O27" s="54">
        <v>25102702.096099999</v>
      </c>
      <c r="P27" s="54">
        <v>26264</v>
      </c>
      <c r="Q27" s="54">
        <v>27137</v>
      </c>
      <c r="R27" s="56">
        <v>-3.21700998636548</v>
      </c>
      <c r="S27" s="54">
        <v>8.5708436262564707</v>
      </c>
      <c r="T27" s="54">
        <v>8.0230724766923398</v>
      </c>
      <c r="U27" s="57">
        <v>6.3910995632455299</v>
      </c>
    </row>
    <row r="28" spans="1:21" ht="12" thickBot="1">
      <c r="A28" s="80"/>
      <c r="B28" s="67" t="s">
        <v>26</v>
      </c>
      <c r="C28" s="68"/>
      <c r="D28" s="54">
        <v>796378.06900000002</v>
      </c>
      <c r="E28" s="54">
        <v>621394.7156</v>
      </c>
      <c r="F28" s="56">
        <v>128.159774939676</v>
      </c>
      <c r="G28" s="54">
        <v>553492.83909999998</v>
      </c>
      <c r="H28" s="56">
        <v>43.882271412027698</v>
      </c>
      <c r="I28" s="54">
        <v>30709.871599999999</v>
      </c>
      <c r="J28" s="56">
        <v>3.8561925290787999</v>
      </c>
      <c r="K28" s="54">
        <v>18846.334999999999</v>
      </c>
      <c r="L28" s="56">
        <v>3.4049826246433201</v>
      </c>
      <c r="M28" s="56">
        <v>0.62948772798530905</v>
      </c>
      <c r="N28" s="54">
        <v>24282024.272</v>
      </c>
      <c r="O28" s="54">
        <v>108703683.609</v>
      </c>
      <c r="P28" s="54">
        <v>34589</v>
      </c>
      <c r="Q28" s="54">
        <v>34990</v>
      </c>
      <c r="R28" s="56">
        <v>-1.14604172620749</v>
      </c>
      <c r="S28" s="54">
        <v>23.024026973893399</v>
      </c>
      <c r="T28" s="54">
        <v>21.694162795084299</v>
      </c>
      <c r="U28" s="57">
        <v>5.7759842807560702</v>
      </c>
    </row>
    <row r="29" spans="1:21" ht="12" thickBot="1">
      <c r="A29" s="80"/>
      <c r="B29" s="67" t="s">
        <v>27</v>
      </c>
      <c r="C29" s="68"/>
      <c r="D29" s="54">
        <v>811636.09939999995</v>
      </c>
      <c r="E29" s="54">
        <v>725254.2389</v>
      </c>
      <c r="F29" s="56">
        <v>111.910562650556</v>
      </c>
      <c r="G29" s="54">
        <v>552076.56180000002</v>
      </c>
      <c r="H29" s="56">
        <v>47.015134414278997</v>
      </c>
      <c r="I29" s="54">
        <v>116056.6704</v>
      </c>
      <c r="J29" s="56">
        <v>14.2991015906999</v>
      </c>
      <c r="K29" s="54">
        <v>84766.809500000003</v>
      </c>
      <c r="L29" s="56">
        <v>15.354176461254699</v>
      </c>
      <c r="M29" s="56">
        <v>0.36912868473597599</v>
      </c>
      <c r="N29" s="54">
        <v>22795907.548300002</v>
      </c>
      <c r="O29" s="54">
        <v>73887618.054199994</v>
      </c>
      <c r="P29" s="54">
        <v>94765</v>
      </c>
      <c r="Q29" s="54">
        <v>90601</v>
      </c>
      <c r="R29" s="56">
        <v>4.5959757618569297</v>
      </c>
      <c r="S29" s="54">
        <v>8.5647243117184608</v>
      </c>
      <c r="T29" s="54">
        <v>9.2898158022538393</v>
      </c>
      <c r="U29" s="57">
        <v>-8.4660225378567198</v>
      </c>
    </row>
    <row r="30" spans="1:21" ht="12" thickBot="1">
      <c r="A30" s="80"/>
      <c r="B30" s="67" t="s">
        <v>28</v>
      </c>
      <c r="C30" s="68"/>
      <c r="D30" s="54">
        <v>1015200.6446999999</v>
      </c>
      <c r="E30" s="54">
        <v>1029627.6145</v>
      </c>
      <c r="F30" s="56">
        <v>98.598816737543899</v>
      </c>
      <c r="G30" s="54">
        <v>1068574.1828000001</v>
      </c>
      <c r="H30" s="56">
        <v>-4.9948369480670598</v>
      </c>
      <c r="I30" s="54">
        <v>97027.201799999995</v>
      </c>
      <c r="J30" s="56">
        <v>9.5574409163887299</v>
      </c>
      <c r="K30" s="54">
        <v>115632.7748</v>
      </c>
      <c r="L30" s="56">
        <v>10.8212210870569</v>
      </c>
      <c r="M30" s="56">
        <v>-0.16090224447333801</v>
      </c>
      <c r="N30" s="54">
        <v>33122557.479499999</v>
      </c>
      <c r="O30" s="54">
        <v>104230694.31380001</v>
      </c>
      <c r="P30" s="54">
        <v>71578</v>
      </c>
      <c r="Q30" s="54">
        <v>69086</v>
      </c>
      <c r="R30" s="56">
        <v>3.60709839909679</v>
      </c>
      <c r="S30" s="54">
        <v>14.1831379013105</v>
      </c>
      <c r="T30" s="54">
        <v>12.963984879715101</v>
      </c>
      <c r="U30" s="57">
        <v>8.5957919190976693</v>
      </c>
    </row>
    <row r="31" spans="1:21" ht="12" thickBot="1">
      <c r="A31" s="80"/>
      <c r="B31" s="67" t="s">
        <v>29</v>
      </c>
      <c r="C31" s="68"/>
      <c r="D31" s="54">
        <v>657749.30299999996</v>
      </c>
      <c r="E31" s="54">
        <v>784365.56559999997</v>
      </c>
      <c r="F31" s="56">
        <v>83.857493475871195</v>
      </c>
      <c r="G31" s="54">
        <v>467761.40399999998</v>
      </c>
      <c r="H31" s="56">
        <v>40.616411994521897</v>
      </c>
      <c r="I31" s="54">
        <v>40131.904999999999</v>
      </c>
      <c r="J31" s="56">
        <v>6.1013983316984204</v>
      </c>
      <c r="K31" s="54">
        <v>25453.146199999999</v>
      </c>
      <c r="L31" s="56">
        <v>5.4414806314374804</v>
      </c>
      <c r="M31" s="56">
        <v>0.57669722574413995</v>
      </c>
      <c r="N31" s="54">
        <v>37614056.921800002</v>
      </c>
      <c r="O31" s="54">
        <v>133997963.3512</v>
      </c>
      <c r="P31" s="54">
        <v>24877</v>
      </c>
      <c r="Q31" s="54">
        <v>24746</v>
      </c>
      <c r="R31" s="56">
        <v>0.529378485411791</v>
      </c>
      <c r="S31" s="54">
        <v>26.440057201430999</v>
      </c>
      <c r="T31" s="54">
        <v>26.1334970419462</v>
      </c>
      <c r="U31" s="57">
        <v>1.1594534654345301</v>
      </c>
    </row>
    <row r="32" spans="1:21" ht="12" thickBot="1">
      <c r="A32" s="80"/>
      <c r="B32" s="67" t="s">
        <v>30</v>
      </c>
      <c r="C32" s="68"/>
      <c r="D32" s="54">
        <v>97469.334900000002</v>
      </c>
      <c r="E32" s="54">
        <v>142689.3199</v>
      </c>
      <c r="F32" s="56">
        <v>68.308780901267696</v>
      </c>
      <c r="G32" s="54">
        <v>86507.070500000002</v>
      </c>
      <c r="H32" s="56">
        <v>12.6721022185117</v>
      </c>
      <c r="I32" s="54">
        <v>27338.422900000001</v>
      </c>
      <c r="J32" s="56">
        <v>28.048229659152</v>
      </c>
      <c r="K32" s="54">
        <v>24271.364799999999</v>
      </c>
      <c r="L32" s="56">
        <v>28.057087888555898</v>
      </c>
      <c r="M32" s="56">
        <v>0.12636529199215099</v>
      </c>
      <c r="N32" s="54">
        <v>3367917.9352000002</v>
      </c>
      <c r="O32" s="54">
        <v>12316353.826099999</v>
      </c>
      <c r="P32" s="54">
        <v>19989</v>
      </c>
      <c r="Q32" s="54">
        <v>21020</v>
      </c>
      <c r="R32" s="56">
        <v>-4.9048525214081904</v>
      </c>
      <c r="S32" s="54">
        <v>4.8761486267447101</v>
      </c>
      <c r="T32" s="54">
        <v>4.7960870837297804</v>
      </c>
      <c r="U32" s="57">
        <v>1.64190120407338</v>
      </c>
    </row>
    <row r="33" spans="1:21" ht="12" thickBot="1">
      <c r="A33" s="80"/>
      <c r="B33" s="67" t="s">
        <v>74</v>
      </c>
      <c r="C33" s="68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4">
        <v>65.338399999999993</v>
      </c>
      <c r="O33" s="54">
        <v>291.30529999999999</v>
      </c>
      <c r="P33" s="55"/>
      <c r="Q33" s="55"/>
      <c r="R33" s="55"/>
      <c r="S33" s="55"/>
      <c r="T33" s="55"/>
      <c r="U33" s="58"/>
    </row>
    <row r="34" spans="1:21" ht="12" thickBot="1">
      <c r="A34" s="80"/>
      <c r="B34" s="67" t="s">
        <v>31</v>
      </c>
      <c r="C34" s="68"/>
      <c r="D34" s="54">
        <v>124728.03290000001</v>
      </c>
      <c r="E34" s="54">
        <v>100236.10860000001</v>
      </c>
      <c r="F34" s="56">
        <v>124.43423297460301</v>
      </c>
      <c r="G34" s="54">
        <v>81313.426000000007</v>
      </c>
      <c r="H34" s="56">
        <v>53.391683311929299</v>
      </c>
      <c r="I34" s="54">
        <v>16454.495800000001</v>
      </c>
      <c r="J34" s="56">
        <v>13.1922996117419</v>
      </c>
      <c r="K34" s="54">
        <v>9059.0215000000007</v>
      </c>
      <c r="L34" s="56">
        <v>11.1408680529584</v>
      </c>
      <c r="M34" s="56">
        <v>0.81636568585249503</v>
      </c>
      <c r="N34" s="54">
        <v>4266943.6645</v>
      </c>
      <c r="O34" s="54">
        <v>22895642.667100001</v>
      </c>
      <c r="P34" s="54">
        <v>8358</v>
      </c>
      <c r="Q34" s="54">
        <v>6901</v>
      </c>
      <c r="R34" s="56">
        <v>21.112882190986799</v>
      </c>
      <c r="S34" s="54">
        <v>14.923191301746799</v>
      </c>
      <c r="T34" s="54">
        <v>45.989636704825401</v>
      </c>
      <c r="U34" s="57">
        <v>-208.17561589150199</v>
      </c>
    </row>
    <row r="35" spans="1:21" ht="12" customHeight="1" thickBot="1">
      <c r="A35" s="80"/>
      <c r="B35" s="67" t="s">
        <v>68</v>
      </c>
      <c r="C35" s="68"/>
      <c r="D35" s="54">
        <v>90540.21</v>
      </c>
      <c r="E35" s="55"/>
      <c r="F35" s="55"/>
      <c r="G35" s="54">
        <v>499.35</v>
      </c>
      <c r="H35" s="56">
        <v>18031.6130970261</v>
      </c>
      <c r="I35" s="54">
        <v>831.83</v>
      </c>
      <c r="J35" s="56">
        <v>0.91874096603045197</v>
      </c>
      <c r="K35" s="54">
        <v>-128.85</v>
      </c>
      <c r="L35" s="56">
        <v>-25.8035446079904</v>
      </c>
      <c r="M35" s="56">
        <v>-7.4558013193635997</v>
      </c>
      <c r="N35" s="54">
        <v>3049309.96</v>
      </c>
      <c r="O35" s="54">
        <v>15200840.23</v>
      </c>
      <c r="P35" s="54">
        <v>56</v>
      </c>
      <c r="Q35" s="54">
        <v>51</v>
      </c>
      <c r="R35" s="56">
        <v>9.8039215686274606</v>
      </c>
      <c r="S35" s="54">
        <v>1616.78946428571</v>
      </c>
      <c r="T35" s="54">
        <v>1502.51450980392</v>
      </c>
      <c r="U35" s="57">
        <v>7.06801701805239</v>
      </c>
    </row>
    <row r="36" spans="1:21" ht="12" thickBot="1">
      <c r="A36" s="80"/>
      <c r="B36" s="67" t="s">
        <v>35</v>
      </c>
      <c r="C36" s="68"/>
      <c r="D36" s="54">
        <v>76444.5</v>
      </c>
      <c r="E36" s="55"/>
      <c r="F36" s="55"/>
      <c r="G36" s="54">
        <v>161560.72</v>
      </c>
      <c r="H36" s="56">
        <v>-52.683734016535702</v>
      </c>
      <c r="I36" s="54">
        <v>-7832.49</v>
      </c>
      <c r="J36" s="56">
        <v>-10.2459823793733</v>
      </c>
      <c r="K36" s="54">
        <v>-20203.63</v>
      </c>
      <c r="L36" s="56">
        <v>-12.505285938314699</v>
      </c>
      <c r="M36" s="56">
        <v>-0.61232263707066503</v>
      </c>
      <c r="N36" s="54">
        <v>11289168.630000001</v>
      </c>
      <c r="O36" s="54">
        <v>50270141.450000003</v>
      </c>
      <c r="P36" s="54">
        <v>40</v>
      </c>
      <c r="Q36" s="54">
        <v>64</v>
      </c>
      <c r="R36" s="56">
        <v>-37.5</v>
      </c>
      <c r="S36" s="54">
        <v>1911.1125</v>
      </c>
      <c r="T36" s="54">
        <v>1879.1929687500001</v>
      </c>
      <c r="U36" s="57">
        <v>1.67020681671016</v>
      </c>
    </row>
    <row r="37" spans="1:21" ht="12" thickBot="1">
      <c r="A37" s="80"/>
      <c r="B37" s="67" t="s">
        <v>36</v>
      </c>
      <c r="C37" s="68"/>
      <c r="D37" s="54">
        <v>9182.0499999999993</v>
      </c>
      <c r="E37" s="55"/>
      <c r="F37" s="55"/>
      <c r="G37" s="54">
        <v>106229.96</v>
      </c>
      <c r="H37" s="56">
        <v>-91.356440311189104</v>
      </c>
      <c r="I37" s="54">
        <v>749.55</v>
      </c>
      <c r="J37" s="56">
        <v>8.1632097407441702</v>
      </c>
      <c r="K37" s="54">
        <v>-6441.6</v>
      </c>
      <c r="L37" s="56">
        <v>-6.0638260618755799</v>
      </c>
      <c r="M37" s="56">
        <v>-1.1163608420268301</v>
      </c>
      <c r="N37" s="54">
        <v>13394225.58</v>
      </c>
      <c r="O37" s="54">
        <v>24365297.199999999</v>
      </c>
      <c r="P37" s="54">
        <v>14</v>
      </c>
      <c r="Q37" s="54">
        <v>15</v>
      </c>
      <c r="R37" s="56">
        <v>-6.6666666666666696</v>
      </c>
      <c r="S37" s="54">
        <v>655.86071428571404</v>
      </c>
      <c r="T37" s="54">
        <v>1100.4553333333299</v>
      </c>
      <c r="U37" s="57">
        <v>-67.7879631091823</v>
      </c>
    </row>
    <row r="38" spans="1:21" ht="12" thickBot="1">
      <c r="A38" s="80"/>
      <c r="B38" s="67" t="s">
        <v>37</v>
      </c>
      <c r="C38" s="68"/>
      <c r="D38" s="54">
        <v>106047.05</v>
      </c>
      <c r="E38" s="55"/>
      <c r="F38" s="55"/>
      <c r="G38" s="54">
        <v>176152.27</v>
      </c>
      <c r="H38" s="56">
        <v>-39.798079241329098</v>
      </c>
      <c r="I38" s="54">
        <v>-18998.18</v>
      </c>
      <c r="J38" s="56">
        <v>-17.914859489255001</v>
      </c>
      <c r="K38" s="54">
        <v>-19592.060000000001</v>
      </c>
      <c r="L38" s="56">
        <v>-11.122229648246901</v>
      </c>
      <c r="M38" s="56">
        <v>-3.0312279566314E-2</v>
      </c>
      <c r="N38" s="54">
        <v>7226938.7999999998</v>
      </c>
      <c r="O38" s="54">
        <v>27862672.809999999</v>
      </c>
      <c r="P38" s="54">
        <v>59</v>
      </c>
      <c r="Q38" s="54">
        <v>63</v>
      </c>
      <c r="R38" s="56">
        <v>-6.3492063492063497</v>
      </c>
      <c r="S38" s="54">
        <v>1797.40762711864</v>
      </c>
      <c r="T38" s="54">
        <v>1861.5528571428599</v>
      </c>
      <c r="U38" s="57">
        <v>-3.5687636491807901</v>
      </c>
    </row>
    <row r="39" spans="1:21" ht="12" thickBot="1">
      <c r="A39" s="80"/>
      <c r="B39" s="67" t="s">
        <v>70</v>
      </c>
      <c r="C39" s="68"/>
      <c r="D39" s="54">
        <v>0.85</v>
      </c>
      <c r="E39" s="55"/>
      <c r="F39" s="55"/>
      <c r="G39" s="54">
        <v>1.31</v>
      </c>
      <c r="H39" s="56">
        <v>-35.114503816793899</v>
      </c>
      <c r="I39" s="54">
        <v>-54.71</v>
      </c>
      <c r="J39" s="56">
        <v>-6436.4705882353001</v>
      </c>
      <c r="K39" s="54">
        <v>1.27</v>
      </c>
      <c r="L39" s="56">
        <v>96.946564885496201</v>
      </c>
      <c r="M39" s="56">
        <v>-44.078740157480297</v>
      </c>
      <c r="N39" s="54">
        <v>352</v>
      </c>
      <c r="O39" s="54">
        <v>1227.31</v>
      </c>
      <c r="P39" s="54">
        <v>1</v>
      </c>
      <c r="Q39" s="55"/>
      <c r="R39" s="55"/>
      <c r="S39" s="54">
        <v>0.85</v>
      </c>
      <c r="T39" s="55"/>
      <c r="U39" s="58"/>
    </row>
    <row r="40" spans="1:21" ht="12" customHeight="1" thickBot="1">
      <c r="A40" s="80"/>
      <c r="B40" s="67" t="s">
        <v>32</v>
      </c>
      <c r="C40" s="68"/>
      <c r="D40" s="54">
        <v>41661.5553</v>
      </c>
      <c r="E40" s="55"/>
      <c r="F40" s="55"/>
      <c r="G40" s="54">
        <v>154558.12</v>
      </c>
      <c r="H40" s="56">
        <v>-73.044732104660696</v>
      </c>
      <c r="I40" s="54">
        <v>2317.3456999999999</v>
      </c>
      <c r="J40" s="56">
        <v>5.5623120243905104</v>
      </c>
      <c r="K40" s="54">
        <v>7050.4229999999998</v>
      </c>
      <c r="L40" s="56">
        <v>4.5616645699365401</v>
      </c>
      <c r="M40" s="56">
        <v>-0.67131820317731306</v>
      </c>
      <c r="N40" s="54">
        <v>2568099.1529000001</v>
      </c>
      <c r="O40" s="54">
        <v>9876842.1295999996</v>
      </c>
      <c r="P40" s="54">
        <v>112</v>
      </c>
      <c r="Q40" s="54">
        <v>90</v>
      </c>
      <c r="R40" s="56">
        <v>24.4444444444444</v>
      </c>
      <c r="S40" s="54">
        <v>371.97817232142899</v>
      </c>
      <c r="T40" s="54">
        <v>555.86894222222202</v>
      </c>
      <c r="U40" s="57">
        <v>-49.435903390022702</v>
      </c>
    </row>
    <row r="41" spans="1:21" ht="12" thickBot="1">
      <c r="A41" s="80"/>
      <c r="B41" s="67" t="s">
        <v>33</v>
      </c>
      <c r="C41" s="68"/>
      <c r="D41" s="54">
        <v>1208192.5193</v>
      </c>
      <c r="E41" s="54">
        <v>1095359.4624000001</v>
      </c>
      <c r="F41" s="56">
        <v>110.301007182864</v>
      </c>
      <c r="G41" s="54">
        <v>306723.86560000002</v>
      </c>
      <c r="H41" s="56">
        <v>293.90235152931001</v>
      </c>
      <c r="I41" s="54">
        <v>17287.055</v>
      </c>
      <c r="J41" s="56">
        <v>1.4308195692202901</v>
      </c>
      <c r="K41" s="54">
        <v>19068.7808</v>
      </c>
      <c r="L41" s="56">
        <v>6.2169211263357296</v>
      </c>
      <c r="M41" s="56">
        <v>-9.3436796966064994E-2</v>
      </c>
      <c r="N41" s="54">
        <v>13451519.467700001</v>
      </c>
      <c r="O41" s="54">
        <v>54607158.104999997</v>
      </c>
      <c r="P41" s="54">
        <v>1810</v>
      </c>
      <c r="Q41" s="54">
        <v>1637</v>
      </c>
      <c r="R41" s="56">
        <v>10.568112400733099</v>
      </c>
      <c r="S41" s="54">
        <v>667.50967917127105</v>
      </c>
      <c r="T41" s="54">
        <v>734.04085546731801</v>
      </c>
      <c r="U41" s="57">
        <v>-9.9670728937814896</v>
      </c>
    </row>
    <row r="42" spans="1:21" ht="12" thickBot="1">
      <c r="A42" s="80"/>
      <c r="B42" s="67" t="s">
        <v>38</v>
      </c>
      <c r="C42" s="68"/>
      <c r="D42" s="54">
        <v>77081.25</v>
      </c>
      <c r="E42" s="55"/>
      <c r="F42" s="55"/>
      <c r="G42" s="54">
        <v>110474.36</v>
      </c>
      <c r="H42" s="56">
        <v>-30.2270228132573</v>
      </c>
      <c r="I42" s="54">
        <v>-27728.61</v>
      </c>
      <c r="J42" s="56">
        <v>-35.973223060082702</v>
      </c>
      <c r="K42" s="54">
        <v>-13300.03</v>
      </c>
      <c r="L42" s="56">
        <v>-12.039019732723499</v>
      </c>
      <c r="M42" s="56">
        <v>1.08485319206047</v>
      </c>
      <c r="N42" s="54">
        <v>6266826.3799999999</v>
      </c>
      <c r="O42" s="54">
        <v>23229446.579999998</v>
      </c>
      <c r="P42" s="54">
        <v>71</v>
      </c>
      <c r="Q42" s="54">
        <v>64</v>
      </c>
      <c r="R42" s="56">
        <v>10.9375</v>
      </c>
      <c r="S42" s="54">
        <v>1085.6514084507</v>
      </c>
      <c r="T42" s="54">
        <v>1277.97953125</v>
      </c>
      <c r="U42" s="57">
        <v>-17.7154583231979</v>
      </c>
    </row>
    <row r="43" spans="1:21" ht="12" thickBot="1">
      <c r="A43" s="80"/>
      <c r="B43" s="67" t="s">
        <v>39</v>
      </c>
      <c r="C43" s="68"/>
      <c r="D43" s="54">
        <v>58347.01</v>
      </c>
      <c r="E43" s="55"/>
      <c r="F43" s="55"/>
      <c r="G43" s="54">
        <v>94556.42</v>
      </c>
      <c r="H43" s="56">
        <v>-38.293973058624701</v>
      </c>
      <c r="I43" s="54">
        <v>8014.42</v>
      </c>
      <c r="J43" s="56">
        <v>13.7357852613184</v>
      </c>
      <c r="K43" s="54">
        <v>13042.54</v>
      </c>
      <c r="L43" s="56">
        <v>13.7933944622692</v>
      </c>
      <c r="M43" s="56">
        <v>-0.38551693151794098</v>
      </c>
      <c r="N43" s="54">
        <v>2429860.62</v>
      </c>
      <c r="O43" s="54">
        <v>8548227.5299999993</v>
      </c>
      <c r="P43" s="54">
        <v>48</v>
      </c>
      <c r="Q43" s="54">
        <v>44</v>
      </c>
      <c r="R43" s="56">
        <v>9.0909090909090793</v>
      </c>
      <c r="S43" s="54">
        <v>1215.56270833333</v>
      </c>
      <c r="T43" s="54">
        <v>1014.89931818182</v>
      </c>
      <c r="U43" s="57">
        <v>16.507860003919198</v>
      </c>
    </row>
    <row r="44" spans="1:21" ht="12" thickBot="1">
      <c r="A44" s="80"/>
      <c r="B44" s="67" t="s">
        <v>76</v>
      </c>
      <c r="C44" s="68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4">
        <v>-1523.9315999999999</v>
      </c>
      <c r="P44" s="55"/>
      <c r="Q44" s="55"/>
      <c r="R44" s="55"/>
      <c r="S44" s="55"/>
      <c r="T44" s="55"/>
      <c r="U44" s="58"/>
    </row>
    <row r="45" spans="1:21" ht="12" thickBot="1">
      <c r="A45" s="81"/>
      <c r="B45" s="67" t="s">
        <v>34</v>
      </c>
      <c r="C45" s="68"/>
      <c r="D45" s="59">
        <v>473359.39789999998</v>
      </c>
      <c r="E45" s="60"/>
      <c r="F45" s="60"/>
      <c r="G45" s="59">
        <v>81639.277600000001</v>
      </c>
      <c r="H45" s="61">
        <v>479.81820983188101</v>
      </c>
      <c r="I45" s="59">
        <v>21253.877799999998</v>
      </c>
      <c r="J45" s="61">
        <v>4.4900086264876498</v>
      </c>
      <c r="K45" s="59">
        <v>10858.2459</v>
      </c>
      <c r="L45" s="61">
        <v>13.300271902455</v>
      </c>
      <c r="M45" s="61">
        <v>0.95739514427463801</v>
      </c>
      <c r="N45" s="59">
        <v>1042972.1926</v>
      </c>
      <c r="O45" s="59">
        <v>3500596.9563000002</v>
      </c>
      <c r="P45" s="59">
        <v>15</v>
      </c>
      <c r="Q45" s="59">
        <v>25</v>
      </c>
      <c r="R45" s="61">
        <v>-40</v>
      </c>
      <c r="S45" s="59">
        <v>31557.293193333298</v>
      </c>
      <c r="T45" s="59">
        <v>684.58119199999999</v>
      </c>
      <c r="U45" s="62">
        <v>97.830672016747499</v>
      </c>
    </row>
  </sheetData>
  <mergeCells count="43">
    <mergeCell ref="B32:C32"/>
    <mergeCell ref="B33:C33"/>
    <mergeCell ref="B34:C34"/>
    <mergeCell ref="B35:C35"/>
    <mergeCell ref="B29:C29"/>
    <mergeCell ref="B30:C30"/>
    <mergeCell ref="B23:C23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31:C31"/>
    <mergeCell ref="B19:C19"/>
    <mergeCell ref="B20:C20"/>
    <mergeCell ref="B21:C21"/>
    <mergeCell ref="B22:C22"/>
    <mergeCell ref="B17:C17"/>
    <mergeCell ref="B24:C24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</mergeCells>
  <phoneticPr fontId="2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workbookViewId="0">
      <selection activeCell="B33" sqref="B33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87144</v>
      </c>
      <c r="D2" s="37">
        <v>584396.12030854705</v>
      </c>
      <c r="E2" s="37">
        <v>552664.398535043</v>
      </c>
      <c r="F2" s="37">
        <v>31731.721773504301</v>
      </c>
      <c r="G2" s="37">
        <v>552664.398535043</v>
      </c>
      <c r="H2" s="37">
        <v>5.4298310120112901E-2</v>
      </c>
    </row>
    <row r="3" spans="1:8">
      <c r="A3" s="37">
        <v>2</v>
      </c>
      <c r="B3" s="37">
        <v>13</v>
      </c>
      <c r="C3" s="37">
        <v>5944</v>
      </c>
      <c r="D3" s="37">
        <v>55871.050442735002</v>
      </c>
      <c r="E3" s="37">
        <v>45376.866292307699</v>
      </c>
      <c r="F3" s="37">
        <v>10494.1841504274</v>
      </c>
      <c r="G3" s="37">
        <v>45376.866292307699</v>
      </c>
      <c r="H3" s="37">
        <v>0.187828653072907</v>
      </c>
    </row>
    <row r="4" spans="1:8">
      <c r="A4" s="37">
        <v>3</v>
      </c>
      <c r="B4" s="37">
        <v>14</v>
      </c>
      <c r="C4" s="37">
        <v>95339</v>
      </c>
      <c r="D4" s="37">
        <v>134385.35104912601</v>
      </c>
      <c r="E4" s="37">
        <v>116812.82227118099</v>
      </c>
      <c r="F4" s="37">
        <v>17572.528777945699</v>
      </c>
      <c r="G4" s="37">
        <v>116812.82227118099</v>
      </c>
      <c r="H4" s="37">
        <v>0.13076223443075899</v>
      </c>
    </row>
    <row r="5" spans="1:8">
      <c r="A5" s="37">
        <v>4</v>
      </c>
      <c r="B5" s="37">
        <v>15</v>
      </c>
      <c r="C5" s="37">
        <v>3620</v>
      </c>
      <c r="D5" s="37">
        <v>48355.979873163902</v>
      </c>
      <c r="E5" s="37">
        <v>53991.930401437101</v>
      </c>
      <c r="F5" s="37">
        <v>-5635.9505282731998</v>
      </c>
      <c r="G5" s="37">
        <v>53991.930401437101</v>
      </c>
      <c r="H5" s="37">
        <v>-0.116551263009376</v>
      </c>
    </row>
    <row r="6" spans="1:8">
      <c r="A6" s="37">
        <v>5</v>
      </c>
      <c r="B6" s="37">
        <v>16</v>
      </c>
      <c r="C6" s="37">
        <v>2315</v>
      </c>
      <c r="D6" s="37">
        <v>141813.157775214</v>
      </c>
      <c r="E6" s="37">
        <v>121517.629693162</v>
      </c>
      <c r="F6" s="37">
        <v>20295.5280820513</v>
      </c>
      <c r="G6" s="37">
        <v>121517.629693162</v>
      </c>
      <c r="H6" s="37">
        <v>0.14311456285474899</v>
      </c>
    </row>
    <row r="7" spans="1:8">
      <c r="A7" s="37">
        <v>6</v>
      </c>
      <c r="B7" s="37">
        <v>17</v>
      </c>
      <c r="C7" s="37">
        <v>11237</v>
      </c>
      <c r="D7" s="37">
        <v>159101.627088034</v>
      </c>
      <c r="E7" s="37">
        <v>109978.648696581</v>
      </c>
      <c r="F7" s="37">
        <v>49122.978391452998</v>
      </c>
      <c r="G7" s="37">
        <v>109978.648696581</v>
      </c>
      <c r="H7" s="37">
        <v>0.30875220631321498</v>
      </c>
    </row>
    <row r="8" spans="1:8">
      <c r="A8" s="37">
        <v>7</v>
      </c>
      <c r="B8" s="37">
        <v>18</v>
      </c>
      <c r="C8" s="37">
        <v>67403</v>
      </c>
      <c r="D8" s="37">
        <v>108531.37030427399</v>
      </c>
      <c r="E8" s="37">
        <v>89217.664227350397</v>
      </c>
      <c r="F8" s="37">
        <v>19313.706076923099</v>
      </c>
      <c r="G8" s="37">
        <v>89217.664227350397</v>
      </c>
      <c r="H8" s="37">
        <v>0.17795505596931199</v>
      </c>
    </row>
    <row r="9" spans="1:8">
      <c r="A9" s="37">
        <v>8</v>
      </c>
      <c r="B9" s="37">
        <v>19</v>
      </c>
      <c r="C9" s="37">
        <v>9567</v>
      </c>
      <c r="D9" s="37">
        <v>62872.690717948703</v>
      </c>
      <c r="E9" s="37">
        <v>50689.611552991497</v>
      </c>
      <c r="F9" s="37">
        <v>12183.0791649573</v>
      </c>
      <c r="G9" s="37">
        <v>50689.611552991497</v>
      </c>
      <c r="H9" s="37">
        <v>0.193773783590898</v>
      </c>
    </row>
    <row r="10" spans="1:8">
      <c r="A10" s="37">
        <v>9</v>
      </c>
      <c r="B10" s="37">
        <v>21</v>
      </c>
      <c r="C10" s="37">
        <v>211276</v>
      </c>
      <c r="D10" s="37">
        <v>819361.368072649</v>
      </c>
      <c r="E10" s="37">
        <v>825155.68226666702</v>
      </c>
      <c r="F10" s="37">
        <v>-5794.3141940170899</v>
      </c>
      <c r="G10" s="37">
        <v>825155.68226666702</v>
      </c>
      <c r="H10" s="37">
        <v>-7.0717444338958997E-3</v>
      </c>
    </row>
    <row r="11" spans="1:8">
      <c r="A11" s="37">
        <v>10</v>
      </c>
      <c r="B11" s="37">
        <v>22</v>
      </c>
      <c r="C11" s="37">
        <v>24957</v>
      </c>
      <c r="D11" s="37">
        <v>469808.04684102599</v>
      </c>
      <c r="E11" s="37">
        <v>420891.295815385</v>
      </c>
      <c r="F11" s="37">
        <v>48916.751025641002</v>
      </c>
      <c r="G11" s="37">
        <v>420891.295815385</v>
      </c>
      <c r="H11" s="37">
        <v>0.104120717715577</v>
      </c>
    </row>
    <row r="12" spans="1:8">
      <c r="A12" s="37">
        <v>11</v>
      </c>
      <c r="B12" s="37">
        <v>23</v>
      </c>
      <c r="C12" s="37">
        <v>164824.364</v>
      </c>
      <c r="D12" s="37">
        <v>1641897.59934957</v>
      </c>
      <c r="E12" s="37">
        <v>1440856.5778461499</v>
      </c>
      <c r="F12" s="37">
        <v>201041.021503419</v>
      </c>
      <c r="G12" s="37">
        <v>1440856.5778461499</v>
      </c>
      <c r="H12" s="37">
        <v>0.12244431174213299</v>
      </c>
    </row>
    <row r="13" spans="1:8">
      <c r="A13" s="37">
        <v>12</v>
      </c>
      <c r="B13" s="37">
        <v>24</v>
      </c>
      <c r="C13" s="37">
        <v>17330</v>
      </c>
      <c r="D13" s="37">
        <v>658734.09119829</v>
      </c>
      <c r="E13" s="37">
        <v>626707.35849999997</v>
      </c>
      <c r="F13" s="37">
        <v>32026.732698290602</v>
      </c>
      <c r="G13" s="37">
        <v>626707.35849999997</v>
      </c>
      <c r="H13" s="37">
        <v>4.8618605179567002E-2</v>
      </c>
    </row>
    <row r="14" spans="1:8">
      <c r="A14" s="37">
        <v>13</v>
      </c>
      <c r="B14" s="37">
        <v>25</v>
      </c>
      <c r="C14" s="37">
        <v>75457</v>
      </c>
      <c r="D14" s="37">
        <v>966157.51080000005</v>
      </c>
      <c r="E14" s="37">
        <v>876372.45389999996</v>
      </c>
      <c r="F14" s="37">
        <v>89785.056899999996</v>
      </c>
      <c r="G14" s="37">
        <v>876372.45389999996</v>
      </c>
      <c r="H14" s="37">
        <v>9.2930040802204197E-2</v>
      </c>
    </row>
    <row r="15" spans="1:8">
      <c r="A15" s="37">
        <v>14</v>
      </c>
      <c r="B15" s="37">
        <v>26</v>
      </c>
      <c r="C15" s="37">
        <v>60521</v>
      </c>
      <c r="D15" s="37">
        <v>341397.34490304801</v>
      </c>
      <c r="E15" s="37">
        <v>315050.52327728597</v>
      </c>
      <c r="F15" s="37">
        <v>26346.821625762001</v>
      </c>
      <c r="G15" s="37">
        <v>315050.52327728597</v>
      </c>
      <c r="H15" s="37">
        <v>7.7173481338128597E-2</v>
      </c>
    </row>
    <row r="16" spans="1:8">
      <c r="A16" s="37">
        <v>15</v>
      </c>
      <c r="B16" s="37">
        <v>27</v>
      </c>
      <c r="C16" s="37">
        <v>174521.84400000001</v>
      </c>
      <c r="D16" s="37">
        <v>1613776.6817000001</v>
      </c>
      <c r="E16" s="37">
        <v>1559187.8176</v>
      </c>
      <c r="F16" s="37">
        <v>54588.864099999999</v>
      </c>
      <c r="G16" s="37">
        <v>1559187.8176</v>
      </c>
      <c r="H16" s="37">
        <v>3.3826777099353299E-2</v>
      </c>
    </row>
    <row r="17" spans="1:8">
      <c r="A17" s="37">
        <v>16</v>
      </c>
      <c r="B17" s="37">
        <v>29</v>
      </c>
      <c r="C17" s="37">
        <v>239998</v>
      </c>
      <c r="D17" s="37">
        <v>3045295.3912726501</v>
      </c>
      <c r="E17" s="37">
        <v>3100526.7858111099</v>
      </c>
      <c r="F17" s="37">
        <v>-55231.3945384615</v>
      </c>
      <c r="G17" s="37">
        <v>3100526.7858111099</v>
      </c>
      <c r="H17" s="37">
        <v>-1.8136629601432499E-2</v>
      </c>
    </row>
    <row r="18" spans="1:8">
      <c r="A18" s="37">
        <v>17</v>
      </c>
      <c r="B18" s="37">
        <v>31</v>
      </c>
      <c r="C18" s="37">
        <v>22752.314999999999</v>
      </c>
      <c r="D18" s="37">
        <v>217860.60490183</v>
      </c>
      <c r="E18" s="37">
        <v>184243.068374811</v>
      </c>
      <c r="F18" s="37">
        <v>33617.5365270193</v>
      </c>
      <c r="G18" s="37">
        <v>184243.068374811</v>
      </c>
      <c r="H18" s="37">
        <v>0.15430755157486001</v>
      </c>
    </row>
    <row r="19" spans="1:8">
      <c r="A19" s="37">
        <v>18</v>
      </c>
      <c r="B19" s="37">
        <v>32</v>
      </c>
      <c r="C19" s="37">
        <v>14972.880999999999</v>
      </c>
      <c r="D19" s="37">
        <v>262960.412625528</v>
      </c>
      <c r="E19" s="37">
        <v>242403.80916908599</v>
      </c>
      <c r="F19" s="37">
        <v>20556.6034564412</v>
      </c>
      <c r="G19" s="37">
        <v>242403.80916908599</v>
      </c>
      <c r="H19" s="37">
        <v>7.8173757225256199E-2</v>
      </c>
    </row>
    <row r="20" spans="1:8">
      <c r="A20" s="37">
        <v>19</v>
      </c>
      <c r="B20" s="37">
        <v>33</v>
      </c>
      <c r="C20" s="37">
        <v>37683.821000000004</v>
      </c>
      <c r="D20" s="37">
        <v>531749.31943383999</v>
      </c>
      <c r="E20" s="37">
        <v>413253.77528656798</v>
      </c>
      <c r="F20" s="37">
        <v>118495.544147272</v>
      </c>
      <c r="G20" s="37">
        <v>413253.77528656798</v>
      </c>
      <c r="H20" s="37">
        <v>0.22284098882051401</v>
      </c>
    </row>
    <row r="21" spans="1:8">
      <c r="A21" s="37">
        <v>20</v>
      </c>
      <c r="B21" s="37">
        <v>34</v>
      </c>
      <c r="C21" s="37">
        <v>34769.313999999998</v>
      </c>
      <c r="D21" s="37">
        <v>225104.48383859801</v>
      </c>
      <c r="E21" s="37">
        <v>165086.28172333699</v>
      </c>
      <c r="F21" s="37">
        <v>60018.202115260901</v>
      </c>
      <c r="G21" s="37">
        <v>165086.28172333699</v>
      </c>
      <c r="H21" s="37">
        <v>0.26662375218742701</v>
      </c>
    </row>
    <row r="22" spans="1:8">
      <c r="A22" s="37">
        <v>21</v>
      </c>
      <c r="B22" s="37">
        <v>35</v>
      </c>
      <c r="C22" s="37">
        <v>26161.326000000001</v>
      </c>
      <c r="D22" s="37">
        <v>796378.06895752205</v>
      </c>
      <c r="E22" s="37">
        <v>765668.19513539795</v>
      </c>
      <c r="F22" s="37">
        <v>30709.8738221239</v>
      </c>
      <c r="G22" s="37">
        <v>765668.19513539795</v>
      </c>
      <c r="H22" s="37">
        <v>3.8561928083132503E-2</v>
      </c>
    </row>
    <row r="23" spans="1:8">
      <c r="A23" s="37">
        <v>22</v>
      </c>
      <c r="B23" s="37">
        <v>36</v>
      </c>
      <c r="C23" s="37">
        <v>111321.212</v>
      </c>
      <c r="D23" s="37">
        <v>811636.09697345097</v>
      </c>
      <c r="E23" s="37">
        <v>695579.42724249198</v>
      </c>
      <c r="F23" s="37">
        <v>116056.66973096</v>
      </c>
      <c r="G23" s="37">
        <v>695579.42724249198</v>
      </c>
      <c r="H23" s="37">
        <v>0.142991015510188</v>
      </c>
    </row>
    <row r="24" spans="1:8">
      <c r="A24" s="37">
        <v>23</v>
      </c>
      <c r="B24" s="37">
        <v>37</v>
      </c>
      <c r="C24" s="37">
        <v>138674.101</v>
      </c>
      <c r="D24" s="37">
        <v>1015200.7258</v>
      </c>
      <c r="E24" s="37">
        <v>918173.52531757206</v>
      </c>
      <c r="F24" s="37">
        <v>97027.200482427797</v>
      </c>
      <c r="G24" s="37">
        <v>918173.52531757206</v>
      </c>
      <c r="H24" s="37">
        <v>9.5574400231016599E-2</v>
      </c>
    </row>
    <row r="25" spans="1:8">
      <c r="A25" s="37">
        <v>24</v>
      </c>
      <c r="B25" s="37">
        <v>38</v>
      </c>
      <c r="C25" s="37">
        <v>140738.98800000001</v>
      </c>
      <c r="D25" s="37">
        <v>657749.28424513305</v>
      </c>
      <c r="E25" s="37">
        <v>617617.46416725696</v>
      </c>
      <c r="F25" s="37">
        <v>40131.820077876102</v>
      </c>
      <c r="G25" s="37">
        <v>617617.46416725696</v>
      </c>
      <c r="H25" s="37">
        <v>6.1013855946545799E-2</v>
      </c>
    </row>
    <row r="26" spans="1:8">
      <c r="A26" s="37">
        <v>25</v>
      </c>
      <c r="B26" s="37">
        <v>39</v>
      </c>
      <c r="C26" s="37">
        <v>63420.154999999999</v>
      </c>
      <c r="D26" s="37">
        <v>97469.285017351198</v>
      </c>
      <c r="E26" s="37">
        <v>70130.904596619599</v>
      </c>
      <c r="F26" s="37">
        <v>27338.380420731599</v>
      </c>
      <c r="G26" s="37">
        <v>70130.904596619599</v>
      </c>
      <c r="H26" s="37">
        <v>0.28048200431412701</v>
      </c>
    </row>
    <row r="27" spans="1:8">
      <c r="A27" s="37">
        <v>26</v>
      </c>
      <c r="B27" s="37">
        <v>42</v>
      </c>
      <c r="C27" s="37">
        <v>9019.8700000000008</v>
      </c>
      <c r="D27" s="37">
        <v>124728.0953</v>
      </c>
      <c r="E27" s="37">
        <v>108273.5349</v>
      </c>
      <c r="F27" s="37">
        <v>16454.560399999998</v>
      </c>
      <c r="G27" s="37">
        <v>108273.5349</v>
      </c>
      <c r="H27" s="37">
        <v>0.13192344804450801</v>
      </c>
    </row>
    <row r="28" spans="1:8">
      <c r="A28" s="37">
        <v>27</v>
      </c>
      <c r="B28" s="37">
        <v>75</v>
      </c>
      <c r="C28" s="37">
        <v>612</v>
      </c>
      <c r="D28" s="37">
        <v>41661.555555555598</v>
      </c>
      <c r="E28" s="37">
        <v>39344.209059829103</v>
      </c>
      <c r="F28" s="37">
        <v>2317.3464957265001</v>
      </c>
      <c r="G28" s="37">
        <v>39344.209059829103</v>
      </c>
      <c r="H28" s="37">
        <v>5.5623139002486902E-2</v>
      </c>
    </row>
    <row r="29" spans="1:8">
      <c r="A29" s="37">
        <v>28</v>
      </c>
      <c r="B29" s="37">
        <v>76</v>
      </c>
      <c r="C29" s="37">
        <v>3425</v>
      </c>
      <c r="D29" s="37">
        <v>1208192.51527949</v>
      </c>
      <c r="E29" s="37">
        <v>1190905.4615470101</v>
      </c>
      <c r="F29" s="37">
        <v>17287.053732478598</v>
      </c>
      <c r="G29" s="37">
        <v>1190905.4615470101</v>
      </c>
      <c r="H29" s="37">
        <v>1.43081946907109E-2</v>
      </c>
    </row>
    <row r="30" spans="1:8">
      <c r="A30" s="37">
        <v>29</v>
      </c>
      <c r="B30" s="37">
        <v>99</v>
      </c>
      <c r="C30" s="37">
        <v>15</v>
      </c>
      <c r="D30" s="37">
        <v>473359.39792753902</v>
      </c>
      <c r="E30" s="37">
        <v>452105.51997579599</v>
      </c>
      <c r="F30" s="37">
        <v>21253.877951743401</v>
      </c>
      <c r="G30" s="37">
        <v>452105.51997579599</v>
      </c>
      <c r="H30" s="37">
        <v>4.4900086582831303E-2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58</v>
      </c>
      <c r="D33" s="34">
        <v>90540.21</v>
      </c>
      <c r="E33" s="34">
        <v>89708.38</v>
      </c>
      <c r="F33" s="30"/>
      <c r="G33" s="30"/>
      <c r="H33" s="30"/>
    </row>
    <row r="34" spans="1:8">
      <c r="A34" s="30"/>
      <c r="B34" s="33">
        <v>71</v>
      </c>
      <c r="C34" s="34">
        <v>36</v>
      </c>
      <c r="D34" s="34">
        <v>76444.5</v>
      </c>
      <c r="E34" s="34">
        <v>84276.99</v>
      </c>
      <c r="F34" s="30"/>
      <c r="G34" s="30"/>
      <c r="H34" s="30"/>
    </row>
    <row r="35" spans="1:8">
      <c r="A35" s="30"/>
      <c r="B35" s="33">
        <v>72</v>
      </c>
      <c r="C35" s="34">
        <v>8</v>
      </c>
      <c r="D35" s="34">
        <v>9182.0499999999993</v>
      </c>
      <c r="E35" s="34">
        <v>8432.5</v>
      </c>
      <c r="F35" s="30"/>
      <c r="G35" s="30"/>
      <c r="H35" s="30"/>
    </row>
    <row r="36" spans="1:8">
      <c r="A36" s="30"/>
      <c r="B36" s="33">
        <v>73</v>
      </c>
      <c r="C36" s="34">
        <v>57</v>
      </c>
      <c r="D36" s="34">
        <v>106047.05</v>
      </c>
      <c r="E36" s="34">
        <v>125045.23</v>
      </c>
      <c r="F36" s="30"/>
      <c r="G36" s="30"/>
      <c r="H36" s="30"/>
    </row>
    <row r="37" spans="1:8">
      <c r="A37" s="30"/>
      <c r="B37" s="33">
        <v>74</v>
      </c>
      <c r="C37" s="34">
        <v>1</v>
      </c>
      <c r="D37" s="34">
        <v>0.85</v>
      </c>
      <c r="E37" s="34">
        <v>55.56</v>
      </c>
      <c r="F37" s="30"/>
      <c r="G37" s="30"/>
      <c r="H37" s="30"/>
    </row>
    <row r="38" spans="1:8">
      <c r="A38" s="30"/>
      <c r="B38" s="33">
        <v>77</v>
      </c>
      <c r="C38" s="34">
        <v>63</v>
      </c>
      <c r="D38" s="34">
        <v>77081.25</v>
      </c>
      <c r="E38" s="34">
        <v>104809.86</v>
      </c>
      <c r="F38" s="34"/>
      <c r="G38" s="30"/>
      <c r="H38" s="30"/>
    </row>
    <row r="39" spans="1:8">
      <c r="A39" s="30"/>
      <c r="B39" s="33">
        <v>78</v>
      </c>
      <c r="C39" s="34">
        <v>36</v>
      </c>
      <c r="D39" s="34">
        <v>58347.01</v>
      </c>
      <c r="E39" s="34">
        <v>50332.59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2016-04-01T03:48:54Z</dcterms:modified>
</cp:coreProperties>
</file>