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<sst xmlns="http://schemas.openxmlformats.org/spreadsheetml/2006/main" count="118" uniqueCount="77">
  <si>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</si>
  <si>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</si>
  <si>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</si>
  <si>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</si>
  <si>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</si>
  <si>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</si>
  <si>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</si>
  <si>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</si>
  <si>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</si>
  <si>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</si>
  <si>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</si>
  <si>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</si>
  <si>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</si>
  <si>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</si>
  <si>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</si>
  <si>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</si>
  <si>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</si>
  <si>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</si>
  <si>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</si>
  <si>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</si>
  <si>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</si>
  <si>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</si>
  <si>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</si>
  <si>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</si>
  <si>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</si>
  <si>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</si>
  <si>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</si>
  <si>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</si>
  <si>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</si>
  <si>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</si>
  <si>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</si>
  <si>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</si>
  <si>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</si>
  <si>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</si>
  <si>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</si>
  <si>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</si>
  <si>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</si>
  <si>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</si>
  <si>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</si>
  <si>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</si>
  <si>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7" type="noConversion"/>
  </si>
  <si>
    <t>COST</t>
    <phoneticPr fontId="27" type="noConversion"/>
  </si>
  <si>
    <t>成本</t>
    <phoneticPr fontId="27" type="noConversion"/>
  </si>
  <si>
    <t>销售金额差异</t>
    <phoneticPr fontId="27" type="noConversion"/>
  </si>
  <si>
    <t>销售成本差异</t>
    <phoneticPr fontId="2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</si>
  <si>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</si>
  <si>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</si>
  <si>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</si>
  <si>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</si>
  <si>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</si>
  <si>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</si>
  <si>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</si>
  <si>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</si>
  <si>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</si>
  <si>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</si>
  <si>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</si>
  <si>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</si>
  <si>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</si>
  <si>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</si>
  <si>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</si>
  <si>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</si>
  <si>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</si>
  <si>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</si>
  <si>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</si>
  <si>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</si>
  <si>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</si>
  <si>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</si>
  <si>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</si>
  <si>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</si>
  <si>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</si>
  <si>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</si>
  <si>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7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</si>
  <si>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</si>
  <si>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7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</si>
  <si>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</si>
  <si>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7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</si>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</sst>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2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7">
    <xf numFmtId="0" fontId="0" fillId="0" borderId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1" fillId="38" borderId="21">
      <alignment vertical="center"/>
    </xf>
    <xf numFmtId="0" fontId="60" fillId="0" borderId="0"/>
    <xf numFmtId="18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5" borderId="4" applyNumberFormat="0" applyAlignment="0" applyProtection="0">
      <alignment vertical="center"/>
    </xf>
    <xf numFmtId="0" fontId="72" fillId="6" borderId="5" applyNumberFormat="0" applyAlignment="0" applyProtection="0">
      <alignment vertical="center"/>
    </xf>
    <xf numFmtId="0" fontId="73" fillId="6" borderId="4" applyNumberFormat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5" fillId="7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4" fillId="0" borderId="0" xfId="0" applyFont="1"/>
    <xf numFmtId="177" fontId="24" fillId="0" borderId="0" xfId="0" applyNumberFormat="1" applyFont="1"/>
    <xf numFmtId="0" fontId="0" fillId="0" borderId="0" xfId="0" applyAlignment="1"/>
    <xf numFmtId="0" fontId="24" fillId="0" borderId="0" xfId="0" applyNumberFormat="1" applyFont="1"/>
    <xf numFmtId="0" fontId="25" fillId="0" borderId="18" xfId="0" applyFont="1" applyBorder="1" applyAlignment="1">
      <alignment wrapText="1"/>
    </xf>
    <xf numFmtId="0" fontId="25" fillId="0" borderId="18" xfId="0" applyNumberFormat="1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4" fillId="0" borderId="18" xfId="0" applyFont="1" applyBorder="1" applyAlignment="1">
      <alignment horizontal="right" vertical="center" wrapText="1"/>
    </xf>
    <xf numFmtId="49" fontId="25" fillId="36" borderId="18" xfId="0" applyNumberFormat="1" applyFont="1" applyFill="1" applyBorder="1" applyAlignment="1">
      <alignment vertical="center" wrapText="1"/>
    </xf>
    <xf numFmtId="49" fontId="28" fillId="37" borderId="18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vertical="center" wrapText="1"/>
    </xf>
    <xf numFmtId="0" fontId="25" fillId="33" borderId="18" xfId="0" applyNumberFormat="1" applyFont="1" applyFill="1" applyBorder="1" applyAlignment="1">
      <alignment vertical="center" wrapText="1"/>
    </xf>
    <xf numFmtId="0" fontId="25" fillId="36" borderId="18" xfId="0" applyFont="1" applyFill="1" applyBorder="1" applyAlignment="1">
      <alignment vertical="center" wrapText="1"/>
    </xf>
    <xf numFmtId="0" fontId="25" fillId="37" borderId="18" xfId="0" applyFont="1" applyFill="1" applyBorder="1" applyAlignment="1">
      <alignment vertical="center" wrapText="1"/>
    </xf>
    <xf numFmtId="4" fontId="25" fillId="36" borderId="18" xfId="0" applyNumberFormat="1" applyFont="1" applyFill="1" applyBorder="1" applyAlignment="1">
      <alignment horizontal="right" vertical="top" wrapText="1"/>
    </xf>
    <xf numFmtId="4" fontId="25" fillId="37" borderId="18" xfId="0" applyNumberFormat="1" applyFont="1" applyFill="1" applyBorder="1" applyAlignment="1">
      <alignment horizontal="right" vertical="top" wrapText="1"/>
    </xf>
    <xf numFmtId="177" fontId="24" fillId="36" borderId="18" xfId="0" applyNumberFormat="1" applyFont="1" applyFill="1" applyBorder="1" applyAlignment="1">
      <alignment horizontal="center" vertical="center"/>
    </xf>
    <xf numFmtId="177" fontId="24" fillId="37" borderId="18" xfId="0" applyNumberFormat="1" applyFont="1" applyFill="1" applyBorder="1" applyAlignment="1">
      <alignment horizontal="center" vertical="center"/>
    </xf>
    <xf numFmtId="177" fontId="29" fillId="0" borderId="18" xfId="0" applyNumberFormat="1" applyFont="1" applyBorder="1"/>
    <xf numFmtId="177" fontId="24" fillId="36" borderId="18" xfId="0" applyNumberFormat="1" applyFont="1" applyFill="1" applyBorder="1"/>
    <xf numFmtId="177" fontId="24" fillId="37" borderId="18" xfId="0" applyNumberFormat="1" applyFont="1" applyFill="1" applyBorder="1"/>
    <xf numFmtId="177" fontId="24" fillId="0" borderId="18" xfId="0" applyNumberFormat="1" applyFont="1" applyBorder="1"/>
    <xf numFmtId="49" fontId="25" fillId="0" borderId="18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4" fontId="25" fillId="0" borderId="18" xfId="0" applyNumberFormat="1" applyFont="1" applyFill="1" applyBorder="1" applyAlignment="1">
      <alignment horizontal="right" vertical="top" wrapText="1"/>
    </xf>
    <xf numFmtId="0" fontId="24" fillId="0" borderId="0" xfId="0" applyFont="1" applyFill="1"/>
    <xf numFmtId="176" fontId="2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5" fillId="0" borderId="0" xfId="0" applyNumberFormat="1" applyFont="1" applyAlignment="1"/>
    <xf numFmtId="1" fontId="35" fillId="0" borderId="0" xfId="0" applyNumberFormat="1" applyFont="1" applyAlignment="1"/>
    <xf numFmtId="0" fontId="24" fillId="0" borderId="0" xfId="0" applyFont="1"/>
    <xf numFmtId="1" fontId="59" fillId="0" borderId="0" xfId="0" applyNumberFormat="1" applyFont="1" applyAlignment="1"/>
    <xf numFmtId="0" fontId="59" fillId="0" borderId="0" xfId="0" applyNumberFormat="1" applyFont="1" applyAlignment="1"/>
    <xf numFmtId="0" fontId="24" fillId="0" borderId="0" xfId="0" applyFont="1"/>
    <xf numFmtId="0" fontId="24" fillId="0" borderId="0" xfId="0" applyFont="1"/>
    <xf numFmtId="0" fontId="60" fillId="0" borderId="0" xfId="110"/>
    <xf numFmtId="0" fontId="61" fillId="0" borderId="0" xfId="110" applyNumberFormat="1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4" fillId="0" borderId="0" xfId="0" applyFont="1" applyAlignment="1">
      <alignment vertical="center"/>
    </xf>
    <xf numFmtId="0" fontId="25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49" fontId="26" fillId="33" borderId="18" xfId="0" applyNumberFormat="1" applyFont="1" applyFill="1" applyBorder="1" applyAlignment="1">
      <alignment horizontal="left" vertical="top" wrapText="1"/>
    </xf>
    <xf numFmtId="14" fontId="25" fillId="33" borderId="18" xfId="0" applyNumberFormat="1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49" fontId="25" fillId="33" borderId="22" xfId="0" applyNumberFormat="1" applyFont="1" applyFill="1" applyBorder="1" applyAlignment="1">
      <alignment horizontal="left" vertical="top" wrapText="1"/>
    </xf>
    <xf numFmtId="49" fontId="25" fillId="33" borderId="23" xfId="0" applyNumberFormat="1" applyFont="1" applyFill="1" applyBorder="1" applyAlignment="1">
      <alignment horizontal="left" vertical="top" wrapText="1"/>
    </xf>
    <xf numFmtId="0" fontId="24" fillId="0" borderId="19" xfId="243" applyFont="1" applyBorder="1" applyAlignment="1">
      <alignment wrapText="1"/>
    </xf>
    <xf numFmtId="49" fontId="25" fillId="33" borderId="15" xfId="243" applyNumberFormat="1" applyFont="1" applyFill="1" applyBorder="1" applyAlignment="1">
      <alignment horizontal="left" vertical="top" wrapText="1"/>
    </xf>
    <xf numFmtId="0" fontId="24" fillId="0" borderId="0" xfId="243" applyFont="1" applyAlignment="1">
      <alignment wrapText="1"/>
    </xf>
    <xf numFmtId="14" fontId="25" fillId="33" borderId="12" xfId="243" applyNumberFormat="1" applyFont="1" applyFill="1" applyBorder="1" applyAlignment="1">
      <alignment vertical="center" wrapText="1"/>
    </xf>
    <xf numFmtId="14" fontId="25" fillId="33" borderId="16" xfId="243" applyNumberFormat="1" applyFont="1" applyFill="1" applyBorder="1" applyAlignment="1">
      <alignment vertical="center" wrapText="1"/>
    </xf>
    <xf numFmtId="14" fontId="25" fillId="33" borderId="17" xfId="243" applyNumberFormat="1" applyFont="1" applyFill="1" applyBorder="1" applyAlignment="1">
      <alignment vertical="center" wrapText="1"/>
    </xf>
    <xf numFmtId="49" fontId="26" fillId="33" borderId="15" xfId="243" applyNumberFormat="1" applyFont="1" applyFill="1" applyBorder="1" applyAlignment="1">
      <alignment horizontal="left" vertical="top" wrapText="1"/>
    </xf>
    <xf numFmtId="49" fontId="26" fillId="33" borderId="14" xfId="243" applyNumberFormat="1" applyFont="1" applyFill="1" applyBorder="1" applyAlignment="1">
      <alignment horizontal="left" vertical="top" wrapText="1"/>
    </xf>
    <xf numFmtId="49" fontId="26" fillId="33" borderId="13" xfId="243" applyNumberFormat="1" applyFont="1" applyFill="1" applyBorder="1" applyAlignment="1">
      <alignment horizontal="left" vertical="top" wrapText="1"/>
    </xf>
    <xf numFmtId="0" fontId="25" fillId="33" borderId="15" xfId="243" applyFont="1" applyFill="1" applyBorder="1" applyAlignment="1">
      <alignment vertical="center" wrapText="1"/>
    </xf>
    <xf numFmtId="0" fontId="25" fillId="33" borderId="13" xfId="243" applyFont="1" applyFill="1" applyBorder="1" applyAlignment="1">
      <alignment vertical="center" wrapText="1"/>
    </xf>
    <xf numFmtId="0" fontId="24" fillId="0" borderId="0" xfId="243" applyFont="1" applyAlignment="1">
      <alignment horizontal="right" vertical="center" wrapText="1"/>
    </xf>
    <xf numFmtId="49" fontId="25" fillId="33" borderId="13" xfId="243" applyNumberFormat="1" applyFont="1" applyFill="1" applyBorder="1" applyAlignment="1">
      <alignment horizontal="left" vertical="top" wrapText="1"/>
    </xf>
    <xf numFmtId="0" fontId="1" fillId="0" borderId="0" xfId="243">
      <alignment vertical="center"/>
    </xf>
    <xf numFmtId="0" fontId="30" fillId="0" borderId="0" xfId="243" applyFont="1" applyAlignment="1">
      <alignment horizontal="left" wrapText="1"/>
    </xf>
    <xf numFmtId="0" fontId="36" fillId="0" borderId="19" xfId="243" applyFont="1" applyBorder="1" applyAlignment="1">
      <alignment horizontal="left" vertical="center" wrapText="1"/>
    </xf>
    <xf numFmtId="0" fontId="25" fillId="0" borderId="10" xfId="243" applyFont="1" applyBorder="1" applyAlignment="1">
      <alignment wrapText="1"/>
    </xf>
    <xf numFmtId="0" fontId="24" fillId="0" borderId="11" xfId="243" applyFont="1" applyBorder="1" applyAlignment="1">
      <alignment wrapText="1"/>
    </xf>
    <xf numFmtId="0" fontId="24" fillId="0" borderId="11" xfId="243" applyFont="1" applyBorder="1" applyAlignment="1">
      <alignment horizontal="right" vertical="center" wrapText="1"/>
    </xf>
    <xf numFmtId="49" fontId="25" fillId="33" borderId="10" xfId="243" applyNumberFormat="1" applyFont="1" applyFill="1" applyBorder="1" applyAlignment="1">
      <alignment vertical="center" wrapText="1"/>
    </xf>
    <xf numFmtId="49" fontId="25" fillId="33" borderId="12" xfId="243" applyNumberFormat="1" applyFont="1" applyFill="1" applyBorder="1" applyAlignment="1">
      <alignment vertical="center" wrapText="1"/>
    </xf>
    <xf numFmtId="0" fontId="25" fillId="33" borderId="10" xfId="243" applyFont="1" applyFill="1" applyBorder="1" applyAlignment="1">
      <alignment vertical="center" wrapText="1"/>
    </xf>
    <xf numFmtId="0" fontId="25" fillId="33" borderId="12" xfId="243" applyFont="1" applyFill="1" applyBorder="1" applyAlignment="1">
      <alignment vertical="center" wrapText="1"/>
    </xf>
    <xf numFmtId="4" fontId="26" fillId="34" borderId="10" xfId="243" applyNumberFormat="1" applyFont="1" applyFill="1" applyBorder="1" applyAlignment="1">
      <alignment horizontal="right" vertical="top" wrapText="1"/>
    </xf>
    <xf numFmtId="176" fontId="26" fillId="34" borderId="10" xfId="243" applyNumberFormat="1" applyFont="1" applyFill="1" applyBorder="1" applyAlignment="1">
      <alignment horizontal="right" vertical="top" wrapText="1"/>
    </xf>
    <xf numFmtId="176" fontId="26" fillId="34" borderId="12" xfId="243" applyNumberFormat="1" applyFont="1" applyFill="1" applyBorder="1" applyAlignment="1">
      <alignment horizontal="right" vertical="top" wrapText="1"/>
    </xf>
    <xf numFmtId="4" fontId="25" fillId="35" borderId="10" xfId="243" applyNumberFormat="1" applyFont="1" applyFill="1" applyBorder="1" applyAlignment="1">
      <alignment horizontal="right" vertical="top" wrapText="1"/>
    </xf>
    <xf numFmtId="176" fontId="25" fillId="35" borderId="10" xfId="243" applyNumberFormat="1" applyFont="1" applyFill="1" applyBorder="1" applyAlignment="1">
      <alignment horizontal="right" vertical="top" wrapText="1"/>
    </xf>
    <xf numFmtId="176" fontId="25" fillId="35" borderId="12" xfId="243" applyNumberFormat="1" applyFont="1" applyFill="1" applyBorder="1" applyAlignment="1">
      <alignment horizontal="right" vertical="top" wrapText="1"/>
    </xf>
    <xf numFmtId="0" fontId="25" fillId="35" borderId="10" xfId="243" applyFont="1" applyFill="1" applyBorder="1" applyAlignment="1">
      <alignment horizontal="right" vertical="top" wrapText="1"/>
    </xf>
    <xf numFmtId="0" fontId="25" fillId="35" borderId="12" xfId="243" applyFont="1" applyFill="1" applyBorder="1" applyAlignment="1">
      <alignment horizontal="right" vertical="top" wrapText="1"/>
    </xf>
    <xf numFmtId="4" fontId="25" fillId="35" borderId="13" xfId="243" applyNumberFormat="1" applyFont="1" applyFill="1" applyBorder="1" applyAlignment="1">
      <alignment horizontal="right" vertical="top" wrapText="1"/>
    </xf>
    <xf numFmtId="0" fontId="25" fillId="35" borderId="13" xfId="243" applyFont="1" applyFill="1" applyBorder="1" applyAlignment="1">
      <alignment horizontal="right" vertical="top" wrapText="1"/>
    </xf>
    <xf numFmtId="176" fontId="25" fillId="35" borderId="13" xfId="243" applyNumberFormat="1" applyFont="1" applyFill="1" applyBorder="1" applyAlignment="1">
      <alignment horizontal="right" vertical="top" wrapText="1"/>
    </xf>
    <xf numFmtId="176" fontId="25" fillId="35" borderId="20" xfId="243" applyNumberFormat="1" applyFont="1" applyFill="1" applyBorder="1" applyAlignment="1">
      <alignment horizontal="right" vertical="top" wrapText="1"/>
    </xf>
  </cellXfs>
  <cellStyles count="257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16118739.225599999</v>
      </c>
      <c r="F3" s="25">
        <f>RA!I7</f>
        <v>1006441.1624</v>
      </c>
      <c r="G3" s="16">
        <f>SUM(G4:G41)</f>
        <v>15112298.063199999</v>
      </c>
      <c r="H3" s="27">
        <f>RA!J7</f>
        <v>6.24391987681987</v>
      </c>
      <c r="I3" s="20">
        <f>SUM(I4:I41)</f>
        <v>16118742.86558626</v>
      </c>
      <c r="J3" s="21">
        <f>SUM(J4:J41)</f>
        <v>15112297.980364989</v>
      </c>
      <c r="K3" s="22">
        <f>E3-I3</f>
        <v>-3.6399862617254257</v>
      </c>
      <c r="L3" s="22">
        <f>G3-J3</f>
        <v>8.2835009321570396E-2</v>
      </c>
    </row>
    <row r="4" spans="1:13" x14ac:dyDescent="0.2">
      <c r="A4" s="45">
        <f>RA!A8</f>
        <v>42461</v>
      </c>
      <c r="B4" s="12">
        <v>12</v>
      </c>
      <c r="C4" s="43" t="s">
        <v>6</v>
      </c>
      <c r="D4" s="43"/>
      <c r="E4" s="15">
        <f>VLOOKUP(C4,RA!B8:D36,3,0)</f>
        <v>953245.56539999996</v>
      </c>
      <c r="F4" s="25">
        <f>VLOOKUP(C4,RA!B8:I39,8,0)</f>
        <v>-351879.79300000001</v>
      </c>
      <c r="G4" s="16">
        <f t="shared" ref="G4:G41" si="0">E4-F4</f>
        <v>1305125.3584</v>
      </c>
      <c r="H4" s="27">
        <f>RA!J8</f>
        <v>-36.9138662451941</v>
      </c>
      <c r="I4" s="20">
        <f>VLOOKUP(B4,RMS!B:D,3,FALSE)</f>
        <v>953246.46402649605</v>
      </c>
      <c r="J4" s="21">
        <f>VLOOKUP(B4,RMS!B:E,4,FALSE)</f>
        <v>1305125.36543077</v>
      </c>
      <c r="K4" s="22">
        <f t="shared" ref="K4:K41" si="1">E4-I4</f>
        <v>-0.89862649608403444</v>
      </c>
      <c r="L4" s="22">
        <f t="shared" ref="L4:L41" si="2">G4-J4</f>
        <v>-7.0307699497789145E-3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97398.294299999994</v>
      </c>
      <c r="F5" s="25">
        <f>VLOOKUP(C5,RA!B9:I40,8,0)</f>
        <v>-22728.616399999999</v>
      </c>
      <c r="G5" s="16">
        <f t="shared" si="0"/>
        <v>120126.91069999999</v>
      </c>
      <c r="H5" s="27">
        <f>RA!J9</f>
        <v>-23.335743775956502</v>
      </c>
      <c r="I5" s="20">
        <f>VLOOKUP(B5,RMS!B:D,3,FALSE)</f>
        <v>97398.350307692293</v>
      </c>
      <c r="J5" s="21">
        <f>VLOOKUP(B5,RMS!B:E,4,FALSE)</f>
        <v>120126.91678461499</v>
      </c>
      <c r="K5" s="22">
        <f t="shared" si="1"/>
        <v>-5.6007692299317569E-2</v>
      </c>
      <c r="L5" s="22">
        <f t="shared" si="2"/>
        <v>-6.0846150008728728E-3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215974.79759999999</v>
      </c>
      <c r="F6" s="25">
        <f>VLOOKUP(C6,RA!B10:I41,8,0)</f>
        <v>-63817.727299999999</v>
      </c>
      <c r="G6" s="16">
        <f t="shared" si="0"/>
        <v>279792.52489999996</v>
      </c>
      <c r="H6" s="27">
        <f>RA!J10</f>
        <v>-29.548691796065398</v>
      </c>
      <c r="I6" s="20">
        <f>VLOOKUP(B6,RMS!B:D,3,FALSE)</f>
        <v>215976.943990364</v>
      </c>
      <c r="J6" s="21">
        <f>VLOOKUP(B6,RMS!B:E,4,FALSE)</f>
        <v>279792.52280120697</v>
      </c>
      <c r="K6" s="22">
        <f>E6-I6</f>
        <v>-2.1463903640105855</v>
      </c>
      <c r="L6" s="22">
        <f t="shared" si="2"/>
        <v>2.0987929892726243E-3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103382.15240000001</v>
      </c>
      <c r="F7" s="25">
        <f>VLOOKUP(C7,RA!B11:I42,8,0)</f>
        <v>-92695.756399999998</v>
      </c>
      <c r="G7" s="16">
        <f t="shared" si="0"/>
        <v>196077.9088</v>
      </c>
      <c r="H7" s="27">
        <f>RA!J11</f>
        <v>-89.663209991360205</v>
      </c>
      <c r="I7" s="20">
        <f>VLOOKUP(B7,RMS!B:D,3,FALSE)</f>
        <v>103382.226720672</v>
      </c>
      <c r="J7" s="21">
        <f>VLOOKUP(B7,RMS!B:E,4,FALSE)</f>
        <v>196077.908531238</v>
      </c>
      <c r="K7" s="22">
        <f t="shared" si="1"/>
        <v>-7.4320671992609277E-2</v>
      </c>
      <c r="L7" s="22">
        <f t="shared" si="2"/>
        <v>2.6876199990510941E-4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76914.680999999997</v>
      </c>
      <c r="F8" s="25">
        <f>VLOOKUP(C8,RA!B12:I43,8,0)</f>
        <v>16171.1487</v>
      </c>
      <c r="G8" s="16">
        <f t="shared" si="0"/>
        <v>60743.532299999999</v>
      </c>
      <c r="H8" s="27">
        <f>RA!J12</f>
        <v>21.024788102546999</v>
      </c>
      <c r="I8" s="20">
        <f>VLOOKUP(B8,RMS!B:D,3,FALSE)</f>
        <v>76914.687548717906</v>
      </c>
      <c r="J8" s="21">
        <f>VLOOKUP(B8,RMS!B:E,4,FALSE)</f>
        <v>60743.5313880342</v>
      </c>
      <c r="K8" s="22">
        <f t="shared" si="1"/>
        <v>-6.548717909026891E-3</v>
      </c>
      <c r="L8" s="22">
        <f t="shared" si="2"/>
        <v>9.1196579887764528E-4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168156.17449999999</v>
      </c>
      <c r="F9" s="25">
        <f>VLOOKUP(C9,RA!B13:I44,8,0)</f>
        <v>53379.735200000003</v>
      </c>
      <c r="G9" s="16">
        <f t="shared" si="0"/>
        <v>114776.4393</v>
      </c>
      <c r="H9" s="27">
        <f>RA!J13</f>
        <v>31.744142228925401</v>
      </c>
      <c r="I9" s="20">
        <f>VLOOKUP(B9,RMS!B:D,3,FALSE)</f>
        <v>168156.347483761</v>
      </c>
      <c r="J9" s="21">
        <f>VLOOKUP(B9,RMS!B:E,4,FALSE)</f>
        <v>114776.438550427</v>
      </c>
      <c r="K9" s="22">
        <f t="shared" si="1"/>
        <v>-0.1729837610037066</v>
      </c>
      <c r="L9" s="22">
        <f t="shared" si="2"/>
        <v>7.4957299511879683E-4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100336.1317</v>
      </c>
      <c r="F10" s="25">
        <f>VLOOKUP(C10,RA!B14:I44,8,0)</f>
        <v>20604.075700000001</v>
      </c>
      <c r="G10" s="16">
        <f t="shared" si="0"/>
        <v>79732.055999999997</v>
      </c>
      <c r="H10" s="27">
        <f>RA!J14</f>
        <v>20.535050884366498</v>
      </c>
      <c r="I10" s="20">
        <f>VLOOKUP(B10,RMS!B:D,3,FALSE)</f>
        <v>100336.123277778</v>
      </c>
      <c r="J10" s="21">
        <f>VLOOKUP(B10,RMS!B:E,4,FALSE)</f>
        <v>79732.051074358998</v>
      </c>
      <c r="K10" s="22">
        <f t="shared" si="1"/>
        <v>8.4222220029914752E-3</v>
      </c>
      <c r="L10" s="22">
        <f t="shared" si="2"/>
        <v>4.9256409984081984E-3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84040.101500000004</v>
      </c>
      <c r="F11" s="25">
        <f>VLOOKUP(C11,RA!B15:I45,8,0)</f>
        <v>15657.9854</v>
      </c>
      <c r="G11" s="16">
        <f t="shared" si="0"/>
        <v>68382.116099999999</v>
      </c>
      <c r="H11" s="27">
        <f>RA!J15</f>
        <v>18.6315641229919</v>
      </c>
      <c r="I11" s="20">
        <f>VLOOKUP(B11,RMS!B:D,3,FALSE)</f>
        <v>84040.131651282107</v>
      </c>
      <c r="J11" s="21">
        <f>VLOOKUP(B11,RMS!B:E,4,FALSE)</f>
        <v>68382.117944444399</v>
      </c>
      <c r="K11" s="22">
        <f t="shared" si="1"/>
        <v>-3.015128210245166E-2</v>
      </c>
      <c r="L11" s="22">
        <f t="shared" si="2"/>
        <v>-1.8444443994667381E-3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829655.42150000005</v>
      </c>
      <c r="F12" s="25">
        <f>VLOOKUP(C12,RA!B16:I46,8,0)</f>
        <v>52153.5815</v>
      </c>
      <c r="G12" s="16">
        <f t="shared" si="0"/>
        <v>777501.84000000008</v>
      </c>
      <c r="H12" s="27">
        <f>RA!J16</f>
        <v>6.2861737714806196</v>
      </c>
      <c r="I12" s="20">
        <f>VLOOKUP(B12,RMS!B:D,3,FALSE)</f>
        <v>829654.82152051304</v>
      </c>
      <c r="J12" s="21">
        <f>VLOOKUP(B12,RMS!B:E,4,FALSE)</f>
        <v>777501.84</v>
      </c>
      <c r="K12" s="22">
        <f t="shared" si="1"/>
        <v>0.59997948701493442</v>
      </c>
      <c r="L12" s="22">
        <f t="shared" si="2"/>
        <v>0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492211.83659999998</v>
      </c>
      <c r="F13" s="25">
        <f>VLOOKUP(C13,RA!B17:I47,8,0)</f>
        <v>54218.858999999997</v>
      </c>
      <c r="G13" s="16">
        <f t="shared" si="0"/>
        <v>437992.97759999998</v>
      </c>
      <c r="H13" s="27">
        <f>RA!J17</f>
        <v>11.015350499191999</v>
      </c>
      <c r="I13" s="20">
        <f>VLOOKUP(B13,RMS!B:D,3,FALSE)</f>
        <v>492211.71932991402</v>
      </c>
      <c r="J13" s="21">
        <f>VLOOKUP(B13,RMS!B:E,4,FALSE)</f>
        <v>437992.97721282003</v>
      </c>
      <c r="K13" s="22">
        <f t="shared" si="1"/>
        <v>0.1172700859606266</v>
      </c>
      <c r="L13" s="22">
        <f t="shared" si="2"/>
        <v>3.8717995630577207E-4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1761032.0636</v>
      </c>
      <c r="F14" s="25">
        <f>VLOOKUP(C14,RA!B18:I48,8,0)</f>
        <v>288772.18609999999</v>
      </c>
      <c r="G14" s="16">
        <f t="shared" si="0"/>
        <v>1472259.8774999999</v>
      </c>
      <c r="H14" s="27">
        <f>RA!J18</f>
        <v>16.397894852049198</v>
      </c>
      <c r="I14" s="20">
        <f>VLOOKUP(B14,RMS!B:D,3,FALSE)</f>
        <v>1761032.0182743601</v>
      </c>
      <c r="J14" s="21">
        <f>VLOOKUP(B14,RMS!B:E,4,FALSE)</f>
        <v>1472259.8558299099</v>
      </c>
      <c r="K14" s="22">
        <f t="shared" si="1"/>
        <v>4.5325639890506864E-2</v>
      </c>
      <c r="L14" s="22">
        <f t="shared" si="2"/>
        <v>2.1670090034604073E-2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575950.76800000004</v>
      </c>
      <c r="F15" s="25">
        <f>VLOOKUP(C15,RA!B19:I49,8,0)</f>
        <v>65350.428599999999</v>
      </c>
      <c r="G15" s="16">
        <f t="shared" si="0"/>
        <v>510600.33940000006</v>
      </c>
      <c r="H15" s="27">
        <f>RA!J19</f>
        <v>11.346530333995499</v>
      </c>
      <c r="I15" s="20">
        <f>VLOOKUP(B15,RMS!B:D,3,FALSE)</f>
        <v>575950.75002136803</v>
      </c>
      <c r="J15" s="21">
        <f>VLOOKUP(B15,RMS!B:E,4,FALSE)</f>
        <v>510600.33751965797</v>
      </c>
      <c r="K15" s="22">
        <f t="shared" si="1"/>
        <v>1.7978632007725537E-2</v>
      </c>
      <c r="L15" s="22">
        <f t="shared" si="2"/>
        <v>1.8803420825861394E-3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909489.26780000003</v>
      </c>
      <c r="F16" s="25">
        <f>VLOOKUP(C16,RA!B20:I50,8,0)</f>
        <v>88288.160499999998</v>
      </c>
      <c r="G16" s="16">
        <f t="shared" si="0"/>
        <v>821201.10730000003</v>
      </c>
      <c r="H16" s="27">
        <f>RA!J20</f>
        <v>9.7074439056948698</v>
      </c>
      <c r="I16" s="20">
        <f>VLOOKUP(B16,RMS!B:D,3,FALSE)</f>
        <v>909489.25040000002</v>
      </c>
      <c r="J16" s="21">
        <f>VLOOKUP(B16,RMS!B:E,4,FALSE)</f>
        <v>821201.10730000003</v>
      </c>
      <c r="K16" s="22">
        <f t="shared" si="1"/>
        <v>1.74000000115484E-2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358575.72639999999</v>
      </c>
      <c r="F17" s="25">
        <f>VLOOKUP(C17,RA!B21:I51,8,0)</f>
        <v>53384.754699999998</v>
      </c>
      <c r="G17" s="16">
        <f t="shared" si="0"/>
        <v>305190.97169999999</v>
      </c>
      <c r="H17" s="27">
        <f>RA!J21</f>
        <v>14.8880001543797</v>
      </c>
      <c r="I17" s="20">
        <f>VLOOKUP(B17,RMS!B:D,3,FALSE)</f>
        <v>358575.04795329401</v>
      </c>
      <c r="J17" s="21">
        <f>VLOOKUP(B17,RMS!B:E,4,FALSE)</f>
        <v>305190.97158997098</v>
      </c>
      <c r="K17" s="22">
        <f t="shared" si="1"/>
        <v>0.67844670597696677</v>
      </c>
      <c r="L17" s="22">
        <f t="shared" si="2"/>
        <v>1.1002901010215282E-4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1145544.9442</v>
      </c>
      <c r="F18" s="25">
        <f>VLOOKUP(C18,RA!B22:I52,8,0)</f>
        <v>93671.830100000006</v>
      </c>
      <c r="G18" s="16">
        <f t="shared" si="0"/>
        <v>1051873.1141000001</v>
      </c>
      <c r="H18" s="27">
        <f>RA!J22</f>
        <v>8.1770541238271903</v>
      </c>
      <c r="I18" s="20">
        <f>VLOOKUP(B18,RMS!B:D,3,FALSE)</f>
        <v>1145545.6514999999</v>
      </c>
      <c r="J18" s="21">
        <f>VLOOKUP(B18,RMS!B:E,4,FALSE)</f>
        <v>1051873.1099</v>
      </c>
      <c r="K18" s="22">
        <f t="shared" si="1"/>
        <v>-0.70729999989271164</v>
      </c>
      <c r="L18" s="22">
        <f t="shared" si="2"/>
        <v>4.2000000830739737E-3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2184644.6784999999</v>
      </c>
      <c r="F19" s="25">
        <f>VLOOKUP(C19,RA!B23:I53,8,0)</f>
        <v>181844.8003</v>
      </c>
      <c r="G19" s="16">
        <f t="shared" si="0"/>
        <v>2002799.8781999999</v>
      </c>
      <c r="H19" s="27">
        <f>RA!J23</f>
        <v>8.3237700890039701</v>
      </c>
      <c r="I19" s="20">
        <f>VLOOKUP(B19,RMS!B:D,3,FALSE)</f>
        <v>2184645.94124872</v>
      </c>
      <c r="J19" s="21">
        <f>VLOOKUP(B19,RMS!B:E,4,FALSE)</f>
        <v>2002799.90347436</v>
      </c>
      <c r="K19" s="22">
        <f t="shared" si="1"/>
        <v>-1.2627487201243639</v>
      </c>
      <c r="L19" s="22">
        <f t="shared" si="2"/>
        <v>-2.5274360086768866E-2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242137.14780000001</v>
      </c>
      <c r="F20" s="25">
        <f>VLOOKUP(C20,RA!B24:I54,8,0)</f>
        <v>38513.387600000002</v>
      </c>
      <c r="G20" s="16">
        <f t="shared" si="0"/>
        <v>203623.76020000002</v>
      </c>
      <c r="H20" s="27">
        <f>RA!J24</f>
        <v>15.9056088460294</v>
      </c>
      <c r="I20" s="20">
        <f>VLOOKUP(B20,RMS!B:D,3,FALSE)</f>
        <v>242137.163147001</v>
      </c>
      <c r="J20" s="21">
        <f>VLOOKUP(B20,RMS!B:E,4,FALSE)</f>
        <v>203623.75658004399</v>
      </c>
      <c r="K20" s="22">
        <f t="shared" si="1"/>
        <v>-1.5347000997280702E-2</v>
      </c>
      <c r="L20" s="22">
        <f t="shared" si="2"/>
        <v>3.619956027250737E-3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298928.61560000002</v>
      </c>
      <c r="F21" s="25">
        <f>VLOOKUP(C21,RA!B25:I55,8,0)</f>
        <v>18153.325799999999</v>
      </c>
      <c r="G21" s="16">
        <f t="shared" si="0"/>
        <v>280775.28980000003</v>
      </c>
      <c r="H21" s="27">
        <f>RA!J25</f>
        <v>6.0727962639385398</v>
      </c>
      <c r="I21" s="20">
        <f>VLOOKUP(B21,RMS!B:D,3,FALSE)</f>
        <v>298928.593787633</v>
      </c>
      <c r="J21" s="21">
        <f>VLOOKUP(B21,RMS!B:E,4,FALSE)</f>
        <v>280775.297969718</v>
      </c>
      <c r="K21" s="22">
        <f t="shared" si="1"/>
        <v>2.1812367020174861E-2</v>
      </c>
      <c r="L21" s="22">
        <f t="shared" si="2"/>
        <v>-8.1697179703041911E-3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529382.70519999997</v>
      </c>
      <c r="F22" s="25">
        <f>VLOOKUP(C22,RA!B26:I56,8,0)</f>
        <v>118864.96649999999</v>
      </c>
      <c r="G22" s="16">
        <f t="shared" si="0"/>
        <v>410517.73869999999</v>
      </c>
      <c r="H22" s="27">
        <f>RA!J26</f>
        <v>22.4535039268223</v>
      </c>
      <c r="I22" s="20">
        <f>VLOOKUP(B22,RMS!B:D,3,FALSE)</f>
        <v>529382.68561839499</v>
      </c>
      <c r="J22" s="21">
        <f>VLOOKUP(B22,RMS!B:E,4,FALSE)</f>
        <v>410517.73528401501</v>
      </c>
      <c r="K22" s="22">
        <f t="shared" si="1"/>
        <v>1.9581604981794953E-2</v>
      </c>
      <c r="L22" s="22">
        <f t="shared" si="2"/>
        <v>3.4159849747084081E-3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251595.80859999999</v>
      </c>
      <c r="F23" s="25">
        <f>VLOOKUP(C23,RA!B27:I57,8,0)</f>
        <v>69695.509399999995</v>
      </c>
      <c r="G23" s="16">
        <f t="shared" si="0"/>
        <v>181900.29920000001</v>
      </c>
      <c r="H23" s="27">
        <f>RA!J27</f>
        <v>27.7013793623269</v>
      </c>
      <c r="I23" s="20">
        <f>VLOOKUP(B23,RMS!B:D,3,FALSE)</f>
        <v>251595.631430081</v>
      </c>
      <c r="J23" s="21">
        <f>VLOOKUP(B23,RMS!B:E,4,FALSE)</f>
        <v>181900.31185413999</v>
      </c>
      <c r="K23" s="22">
        <f t="shared" si="1"/>
        <v>0.17716991898487322</v>
      </c>
      <c r="L23" s="22">
        <f t="shared" si="2"/>
        <v>-1.2654139980440959E-2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869135.94090000005</v>
      </c>
      <c r="F24" s="25">
        <f>VLOOKUP(C24,RA!B28:I58,8,0)</f>
        <v>43221.244400000003</v>
      </c>
      <c r="G24" s="16">
        <f t="shared" si="0"/>
        <v>825914.69650000008</v>
      </c>
      <c r="H24" s="27">
        <f>RA!J28</f>
        <v>4.9728980664686304</v>
      </c>
      <c r="I24" s="20">
        <f>VLOOKUP(B24,RMS!B:D,3,FALSE)</f>
        <v>869135.94090000005</v>
      </c>
      <c r="J24" s="21">
        <f>VLOOKUP(B24,RMS!B:E,4,FALSE)</f>
        <v>825914.70700000005</v>
      </c>
      <c r="K24" s="22">
        <f t="shared" si="1"/>
        <v>0</v>
      </c>
      <c r="L24" s="22">
        <f t="shared" si="2"/>
        <v>-1.049999997485429E-2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819867.73690000002</v>
      </c>
      <c r="F25" s="25">
        <f>VLOOKUP(C25,RA!B29:I59,8,0)</f>
        <v>113602.834</v>
      </c>
      <c r="G25" s="16">
        <f t="shared" si="0"/>
        <v>706264.90289999999</v>
      </c>
      <c r="H25" s="27">
        <f>RA!J29</f>
        <v>13.8562391087059</v>
      </c>
      <c r="I25" s="20">
        <f>VLOOKUP(B25,RMS!B:D,3,FALSE)</f>
        <v>819867.76929911505</v>
      </c>
      <c r="J25" s="21">
        <f>VLOOKUP(B25,RMS!B:E,4,FALSE)</f>
        <v>706264.90769697202</v>
      </c>
      <c r="K25" s="22">
        <f t="shared" si="1"/>
        <v>-3.239911503624171E-2</v>
      </c>
      <c r="L25" s="22">
        <f t="shared" si="2"/>
        <v>-4.796972032636404E-3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1130626.4143999999</v>
      </c>
      <c r="F26" s="25">
        <f>VLOOKUP(C26,RA!B30:I60,8,0)</f>
        <v>116583.07950000001</v>
      </c>
      <c r="G26" s="16">
        <f t="shared" si="0"/>
        <v>1014043.3348999999</v>
      </c>
      <c r="H26" s="27">
        <f>RA!J30</f>
        <v>10.311370583170801</v>
      </c>
      <c r="I26" s="20">
        <f>VLOOKUP(B26,RMS!B:D,3,FALSE)</f>
        <v>1130626.4258707999</v>
      </c>
      <c r="J26" s="21">
        <f>VLOOKUP(B26,RMS!B:E,4,FALSE)</f>
        <v>1014043.33576473</v>
      </c>
      <c r="K26" s="22">
        <f t="shared" si="1"/>
        <v>-1.1470800032839179E-2</v>
      </c>
      <c r="L26" s="22">
        <f t="shared" si="2"/>
        <v>-8.6473010014742613E-4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824828.71739999996</v>
      </c>
      <c r="F27" s="25">
        <f>VLOOKUP(C27,RA!B31:I61,8,0)</f>
        <v>12471.8346</v>
      </c>
      <c r="G27" s="16">
        <f t="shared" si="0"/>
        <v>812356.88280000002</v>
      </c>
      <c r="H27" s="27">
        <f>RA!J31</f>
        <v>1.51205145224736</v>
      </c>
      <c r="I27" s="20">
        <f>VLOOKUP(B27,RMS!B:D,3,FALSE)</f>
        <v>824828.71711238904</v>
      </c>
      <c r="J27" s="21">
        <f>VLOOKUP(B27,RMS!B:E,4,FALSE)</f>
        <v>812356.81020177004</v>
      </c>
      <c r="K27" s="22">
        <f t="shared" si="1"/>
        <v>2.8761092107743025E-4</v>
      </c>
      <c r="L27" s="22">
        <f t="shared" si="2"/>
        <v>7.2598229977302253E-2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102610.27619999999</v>
      </c>
      <c r="F28" s="25">
        <f>VLOOKUP(C28,RA!B32:I62,8,0)</f>
        <v>28478.7382</v>
      </c>
      <c r="G28" s="16">
        <f t="shared" si="0"/>
        <v>74131.538</v>
      </c>
      <c r="H28" s="27">
        <f>RA!J32</f>
        <v>27.754274966077901</v>
      </c>
      <c r="I28" s="20">
        <f>VLOOKUP(B28,RMS!B:D,3,FALSE)</f>
        <v>102610.20939155899</v>
      </c>
      <c r="J28" s="21">
        <f>VLOOKUP(B28,RMS!B:E,4,FALSE)</f>
        <v>74131.533892895095</v>
      </c>
      <c r="K28" s="22">
        <f t="shared" si="1"/>
        <v>6.6808440999011509E-2</v>
      </c>
      <c r="L28" s="22">
        <f t="shared" si="2"/>
        <v>4.1071049054153264E-3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178309.8149</v>
      </c>
      <c r="F30" s="25">
        <f>VLOOKUP(C30,RA!B34:I65,8,0)</f>
        <v>20151.290099999998</v>
      </c>
      <c r="G30" s="16">
        <f t="shared" si="0"/>
        <v>158158.52480000001</v>
      </c>
      <c r="H30" s="27">
        <f>RA!J34</f>
        <v>11.301279243266199</v>
      </c>
      <c r="I30" s="20">
        <f>VLOOKUP(B30,RMS!B:D,3,FALSE)</f>
        <v>178309.81419999999</v>
      </c>
      <c r="J30" s="21">
        <f>VLOOKUP(B30,RMS!B:E,4,FALSE)</f>
        <v>158158.484</v>
      </c>
      <c r="K30" s="22">
        <f t="shared" si="1"/>
        <v>7.0000000414438546E-4</v>
      </c>
      <c r="L30" s="22">
        <f t="shared" si="2"/>
        <v>4.0800000017043203E-2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83817.990000000005</v>
      </c>
      <c r="F31" s="25">
        <f>VLOOKUP(C31,RA!B35:I66,8,0)</f>
        <v>2673.76</v>
      </c>
      <c r="G31" s="16">
        <f t="shared" si="0"/>
        <v>81144.23000000001</v>
      </c>
      <c r="H31" s="27">
        <f>RA!J35</f>
        <v>3.1899595778901402</v>
      </c>
      <c r="I31" s="20">
        <f>VLOOKUP(B31,RMS!B:D,3,FALSE)</f>
        <v>83817.990000000005</v>
      </c>
      <c r="J31" s="21">
        <f>VLOOKUP(B31,RMS!B:E,4,FALSE)</f>
        <v>81144.23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123320.58</v>
      </c>
      <c r="F32" s="25">
        <f>VLOOKUP(C32,RA!B34:I66,8,0)</f>
        <v>-14159.22</v>
      </c>
      <c r="G32" s="16">
        <f t="shared" si="0"/>
        <v>137479.79999999999</v>
      </c>
      <c r="H32" s="27">
        <f>RA!J35</f>
        <v>3.1899595778901402</v>
      </c>
      <c r="I32" s="20">
        <f>VLOOKUP(B32,RMS!B:D,3,FALSE)</f>
        <v>123320.58</v>
      </c>
      <c r="J32" s="21">
        <f>VLOOKUP(B32,RMS!B:E,4,FALSE)</f>
        <v>137479.79999999999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15153.85</v>
      </c>
      <c r="F33" s="25">
        <f>VLOOKUP(C33,RA!B34:I67,8,0)</f>
        <v>22.23</v>
      </c>
      <c r="G33" s="16">
        <f t="shared" si="0"/>
        <v>15131.62</v>
      </c>
      <c r="H33" s="27">
        <f>RA!J34</f>
        <v>11.301279243266199</v>
      </c>
      <c r="I33" s="20">
        <f>VLOOKUP(B33,RMS!B:D,3,FALSE)</f>
        <v>15153.85</v>
      </c>
      <c r="J33" s="21">
        <f>VLOOKUP(B33,RMS!B:E,4,FALSE)</f>
        <v>15131.62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86987.26</v>
      </c>
      <c r="F34" s="25">
        <f>VLOOKUP(C34,RA!B35:I68,8,0)</f>
        <v>-12339.96</v>
      </c>
      <c r="G34" s="16">
        <f t="shared" si="0"/>
        <v>99327.22</v>
      </c>
      <c r="H34" s="27">
        <f>RA!J35</f>
        <v>3.1899595778901402</v>
      </c>
      <c r="I34" s="20">
        <f>VLOOKUP(B34,RMS!B:D,3,FALSE)</f>
        <v>86987.26</v>
      </c>
      <c r="J34" s="21">
        <f>VLOOKUP(B34,RMS!B:E,4,FALSE)</f>
        <v>99327.22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1.71</v>
      </c>
      <c r="F35" s="25">
        <f>VLOOKUP(C35,RA!B36:I69,8,0)</f>
        <v>0</v>
      </c>
      <c r="G35" s="16">
        <f t="shared" si="0"/>
        <v>1.71</v>
      </c>
      <c r="H35" s="27">
        <f>RA!J36</f>
        <v>-11.481635911864799</v>
      </c>
      <c r="I35" s="20">
        <f>VLOOKUP(B35,RMS!B:D,3,FALSE)</f>
        <v>1.71</v>
      </c>
      <c r="J35" s="21">
        <f>VLOOKUP(B35,RMS!B:E,4,FALSE)</f>
        <v>1.71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57237.606500000002</v>
      </c>
      <c r="F36" s="25">
        <f>VLOOKUP(C36,RA!B8:I69,8,0)</f>
        <v>4341.1746999999996</v>
      </c>
      <c r="G36" s="16">
        <f t="shared" si="0"/>
        <v>52896.431800000006</v>
      </c>
      <c r="H36" s="27">
        <f>RA!J36</f>
        <v>-11.481635911864799</v>
      </c>
      <c r="I36" s="20">
        <f>VLOOKUP(B36,RMS!B:D,3,FALSE)</f>
        <v>57237.6068376068</v>
      </c>
      <c r="J36" s="21">
        <f>VLOOKUP(B36,RMS!B:E,4,FALSE)</f>
        <v>52896.431623931603</v>
      </c>
      <c r="K36" s="22">
        <f t="shared" si="1"/>
        <v>-3.3760679798433557E-4</v>
      </c>
      <c r="L36" s="22">
        <f t="shared" si="2"/>
        <v>1.7606840265216306E-4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314909.3553</v>
      </c>
      <c r="F37" s="25">
        <f>VLOOKUP(C37,RA!B8:I70,8,0)</f>
        <v>10446.2186</v>
      </c>
      <c r="G37" s="16">
        <f t="shared" si="0"/>
        <v>304463.13669999997</v>
      </c>
      <c r="H37" s="27">
        <f>RA!J37</f>
        <v>0.14669539423974801</v>
      </c>
      <c r="I37" s="20">
        <f>VLOOKUP(B37,RMS!B:D,3,FALSE)</f>
        <v>314909.351796581</v>
      </c>
      <c r="J37" s="21">
        <f>VLOOKUP(B37,RMS!B:E,4,FALSE)</f>
        <v>304463.138635043</v>
      </c>
      <c r="K37" s="22">
        <f t="shared" si="1"/>
        <v>3.5034189932048321E-3</v>
      </c>
      <c r="L37" s="22">
        <f t="shared" si="2"/>
        <v>-1.935043022967875E-3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90672.66</v>
      </c>
      <c r="F38" s="25">
        <f>VLOOKUP(C38,RA!B9:I71,8,0)</f>
        <v>-22053.88</v>
      </c>
      <c r="G38" s="16">
        <f t="shared" si="0"/>
        <v>112726.54000000001</v>
      </c>
      <c r="H38" s="27">
        <f>RA!J38</f>
        <v>-14.1859394122772</v>
      </c>
      <c r="I38" s="20">
        <f>VLOOKUP(B38,RMS!B:D,3,FALSE)</f>
        <v>90672.66</v>
      </c>
      <c r="J38" s="21">
        <f>VLOOKUP(B38,RMS!B:E,4,FALSE)</f>
        <v>112726.54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37222.26</v>
      </c>
      <c r="F39" s="25">
        <f>VLOOKUP(C39,RA!B10:I72,8,0)</f>
        <v>5003.72</v>
      </c>
      <c r="G39" s="16">
        <f t="shared" si="0"/>
        <v>32218.54</v>
      </c>
      <c r="H39" s="27">
        <f>RA!J39</f>
        <v>0</v>
      </c>
      <c r="I39" s="20">
        <f>VLOOKUP(B39,RMS!B:D,3,FALSE)</f>
        <v>37222.26</v>
      </c>
      <c r="J39" s="21">
        <f>VLOOKUP(B39,RMS!B:E,4,FALSE)</f>
        <v>32218.54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7.5844797947657003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5440.1709000000001</v>
      </c>
      <c r="F41" s="25">
        <f>VLOOKUP(C41,RA!B8:I73,8,0)</f>
        <v>395.25630000000001</v>
      </c>
      <c r="G41" s="16">
        <f t="shared" si="0"/>
        <v>5044.9146000000001</v>
      </c>
      <c r="H41" s="27">
        <f>RA!J40</f>
        <v>7.5844797947657003</v>
      </c>
      <c r="I41" s="20">
        <f>VLOOKUP(B41,RMS!B:D,3,FALSE)</f>
        <v>5440.1709401709404</v>
      </c>
      <c r="J41" s="21">
        <f>VLOOKUP(B41,RMS!B:E,4,FALSE)</f>
        <v>5044.9145299145302</v>
      </c>
      <c r="K41" s="22">
        <f t="shared" si="1"/>
        <v>-4.0170940337702632E-5</v>
      </c>
      <c r="L41" s="22">
        <f t="shared" si="2"/>
        <v>7.0085469815239776E-5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16118739.2256</v>
      </c>
      <c r="E7" s="73">
        <v>18687547.688000001</v>
      </c>
      <c r="F7" s="74">
        <v>86.253902837933495</v>
      </c>
      <c r="G7" s="73">
        <v>13781743.392999999</v>
      </c>
      <c r="H7" s="74">
        <v>16.957185792524701</v>
      </c>
      <c r="I7" s="73">
        <v>1006441.1624</v>
      </c>
      <c r="J7" s="74">
        <v>6.24391987681987</v>
      </c>
      <c r="K7" s="73">
        <v>1332734.7675000001</v>
      </c>
      <c r="L7" s="74">
        <v>9.6702915552536002</v>
      </c>
      <c r="M7" s="74">
        <v>-0.244830114030922</v>
      </c>
      <c r="N7" s="73">
        <v>16118739.2256</v>
      </c>
      <c r="O7" s="73">
        <v>2348904001.3512998</v>
      </c>
      <c r="P7" s="73">
        <v>867625</v>
      </c>
      <c r="Q7" s="73">
        <v>794603</v>
      </c>
      <c r="R7" s="74">
        <v>9.1897463261528198</v>
      </c>
      <c r="S7" s="73">
        <v>18.578002277020602</v>
      </c>
      <c r="T7" s="73">
        <v>22.317364267061699</v>
      </c>
      <c r="U7" s="75">
        <v>-20.1279014518495</v>
      </c>
      <c r="V7" s="63"/>
      <c r="W7" s="63"/>
    </row>
    <row r="8" spans="1:23" ht="12" customHeight="1" thickBot="1" x14ac:dyDescent="0.25">
      <c r="A8" s="53">
        <v>42461</v>
      </c>
      <c r="B8" s="62" t="s">
        <v>6</v>
      </c>
      <c r="C8" s="51"/>
      <c r="D8" s="76">
        <v>953245.56539999996</v>
      </c>
      <c r="E8" s="76">
        <v>687588.66359999997</v>
      </c>
      <c r="F8" s="77">
        <v>138.63602119457599</v>
      </c>
      <c r="G8" s="76">
        <v>555151.08239999996</v>
      </c>
      <c r="H8" s="77">
        <v>71.709214954418997</v>
      </c>
      <c r="I8" s="76">
        <v>-351879.79300000001</v>
      </c>
      <c r="J8" s="77">
        <v>-36.9138662451941</v>
      </c>
      <c r="K8" s="76">
        <v>127828.3609</v>
      </c>
      <c r="L8" s="77">
        <v>23.0258689845977</v>
      </c>
      <c r="M8" s="77">
        <v>-3.7527521320192401</v>
      </c>
      <c r="N8" s="76">
        <v>953245.56539999996</v>
      </c>
      <c r="O8" s="76">
        <v>90339241.362200007</v>
      </c>
      <c r="P8" s="76">
        <v>45232</v>
      </c>
      <c r="Q8" s="76">
        <v>26783</v>
      </c>
      <c r="R8" s="77">
        <v>68.883246835679302</v>
      </c>
      <c r="S8" s="76">
        <v>21.074583600106099</v>
      </c>
      <c r="T8" s="76">
        <v>21.819641847440501</v>
      </c>
      <c r="U8" s="78">
        <v>-3.53534030124642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97398.294299999994</v>
      </c>
      <c r="E9" s="76">
        <v>96181.618199999997</v>
      </c>
      <c r="F9" s="77">
        <v>101.26497778137799</v>
      </c>
      <c r="G9" s="76">
        <v>65278.088400000001</v>
      </c>
      <c r="H9" s="77">
        <v>49.205187662940197</v>
      </c>
      <c r="I9" s="76">
        <v>-22728.616399999999</v>
      </c>
      <c r="J9" s="77">
        <v>-23.335743775956502</v>
      </c>
      <c r="K9" s="76">
        <v>13889.112499999999</v>
      </c>
      <c r="L9" s="77">
        <v>21.2768370527223</v>
      </c>
      <c r="M9" s="77">
        <v>-2.63643403421205</v>
      </c>
      <c r="N9" s="76">
        <v>97398.294299999994</v>
      </c>
      <c r="O9" s="76">
        <v>12054989.248299999</v>
      </c>
      <c r="P9" s="76">
        <v>5875</v>
      </c>
      <c r="Q9" s="76">
        <v>3354</v>
      </c>
      <c r="R9" s="77">
        <v>75.163983303518194</v>
      </c>
      <c r="S9" s="76">
        <v>16.578433072340399</v>
      </c>
      <c r="T9" s="76">
        <v>16.658027072152699</v>
      </c>
      <c r="U9" s="78">
        <v>-0.48010568589271702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215974.79759999999</v>
      </c>
      <c r="E10" s="76">
        <v>183139.3438</v>
      </c>
      <c r="F10" s="77">
        <v>117.929218877107</v>
      </c>
      <c r="G10" s="76">
        <v>101621.1514</v>
      </c>
      <c r="H10" s="77">
        <v>112.52937466717199</v>
      </c>
      <c r="I10" s="76">
        <v>-63817.727299999999</v>
      </c>
      <c r="J10" s="77">
        <v>-29.548691796065398</v>
      </c>
      <c r="K10" s="76">
        <v>21360.452799999999</v>
      </c>
      <c r="L10" s="77">
        <v>21.0196917725536</v>
      </c>
      <c r="M10" s="77">
        <v>-3.9876579816697499</v>
      </c>
      <c r="N10" s="76">
        <v>215974.79759999999</v>
      </c>
      <c r="O10" s="76">
        <v>21412080.391899999</v>
      </c>
      <c r="P10" s="76">
        <v>95126</v>
      </c>
      <c r="Q10" s="76">
        <v>81429</v>
      </c>
      <c r="R10" s="77">
        <v>16.820788662515799</v>
      </c>
      <c r="S10" s="76">
        <v>2.27040764459769</v>
      </c>
      <c r="T10" s="76">
        <v>1.65031392624249</v>
      </c>
      <c r="U10" s="78">
        <v>27.311999227569402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103382.15240000001</v>
      </c>
      <c r="E11" s="76">
        <v>87211.103499999997</v>
      </c>
      <c r="F11" s="77">
        <v>118.542419773418</v>
      </c>
      <c r="G11" s="76">
        <v>41906.201200000003</v>
      </c>
      <c r="H11" s="77">
        <v>146.69893581286999</v>
      </c>
      <c r="I11" s="76">
        <v>-92695.756399999998</v>
      </c>
      <c r="J11" s="77">
        <v>-89.663209991360205</v>
      </c>
      <c r="K11" s="76">
        <v>8741.7078000000001</v>
      </c>
      <c r="L11" s="77">
        <v>20.860177132925099</v>
      </c>
      <c r="M11" s="77">
        <v>-11.6038497877955</v>
      </c>
      <c r="N11" s="76">
        <v>103382.15240000001</v>
      </c>
      <c r="O11" s="76">
        <v>7145032.3232000005</v>
      </c>
      <c r="P11" s="76">
        <v>6167</v>
      </c>
      <c r="Q11" s="76">
        <v>2560</v>
      </c>
      <c r="R11" s="77">
        <v>140.8984375</v>
      </c>
      <c r="S11" s="76">
        <v>16.763767212583101</v>
      </c>
      <c r="T11" s="76">
        <v>18.889040429687501</v>
      </c>
      <c r="U11" s="78">
        <v>-12.6777781518533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76914.680999999997</v>
      </c>
      <c r="E12" s="76">
        <v>155068.89929999999</v>
      </c>
      <c r="F12" s="77">
        <v>49.600326917391101</v>
      </c>
      <c r="G12" s="76">
        <v>127790.9293</v>
      </c>
      <c r="H12" s="77">
        <v>-39.812096663421002</v>
      </c>
      <c r="I12" s="76">
        <v>16171.1487</v>
      </c>
      <c r="J12" s="77">
        <v>21.024788102546999</v>
      </c>
      <c r="K12" s="76">
        <v>22059.2212</v>
      </c>
      <c r="L12" s="77">
        <v>17.261961643783099</v>
      </c>
      <c r="M12" s="77">
        <v>-0.26692114135017603</v>
      </c>
      <c r="N12" s="76">
        <v>76914.680999999997</v>
      </c>
      <c r="O12" s="76">
        <v>23750954.387600001</v>
      </c>
      <c r="P12" s="76">
        <v>857</v>
      </c>
      <c r="Q12" s="76">
        <v>883</v>
      </c>
      <c r="R12" s="77">
        <v>-2.9445073612683998</v>
      </c>
      <c r="S12" s="76">
        <v>89.748752625437604</v>
      </c>
      <c r="T12" s="76">
        <v>160.603800679502</v>
      </c>
      <c r="U12" s="78">
        <v>-78.948225999056007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168156.17449999999</v>
      </c>
      <c r="E13" s="76">
        <v>297221.40830000001</v>
      </c>
      <c r="F13" s="77">
        <v>56.5760641071561</v>
      </c>
      <c r="G13" s="76">
        <v>298996.10440000001</v>
      </c>
      <c r="H13" s="77">
        <v>-43.7597440149123</v>
      </c>
      <c r="I13" s="76">
        <v>53379.735200000003</v>
      </c>
      <c r="J13" s="77">
        <v>31.744142228925401</v>
      </c>
      <c r="K13" s="76">
        <v>80559.487500000003</v>
      </c>
      <c r="L13" s="77">
        <v>26.94332344619</v>
      </c>
      <c r="M13" s="77">
        <v>-0.33738735366209999</v>
      </c>
      <c r="N13" s="76">
        <v>168156.17449999999</v>
      </c>
      <c r="O13" s="76">
        <v>39675671.883400001</v>
      </c>
      <c r="P13" s="76">
        <v>6963</v>
      </c>
      <c r="Q13" s="76">
        <v>6673</v>
      </c>
      <c r="R13" s="77">
        <v>4.3458714221489503</v>
      </c>
      <c r="S13" s="76">
        <v>24.149960433721098</v>
      </c>
      <c r="T13" s="76">
        <v>23.842572321294799</v>
      </c>
      <c r="U13" s="78">
        <v>1.2728307082322301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100336.1317</v>
      </c>
      <c r="E14" s="76">
        <v>166419.49780000001</v>
      </c>
      <c r="F14" s="77">
        <v>60.291091504543601</v>
      </c>
      <c r="G14" s="76">
        <v>168312.34830000001</v>
      </c>
      <c r="H14" s="77">
        <v>-40.386945632081101</v>
      </c>
      <c r="I14" s="76">
        <v>20604.075700000001</v>
      </c>
      <c r="J14" s="77">
        <v>20.535050884366498</v>
      </c>
      <c r="K14" s="76">
        <v>29869.677100000001</v>
      </c>
      <c r="L14" s="77">
        <v>17.746574984956101</v>
      </c>
      <c r="M14" s="77">
        <v>-0.31020092279470901</v>
      </c>
      <c r="N14" s="76">
        <v>100336.1317</v>
      </c>
      <c r="O14" s="76">
        <v>16634480.1152</v>
      </c>
      <c r="P14" s="76">
        <v>1462</v>
      </c>
      <c r="Q14" s="76">
        <v>1639</v>
      </c>
      <c r="R14" s="77">
        <v>-10.7992678462477</v>
      </c>
      <c r="S14" s="76">
        <v>68.629365047879602</v>
      </c>
      <c r="T14" s="76">
        <v>66.218048566198902</v>
      </c>
      <c r="U14" s="78">
        <v>3.5135345926608101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84040.101500000004</v>
      </c>
      <c r="E15" s="76">
        <v>151379.6666</v>
      </c>
      <c r="F15" s="77">
        <v>55.5161095195595</v>
      </c>
      <c r="G15" s="76">
        <v>183788.7641</v>
      </c>
      <c r="H15" s="77">
        <v>-54.273536844573599</v>
      </c>
      <c r="I15" s="76">
        <v>15657.9854</v>
      </c>
      <c r="J15" s="77">
        <v>18.6315641229919</v>
      </c>
      <c r="K15" s="76">
        <v>38849.819600000003</v>
      </c>
      <c r="L15" s="77">
        <v>21.1382996072936</v>
      </c>
      <c r="M15" s="77">
        <v>-0.59696118125603903</v>
      </c>
      <c r="N15" s="76">
        <v>84040.101500000004</v>
      </c>
      <c r="O15" s="76">
        <v>13407904.971899999</v>
      </c>
      <c r="P15" s="76">
        <v>3434</v>
      </c>
      <c r="Q15" s="76">
        <v>2915</v>
      </c>
      <c r="R15" s="77">
        <v>17.804459691252202</v>
      </c>
      <c r="S15" s="76">
        <v>24.4729474373908</v>
      </c>
      <c r="T15" s="76">
        <v>21.568665934819901</v>
      </c>
      <c r="U15" s="78">
        <v>11.867313939201299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829655.42150000005</v>
      </c>
      <c r="E16" s="76">
        <v>1167906.5429</v>
      </c>
      <c r="F16" s="77">
        <v>71.037826317840697</v>
      </c>
      <c r="G16" s="76">
        <v>686785.26760000002</v>
      </c>
      <c r="H16" s="77">
        <v>20.802740047011401</v>
      </c>
      <c r="I16" s="76">
        <v>52153.5815</v>
      </c>
      <c r="J16" s="77">
        <v>6.2861737714806196</v>
      </c>
      <c r="K16" s="76">
        <v>33178.700199999999</v>
      </c>
      <c r="L16" s="77">
        <v>4.8310151316938397</v>
      </c>
      <c r="M16" s="77">
        <v>0.57189947724353596</v>
      </c>
      <c r="N16" s="76">
        <v>829655.42150000005</v>
      </c>
      <c r="O16" s="76">
        <v>112409407.4536</v>
      </c>
      <c r="P16" s="76">
        <v>43004</v>
      </c>
      <c r="Q16" s="76">
        <v>35706</v>
      </c>
      <c r="R16" s="77">
        <v>20.439141880916399</v>
      </c>
      <c r="S16" s="76">
        <v>19.292517475118601</v>
      </c>
      <c r="T16" s="76">
        <v>22.947457388114</v>
      </c>
      <c r="U16" s="78">
        <v>-18.944857340205601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492211.83659999998</v>
      </c>
      <c r="E17" s="76">
        <v>919184.03969999996</v>
      </c>
      <c r="F17" s="77">
        <v>53.548779715610202</v>
      </c>
      <c r="G17" s="76">
        <v>433825.9437</v>
      </c>
      <c r="H17" s="77">
        <v>13.458368211462901</v>
      </c>
      <c r="I17" s="76">
        <v>54218.858999999997</v>
      </c>
      <c r="J17" s="77">
        <v>11.015350499191999</v>
      </c>
      <c r="K17" s="76">
        <v>57539.836300000003</v>
      </c>
      <c r="L17" s="77">
        <v>13.263346080517</v>
      </c>
      <c r="M17" s="77">
        <v>-5.7716140912969997E-2</v>
      </c>
      <c r="N17" s="76">
        <v>492211.83659999998</v>
      </c>
      <c r="O17" s="76">
        <v>150066418.34490001</v>
      </c>
      <c r="P17" s="76">
        <v>10532</v>
      </c>
      <c r="Q17" s="76">
        <v>9341</v>
      </c>
      <c r="R17" s="77">
        <v>12.750240873568099</v>
      </c>
      <c r="S17" s="76">
        <v>46.734887637675698</v>
      </c>
      <c r="T17" s="76">
        <v>50.295272957927402</v>
      </c>
      <c r="U17" s="78">
        <v>-7.6182601482955903</v>
      </c>
    </row>
    <row r="18" spans="1:21" ht="12" customHeight="1" thickBot="1" x14ac:dyDescent="0.25">
      <c r="A18" s="54"/>
      <c r="B18" s="62" t="s">
        <v>16</v>
      </c>
      <c r="C18" s="51"/>
      <c r="D18" s="76">
        <v>1761032.0636</v>
      </c>
      <c r="E18" s="76">
        <v>2206020.7256</v>
      </c>
      <c r="F18" s="77">
        <v>79.828445996173897</v>
      </c>
      <c r="G18" s="76">
        <v>1118132.2135000001</v>
      </c>
      <c r="H18" s="77">
        <v>57.497659251546096</v>
      </c>
      <c r="I18" s="76">
        <v>288772.18609999999</v>
      </c>
      <c r="J18" s="77">
        <v>16.397894852049198</v>
      </c>
      <c r="K18" s="76">
        <v>138849.4578</v>
      </c>
      <c r="L18" s="77">
        <v>12.417982070775899</v>
      </c>
      <c r="M18" s="77">
        <v>1.0797501889848899</v>
      </c>
      <c r="N18" s="76">
        <v>1761032.0636</v>
      </c>
      <c r="O18" s="76">
        <v>281040872.09350002</v>
      </c>
      <c r="P18" s="76">
        <v>72884</v>
      </c>
      <c r="Q18" s="76">
        <v>64118</v>
      </c>
      <c r="R18" s="77">
        <v>13.671667862378699</v>
      </c>
      <c r="S18" s="76">
        <v>24.162121502661801</v>
      </c>
      <c r="T18" s="76">
        <v>25.6074347702673</v>
      </c>
      <c r="U18" s="78">
        <v>-5.9817316432513401</v>
      </c>
    </row>
    <row r="19" spans="1:21" ht="12" customHeight="1" thickBot="1" x14ac:dyDescent="0.25">
      <c r="A19" s="54"/>
      <c r="B19" s="62" t="s">
        <v>17</v>
      </c>
      <c r="C19" s="51"/>
      <c r="D19" s="76">
        <v>575950.76800000004</v>
      </c>
      <c r="E19" s="76">
        <v>656059.62450000003</v>
      </c>
      <c r="F19" s="77">
        <v>87.789393904394998</v>
      </c>
      <c r="G19" s="76">
        <v>561993.9399</v>
      </c>
      <c r="H19" s="77">
        <v>2.4834481493667599</v>
      </c>
      <c r="I19" s="76">
        <v>65350.428599999999</v>
      </c>
      <c r="J19" s="77">
        <v>11.346530333995499</v>
      </c>
      <c r="K19" s="76">
        <v>45214.595200000003</v>
      </c>
      <c r="L19" s="77">
        <v>8.0453883912067408</v>
      </c>
      <c r="M19" s="77">
        <v>0.44533923860054803</v>
      </c>
      <c r="N19" s="76">
        <v>575950.76800000004</v>
      </c>
      <c r="O19" s="76">
        <v>77964532.098900005</v>
      </c>
      <c r="P19" s="76">
        <v>10448</v>
      </c>
      <c r="Q19" s="76">
        <v>10072</v>
      </c>
      <c r="R19" s="77">
        <v>3.7331215250198602</v>
      </c>
      <c r="S19" s="76">
        <v>55.125456355283298</v>
      </c>
      <c r="T19" s="76">
        <v>65.402510554011101</v>
      </c>
      <c r="U19" s="78">
        <v>-18.643027882603398</v>
      </c>
    </row>
    <row r="20" spans="1:21" ht="12" thickBot="1" x14ac:dyDescent="0.25">
      <c r="A20" s="54"/>
      <c r="B20" s="62" t="s">
        <v>18</v>
      </c>
      <c r="C20" s="51"/>
      <c r="D20" s="76">
        <v>909489.26780000003</v>
      </c>
      <c r="E20" s="76">
        <v>933591.16639999999</v>
      </c>
      <c r="F20" s="77">
        <v>97.418366896835707</v>
      </c>
      <c r="G20" s="76">
        <v>767957.86380000005</v>
      </c>
      <c r="H20" s="77">
        <v>18.429579365158901</v>
      </c>
      <c r="I20" s="76">
        <v>88288.160499999998</v>
      </c>
      <c r="J20" s="77">
        <v>9.7074439056948698</v>
      </c>
      <c r="K20" s="76">
        <v>28555.219400000002</v>
      </c>
      <c r="L20" s="77">
        <v>3.7183315317201702</v>
      </c>
      <c r="M20" s="77">
        <v>2.0918396830808499</v>
      </c>
      <c r="N20" s="76">
        <v>909489.26780000003</v>
      </c>
      <c r="O20" s="76">
        <v>127790830.3942</v>
      </c>
      <c r="P20" s="76">
        <v>34271</v>
      </c>
      <c r="Q20" s="76">
        <v>36062</v>
      </c>
      <c r="R20" s="77">
        <v>-4.9664466751705403</v>
      </c>
      <c r="S20" s="76">
        <v>26.5381596043302</v>
      </c>
      <c r="T20" s="76">
        <v>26.791567636293099</v>
      </c>
      <c r="U20" s="78">
        <v>-0.954881708984475</v>
      </c>
    </row>
    <row r="21" spans="1:21" ht="12" customHeight="1" thickBot="1" x14ac:dyDescent="0.25">
      <c r="A21" s="54"/>
      <c r="B21" s="62" t="s">
        <v>19</v>
      </c>
      <c r="C21" s="51"/>
      <c r="D21" s="76">
        <v>358575.72639999999</v>
      </c>
      <c r="E21" s="76">
        <v>486308.33020000003</v>
      </c>
      <c r="F21" s="77">
        <v>73.7342348736925</v>
      </c>
      <c r="G21" s="76">
        <v>286682.79139999999</v>
      </c>
      <c r="H21" s="77">
        <v>25.077520226768701</v>
      </c>
      <c r="I21" s="76">
        <v>53384.754699999998</v>
      </c>
      <c r="J21" s="77">
        <v>14.8880001543797</v>
      </c>
      <c r="K21" s="76">
        <v>22714.7664</v>
      </c>
      <c r="L21" s="77">
        <v>7.9233100421108897</v>
      </c>
      <c r="M21" s="77">
        <v>1.35022248346785</v>
      </c>
      <c r="N21" s="76">
        <v>358575.72639999999</v>
      </c>
      <c r="O21" s="76">
        <v>47724455.683600001</v>
      </c>
      <c r="P21" s="76">
        <v>26782</v>
      </c>
      <c r="Q21" s="76">
        <v>27350</v>
      </c>
      <c r="R21" s="77">
        <v>-2.0767824497257799</v>
      </c>
      <c r="S21" s="76">
        <v>13.388683683070701</v>
      </c>
      <c r="T21" s="76">
        <v>12.4825599780622</v>
      </c>
      <c r="U21" s="78">
        <v>6.7678326447752903</v>
      </c>
    </row>
    <row r="22" spans="1:21" ht="12" customHeight="1" thickBot="1" x14ac:dyDescent="0.25">
      <c r="A22" s="54"/>
      <c r="B22" s="62" t="s">
        <v>20</v>
      </c>
      <c r="C22" s="51"/>
      <c r="D22" s="76">
        <v>1145544.9442</v>
      </c>
      <c r="E22" s="76">
        <v>1340029.7439999999</v>
      </c>
      <c r="F22" s="77">
        <v>85.486531125834503</v>
      </c>
      <c r="G22" s="76">
        <v>962144.30909999995</v>
      </c>
      <c r="H22" s="77">
        <v>19.061655654498999</v>
      </c>
      <c r="I22" s="76">
        <v>93671.830100000006</v>
      </c>
      <c r="J22" s="77">
        <v>8.1770541238271903</v>
      </c>
      <c r="K22" s="76">
        <v>134521.96710000001</v>
      </c>
      <c r="L22" s="77">
        <v>13.9814751100938</v>
      </c>
      <c r="M22" s="77">
        <v>-0.30366889423816601</v>
      </c>
      <c r="N22" s="76">
        <v>1145544.9442</v>
      </c>
      <c r="O22" s="76">
        <v>145041997.18189999</v>
      </c>
      <c r="P22" s="76">
        <v>69147</v>
      </c>
      <c r="Q22" s="76">
        <v>62296</v>
      </c>
      <c r="R22" s="77">
        <v>10.9974958263773</v>
      </c>
      <c r="S22" s="76">
        <v>16.5668061405412</v>
      </c>
      <c r="T22" s="76">
        <v>25.904967420059101</v>
      </c>
      <c r="U22" s="78">
        <v>-56.366696153135898</v>
      </c>
    </row>
    <row r="23" spans="1:21" ht="12" thickBot="1" x14ac:dyDescent="0.25">
      <c r="A23" s="54"/>
      <c r="B23" s="62" t="s">
        <v>21</v>
      </c>
      <c r="C23" s="51"/>
      <c r="D23" s="76">
        <v>2184644.6784999999</v>
      </c>
      <c r="E23" s="76">
        <v>2799766.2310000001</v>
      </c>
      <c r="F23" s="77">
        <v>78.029538834737096</v>
      </c>
      <c r="G23" s="76">
        <v>2650980.1976999999</v>
      </c>
      <c r="H23" s="77">
        <v>-17.591060076744199</v>
      </c>
      <c r="I23" s="76">
        <v>181844.8003</v>
      </c>
      <c r="J23" s="77">
        <v>8.3237700890039701</v>
      </c>
      <c r="K23" s="76">
        <v>44672.304700000001</v>
      </c>
      <c r="L23" s="77">
        <v>1.6851240435050301</v>
      </c>
      <c r="M23" s="77">
        <v>3.0706384307053698</v>
      </c>
      <c r="N23" s="76">
        <v>2184644.6784999999</v>
      </c>
      <c r="O23" s="76">
        <v>323994476.46039999</v>
      </c>
      <c r="P23" s="76">
        <v>67782</v>
      </c>
      <c r="Q23" s="76">
        <v>68477</v>
      </c>
      <c r="R23" s="77">
        <v>-1.01493932269229</v>
      </c>
      <c r="S23" s="76">
        <v>32.230454670856602</v>
      </c>
      <c r="T23" s="76">
        <v>44.4717814010544</v>
      </c>
      <c r="U23" s="78">
        <v>-37.980620674478601</v>
      </c>
    </row>
    <row r="24" spans="1:21" ht="12" thickBot="1" x14ac:dyDescent="0.25">
      <c r="A24" s="54"/>
      <c r="B24" s="62" t="s">
        <v>22</v>
      </c>
      <c r="C24" s="51"/>
      <c r="D24" s="76">
        <v>242137.14780000001</v>
      </c>
      <c r="E24" s="76">
        <v>245309.21030000001</v>
      </c>
      <c r="F24" s="77">
        <v>98.706912595690696</v>
      </c>
      <c r="G24" s="76">
        <v>156607.41949999999</v>
      </c>
      <c r="H24" s="77">
        <v>54.614097194801197</v>
      </c>
      <c r="I24" s="76">
        <v>38513.387600000002</v>
      </c>
      <c r="J24" s="77">
        <v>15.9056088460294</v>
      </c>
      <c r="K24" s="76">
        <v>24851.813099999999</v>
      </c>
      <c r="L24" s="77">
        <v>15.8688606065692</v>
      </c>
      <c r="M24" s="77">
        <v>0.54972144064611494</v>
      </c>
      <c r="N24" s="76">
        <v>242137.14780000001</v>
      </c>
      <c r="O24" s="76">
        <v>33112674.852000002</v>
      </c>
      <c r="P24" s="76">
        <v>21569</v>
      </c>
      <c r="Q24" s="76">
        <v>20398</v>
      </c>
      <c r="R24" s="77">
        <v>5.7407588979311797</v>
      </c>
      <c r="S24" s="76">
        <v>11.226164764245</v>
      </c>
      <c r="T24" s="76">
        <v>10.6804877586038</v>
      </c>
      <c r="U24" s="78">
        <v>4.8607607059105602</v>
      </c>
    </row>
    <row r="25" spans="1:21" ht="12" thickBot="1" x14ac:dyDescent="0.25">
      <c r="A25" s="54"/>
      <c r="B25" s="62" t="s">
        <v>23</v>
      </c>
      <c r="C25" s="51"/>
      <c r="D25" s="76">
        <v>298928.61560000002</v>
      </c>
      <c r="E25" s="76">
        <v>254831.52559999999</v>
      </c>
      <c r="F25" s="77">
        <v>117.30440921552901</v>
      </c>
      <c r="G25" s="76">
        <v>152136.0043</v>
      </c>
      <c r="H25" s="77">
        <v>96.487752505013006</v>
      </c>
      <c r="I25" s="76">
        <v>18153.325799999999</v>
      </c>
      <c r="J25" s="77">
        <v>6.0727962639385398</v>
      </c>
      <c r="K25" s="76">
        <v>14822.472599999999</v>
      </c>
      <c r="L25" s="77">
        <v>9.7429090951877999</v>
      </c>
      <c r="M25" s="77">
        <v>0.22471643496241001</v>
      </c>
      <c r="N25" s="76">
        <v>298928.61560000002</v>
      </c>
      <c r="O25" s="76">
        <v>45035428.9859</v>
      </c>
      <c r="P25" s="76">
        <v>17795</v>
      </c>
      <c r="Q25" s="76">
        <v>15138</v>
      </c>
      <c r="R25" s="77">
        <v>17.551856255780201</v>
      </c>
      <c r="S25" s="76">
        <v>16.798461118291701</v>
      </c>
      <c r="T25" s="76">
        <v>17.370883353151001</v>
      </c>
      <c r="U25" s="78">
        <v>-3.4075873428432799</v>
      </c>
    </row>
    <row r="26" spans="1:21" ht="12" thickBot="1" x14ac:dyDescent="0.25">
      <c r="A26" s="54"/>
      <c r="B26" s="62" t="s">
        <v>24</v>
      </c>
      <c r="C26" s="51"/>
      <c r="D26" s="76">
        <v>529382.70519999997</v>
      </c>
      <c r="E26" s="76">
        <v>566837.49959999998</v>
      </c>
      <c r="F26" s="77">
        <v>93.392322415783994</v>
      </c>
      <c r="G26" s="76">
        <v>420578.0723</v>
      </c>
      <c r="H26" s="77">
        <v>25.870258119969101</v>
      </c>
      <c r="I26" s="76">
        <v>118864.96649999999</v>
      </c>
      <c r="J26" s="77">
        <v>22.4535039268223</v>
      </c>
      <c r="K26" s="76">
        <v>90990.667499999996</v>
      </c>
      <c r="L26" s="77">
        <v>21.634667495241199</v>
      </c>
      <c r="M26" s="77">
        <v>0.30634239494945997</v>
      </c>
      <c r="N26" s="76">
        <v>529382.70519999997</v>
      </c>
      <c r="O26" s="76">
        <v>76714939.374599993</v>
      </c>
      <c r="P26" s="76">
        <v>35812</v>
      </c>
      <c r="Q26" s="76">
        <v>36763</v>
      </c>
      <c r="R26" s="77">
        <v>-2.5868400293773699</v>
      </c>
      <c r="S26" s="76">
        <v>14.782271450910301</v>
      </c>
      <c r="T26" s="76">
        <v>14.464253007099501</v>
      </c>
      <c r="U26" s="78">
        <v>2.1513503176211599</v>
      </c>
    </row>
    <row r="27" spans="1:21" ht="12" thickBot="1" x14ac:dyDescent="0.25">
      <c r="A27" s="54"/>
      <c r="B27" s="62" t="s">
        <v>25</v>
      </c>
      <c r="C27" s="51"/>
      <c r="D27" s="76">
        <v>251595.80859999999</v>
      </c>
      <c r="E27" s="76">
        <v>284700.67609999998</v>
      </c>
      <c r="F27" s="77">
        <v>88.372044649317203</v>
      </c>
      <c r="G27" s="76">
        <v>165132.60149999999</v>
      </c>
      <c r="H27" s="77">
        <v>52.359864929518501</v>
      </c>
      <c r="I27" s="76">
        <v>69695.509399999995</v>
      </c>
      <c r="J27" s="77">
        <v>27.7013793623269</v>
      </c>
      <c r="K27" s="76">
        <v>44889.461600000002</v>
      </c>
      <c r="L27" s="77">
        <v>27.183888094925901</v>
      </c>
      <c r="M27" s="77">
        <v>0.55260292540465705</v>
      </c>
      <c r="N27" s="76">
        <v>251595.80859999999</v>
      </c>
      <c r="O27" s="76">
        <v>25354297.9047</v>
      </c>
      <c r="P27" s="76">
        <v>28070</v>
      </c>
      <c r="Q27" s="76">
        <v>26264</v>
      </c>
      <c r="R27" s="77">
        <v>6.8763326226012804</v>
      </c>
      <c r="S27" s="76">
        <v>8.9631567011043796</v>
      </c>
      <c r="T27" s="76">
        <v>8.5708436262564707</v>
      </c>
      <c r="U27" s="78">
        <v>4.3769520932237</v>
      </c>
    </row>
    <row r="28" spans="1:21" ht="12" thickBot="1" x14ac:dyDescent="0.25">
      <c r="A28" s="54"/>
      <c r="B28" s="62" t="s">
        <v>26</v>
      </c>
      <c r="C28" s="51"/>
      <c r="D28" s="76">
        <v>869135.94090000005</v>
      </c>
      <c r="E28" s="76">
        <v>807622.53249999997</v>
      </c>
      <c r="F28" s="77">
        <v>107.61660378761199</v>
      </c>
      <c r="G28" s="76">
        <v>557872.55830000003</v>
      </c>
      <c r="H28" s="77">
        <v>55.7947111699687</v>
      </c>
      <c r="I28" s="76">
        <v>43221.244400000003</v>
      </c>
      <c r="J28" s="77">
        <v>4.9728980664686304</v>
      </c>
      <c r="K28" s="76">
        <v>29233.572100000001</v>
      </c>
      <c r="L28" s="77">
        <v>5.2401882231101702</v>
      </c>
      <c r="M28" s="77">
        <v>0.478479751025705</v>
      </c>
      <c r="N28" s="76">
        <v>869135.94090000005</v>
      </c>
      <c r="O28" s="76">
        <v>109572819.5499</v>
      </c>
      <c r="P28" s="76">
        <v>36516</v>
      </c>
      <c r="Q28" s="76">
        <v>34589</v>
      </c>
      <c r="R28" s="77">
        <v>5.5711353320419903</v>
      </c>
      <c r="S28" s="76">
        <v>23.8015100476503</v>
      </c>
      <c r="T28" s="76">
        <v>23.024026973893399</v>
      </c>
      <c r="U28" s="78">
        <v>3.2665283513541898</v>
      </c>
    </row>
    <row r="29" spans="1:21" ht="12" thickBot="1" x14ac:dyDescent="0.25">
      <c r="A29" s="54"/>
      <c r="B29" s="62" t="s">
        <v>27</v>
      </c>
      <c r="C29" s="51"/>
      <c r="D29" s="76">
        <v>819867.73690000002</v>
      </c>
      <c r="E29" s="76">
        <v>690088.19149999996</v>
      </c>
      <c r="F29" s="77">
        <v>118.806226073497</v>
      </c>
      <c r="G29" s="76">
        <v>564728.20330000005</v>
      </c>
      <c r="H29" s="77">
        <v>45.179173292406396</v>
      </c>
      <c r="I29" s="76">
        <v>113602.834</v>
      </c>
      <c r="J29" s="77">
        <v>13.8562391087059</v>
      </c>
      <c r="K29" s="76">
        <v>80832.6829</v>
      </c>
      <c r="L29" s="77">
        <v>14.313555162935501</v>
      </c>
      <c r="M29" s="77">
        <v>0.40540719328270602</v>
      </c>
      <c r="N29" s="76">
        <v>819867.73690000002</v>
      </c>
      <c r="O29" s="76">
        <v>74707485.791099995</v>
      </c>
      <c r="P29" s="76">
        <v>94015</v>
      </c>
      <c r="Q29" s="76">
        <v>94765</v>
      </c>
      <c r="R29" s="77">
        <v>-0.79143143565662</v>
      </c>
      <c r="S29" s="76">
        <v>8.7206056150614302</v>
      </c>
      <c r="T29" s="76">
        <v>8.5647243117184608</v>
      </c>
      <c r="U29" s="78">
        <v>1.7875054809696</v>
      </c>
    </row>
    <row r="30" spans="1:21" ht="12" thickBot="1" x14ac:dyDescent="0.25">
      <c r="A30" s="54"/>
      <c r="B30" s="62" t="s">
        <v>28</v>
      </c>
      <c r="C30" s="51"/>
      <c r="D30" s="76">
        <v>1130626.4143999999</v>
      </c>
      <c r="E30" s="76">
        <v>1772936.6636999999</v>
      </c>
      <c r="F30" s="77">
        <v>63.771393392049298</v>
      </c>
      <c r="G30" s="76">
        <v>1192685.6030999999</v>
      </c>
      <c r="H30" s="77">
        <v>-5.2033149841581903</v>
      </c>
      <c r="I30" s="76">
        <v>116583.07950000001</v>
      </c>
      <c r="J30" s="77">
        <v>10.311370583170801</v>
      </c>
      <c r="K30" s="76">
        <v>133237.6165</v>
      </c>
      <c r="L30" s="77">
        <v>11.171227031976599</v>
      </c>
      <c r="M30" s="77">
        <v>-0.124998761141903</v>
      </c>
      <c r="N30" s="76">
        <v>1130626.4143999999</v>
      </c>
      <c r="O30" s="76">
        <v>105361320.7282</v>
      </c>
      <c r="P30" s="76">
        <v>76769</v>
      </c>
      <c r="Q30" s="76">
        <v>71578</v>
      </c>
      <c r="R30" s="77">
        <v>7.2522283383162502</v>
      </c>
      <c r="S30" s="76">
        <v>14.727642855840299</v>
      </c>
      <c r="T30" s="76">
        <v>14.1831379013105</v>
      </c>
      <c r="U30" s="78">
        <v>3.6971629463018001</v>
      </c>
    </row>
    <row r="31" spans="1:21" ht="12" thickBot="1" x14ac:dyDescent="0.25">
      <c r="A31" s="54"/>
      <c r="B31" s="62" t="s">
        <v>29</v>
      </c>
      <c r="C31" s="51"/>
      <c r="D31" s="76">
        <v>824828.71739999996</v>
      </c>
      <c r="E31" s="76">
        <v>789704.69929999998</v>
      </c>
      <c r="F31" s="77">
        <v>104.44774079869801</v>
      </c>
      <c r="G31" s="76">
        <v>485886.1716</v>
      </c>
      <c r="H31" s="77">
        <v>69.757602831930399</v>
      </c>
      <c r="I31" s="76">
        <v>12471.8346</v>
      </c>
      <c r="J31" s="77">
        <v>1.51205145224736</v>
      </c>
      <c r="K31" s="76">
        <v>27065.7628</v>
      </c>
      <c r="L31" s="77">
        <v>5.5703916641368396</v>
      </c>
      <c r="M31" s="77">
        <v>-0.53920254558648495</v>
      </c>
      <c r="N31" s="76">
        <v>824828.71739999996</v>
      </c>
      <c r="O31" s="76">
        <v>134822792.0686</v>
      </c>
      <c r="P31" s="76">
        <v>26172</v>
      </c>
      <c r="Q31" s="76">
        <v>24877</v>
      </c>
      <c r="R31" s="77">
        <v>5.2056116091168603</v>
      </c>
      <c r="S31" s="76">
        <v>31.515693007794599</v>
      </c>
      <c r="T31" s="76">
        <v>26.440057201430999</v>
      </c>
      <c r="U31" s="78">
        <v>16.105106129534299</v>
      </c>
    </row>
    <row r="32" spans="1:21" ht="12" thickBot="1" x14ac:dyDescent="0.25">
      <c r="A32" s="54"/>
      <c r="B32" s="62" t="s">
        <v>30</v>
      </c>
      <c r="C32" s="51"/>
      <c r="D32" s="76">
        <v>102610.27619999999</v>
      </c>
      <c r="E32" s="76">
        <v>112300.4194</v>
      </c>
      <c r="F32" s="77">
        <v>91.371231512960904</v>
      </c>
      <c r="G32" s="76">
        <v>89788.505000000005</v>
      </c>
      <c r="H32" s="77">
        <v>14.2799695796249</v>
      </c>
      <c r="I32" s="76">
        <v>28478.7382</v>
      </c>
      <c r="J32" s="77">
        <v>27.754274966077901</v>
      </c>
      <c r="K32" s="76">
        <v>25560.555400000001</v>
      </c>
      <c r="L32" s="77">
        <v>28.467514187924198</v>
      </c>
      <c r="M32" s="77">
        <v>0.11416742532910699</v>
      </c>
      <c r="N32" s="76">
        <v>102610.27619999999</v>
      </c>
      <c r="O32" s="76">
        <v>12418964.102299999</v>
      </c>
      <c r="P32" s="76">
        <v>19981</v>
      </c>
      <c r="Q32" s="76">
        <v>19989</v>
      </c>
      <c r="R32" s="77">
        <v>-4.0022012106655E-2</v>
      </c>
      <c r="S32" s="76">
        <v>5.1353924328111704</v>
      </c>
      <c r="T32" s="76">
        <v>4.8761486267447101</v>
      </c>
      <c r="U32" s="78">
        <v>5.0481790721599902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6">
        <v>291.30529999999999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178309.8149</v>
      </c>
      <c r="E34" s="76">
        <v>128094.9289</v>
      </c>
      <c r="F34" s="77">
        <v>139.20130674275299</v>
      </c>
      <c r="G34" s="76">
        <v>81040.013999999996</v>
      </c>
      <c r="H34" s="77">
        <v>120.026880671566</v>
      </c>
      <c r="I34" s="76">
        <v>20151.290099999998</v>
      </c>
      <c r="J34" s="77">
        <v>11.301279243266199</v>
      </c>
      <c r="K34" s="76">
        <v>8704.3003000000008</v>
      </c>
      <c r="L34" s="77">
        <v>10.740743825636599</v>
      </c>
      <c r="M34" s="77">
        <v>1.31509591873801</v>
      </c>
      <c r="N34" s="76">
        <v>178309.8149</v>
      </c>
      <c r="O34" s="76">
        <v>23073952.482000001</v>
      </c>
      <c r="P34" s="76">
        <v>8825</v>
      </c>
      <c r="Q34" s="76">
        <v>8358</v>
      </c>
      <c r="R34" s="77">
        <v>5.5874611150993099</v>
      </c>
      <c r="S34" s="76">
        <v>20.2050781756374</v>
      </c>
      <c r="T34" s="76">
        <v>14.923191301746799</v>
      </c>
      <c r="U34" s="78">
        <v>26.141383012609602</v>
      </c>
    </row>
    <row r="35" spans="1:21" ht="12" customHeight="1" thickBot="1" x14ac:dyDescent="0.25">
      <c r="A35" s="54"/>
      <c r="B35" s="62" t="s">
        <v>68</v>
      </c>
      <c r="C35" s="51"/>
      <c r="D35" s="76">
        <v>83817.990000000005</v>
      </c>
      <c r="E35" s="79"/>
      <c r="F35" s="79"/>
      <c r="G35" s="76">
        <v>4829.0600000000004</v>
      </c>
      <c r="H35" s="77">
        <v>1635.6999084708</v>
      </c>
      <c r="I35" s="76">
        <v>2673.76</v>
      </c>
      <c r="J35" s="77">
        <v>3.1899595778901402</v>
      </c>
      <c r="K35" s="76">
        <v>0</v>
      </c>
      <c r="L35" s="77">
        <v>0</v>
      </c>
      <c r="M35" s="79"/>
      <c r="N35" s="76">
        <v>83817.990000000005</v>
      </c>
      <c r="O35" s="76">
        <v>15284658.220000001</v>
      </c>
      <c r="P35" s="76">
        <v>60</v>
      </c>
      <c r="Q35" s="76">
        <v>56</v>
      </c>
      <c r="R35" s="77">
        <v>7.1428571428571397</v>
      </c>
      <c r="S35" s="76">
        <v>1396.9665</v>
      </c>
      <c r="T35" s="76">
        <v>1616.78946428571</v>
      </c>
      <c r="U35" s="78">
        <v>-15.7357362746862</v>
      </c>
    </row>
    <row r="36" spans="1:21" ht="12" thickBot="1" x14ac:dyDescent="0.25">
      <c r="A36" s="54"/>
      <c r="B36" s="62" t="s">
        <v>35</v>
      </c>
      <c r="C36" s="51"/>
      <c r="D36" s="76">
        <v>123320.58</v>
      </c>
      <c r="E36" s="79"/>
      <c r="F36" s="79"/>
      <c r="G36" s="76">
        <v>118274.43</v>
      </c>
      <c r="H36" s="77">
        <v>4.26647585619311</v>
      </c>
      <c r="I36" s="76">
        <v>-14159.22</v>
      </c>
      <c r="J36" s="77">
        <v>-11.481635911864799</v>
      </c>
      <c r="K36" s="76">
        <v>-10584.63</v>
      </c>
      <c r="L36" s="77">
        <v>-8.9492124375488409</v>
      </c>
      <c r="M36" s="77">
        <v>0.33771515867819701</v>
      </c>
      <c r="N36" s="76">
        <v>123320.58</v>
      </c>
      <c r="O36" s="76">
        <v>50393462.030000001</v>
      </c>
      <c r="P36" s="76">
        <v>69</v>
      </c>
      <c r="Q36" s="76">
        <v>40</v>
      </c>
      <c r="R36" s="77">
        <v>72.5</v>
      </c>
      <c r="S36" s="76">
        <v>1787.2547826087</v>
      </c>
      <c r="T36" s="76">
        <v>1911.1125</v>
      </c>
      <c r="U36" s="78">
        <v>-6.9300537671814402</v>
      </c>
    </row>
    <row r="37" spans="1:21" ht="12" thickBot="1" x14ac:dyDescent="0.25">
      <c r="A37" s="54"/>
      <c r="B37" s="62" t="s">
        <v>36</v>
      </c>
      <c r="C37" s="51"/>
      <c r="D37" s="76">
        <v>15153.85</v>
      </c>
      <c r="E37" s="79"/>
      <c r="F37" s="79"/>
      <c r="G37" s="76">
        <v>37186.339999999997</v>
      </c>
      <c r="H37" s="77">
        <v>-59.248880099520399</v>
      </c>
      <c r="I37" s="76">
        <v>22.23</v>
      </c>
      <c r="J37" s="77">
        <v>0.14669539423974801</v>
      </c>
      <c r="K37" s="76">
        <v>-1618.8</v>
      </c>
      <c r="L37" s="77">
        <v>-4.3532114211831603</v>
      </c>
      <c r="M37" s="77">
        <v>-1.0137323943662</v>
      </c>
      <c r="N37" s="76">
        <v>15153.85</v>
      </c>
      <c r="O37" s="76">
        <v>24380451.050000001</v>
      </c>
      <c r="P37" s="76">
        <v>8</v>
      </c>
      <c r="Q37" s="76">
        <v>14</v>
      </c>
      <c r="R37" s="77">
        <v>-42.857142857142897</v>
      </c>
      <c r="S37" s="76">
        <v>1894.23125</v>
      </c>
      <c r="T37" s="76">
        <v>655.86071428571404</v>
      </c>
      <c r="U37" s="78">
        <v>65.375889861086705</v>
      </c>
    </row>
    <row r="38" spans="1:21" ht="12" thickBot="1" x14ac:dyDescent="0.25">
      <c r="A38" s="54"/>
      <c r="B38" s="62" t="s">
        <v>37</v>
      </c>
      <c r="C38" s="51"/>
      <c r="D38" s="76">
        <v>86987.26</v>
      </c>
      <c r="E38" s="79"/>
      <c r="F38" s="79"/>
      <c r="G38" s="76">
        <v>148301.89000000001</v>
      </c>
      <c r="H38" s="77">
        <v>-41.344469716468197</v>
      </c>
      <c r="I38" s="76">
        <v>-12339.96</v>
      </c>
      <c r="J38" s="77">
        <v>-14.1859394122772</v>
      </c>
      <c r="K38" s="76">
        <v>-12250.43</v>
      </c>
      <c r="L38" s="77">
        <v>-8.2604678874962403</v>
      </c>
      <c r="M38" s="77">
        <v>7.3083148918040002E-3</v>
      </c>
      <c r="N38" s="76">
        <v>86987.26</v>
      </c>
      <c r="O38" s="76">
        <v>27949660.07</v>
      </c>
      <c r="P38" s="76">
        <v>55</v>
      </c>
      <c r="Q38" s="76">
        <v>59</v>
      </c>
      <c r="R38" s="77">
        <v>-6.7796610169491602</v>
      </c>
      <c r="S38" s="76">
        <v>1581.5865454545501</v>
      </c>
      <c r="T38" s="76">
        <v>1797.40762711864</v>
      </c>
      <c r="U38" s="78">
        <v>-13.6458597402947</v>
      </c>
    </row>
    <row r="39" spans="1:21" ht="12" thickBot="1" x14ac:dyDescent="0.25">
      <c r="A39" s="54"/>
      <c r="B39" s="62" t="s">
        <v>70</v>
      </c>
      <c r="C39" s="51"/>
      <c r="D39" s="76">
        <v>1.71</v>
      </c>
      <c r="E39" s="79"/>
      <c r="F39" s="79"/>
      <c r="G39" s="76">
        <v>0.04</v>
      </c>
      <c r="H39" s="77">
        <v>4175</v>
      </c>
      <c r="I39" s="76">
        <v>0</v>
      </c>
      <c r="J39" s="77">
        <v>0</v>
      </c>
      <c r="K39" s="76">
        <v>0.04</v>
      </c>
      <c r="L39" s="77">
        <v>100</v>
      </c>
      <c r="M39" s="77">
        <v>-1</v>
      </c>
      <c r="N39" s="76">
        <v>1.71</v>
      </c>
      <c r="O39" s="76">
        <v>1229.02</v>
      </c>
      <c r="P39" s="76">
        <v>1</v>
      </c>
      <c r="Q39" s="76">
        <v>1</v>
      </c>
      <c r="R39" s="77">
        <v>0</v>
      </c>
      <c r="S39" s="76">
        <v>1.71</v>
      </c>
      <c r="T39" s="76">
        <v>0.85</v>
      </c>
      <c r="U39" s="78">
        <v>50.2923976608187</v>
      </c>
    </row>
    <row r="40" spans="1:21" ht="12" customHeight="1" thickBot="1" x14ac:dyDescent="0.25">
      <c r="A40" s="54"/>
      <c r="B40" s="62" t="s">
        <v>32</v>
      </c>
      <c r="C40" s="51"/>
      <c r="D40" s="76">
        <v>57237.606500000002</v>
      </c>
      <c r="E40" s="79"/>
      <c r="F40" s="79"/>
      <c r="G40" s="76">
        <v>155858.11919999999</v>
      </c>
      <c r="H40" s="77">
        <v>-63.275826249031198</v>
      </c>
      <c r="I40" s="76">
        <v>4341.1746999999996</v>
      </c>
      <c r="J40" s="77">
        <v>7.5844797947657003</v>
      </c>
      <c r="K40" s="76">
        <v>8556.6154000000006</v>
      </c>
      <c r="L40" s="77">
        <v>5.4900029872810103</v>
      </c>
      <c r="M40" s="77">
        <v>-0.49265281924439402</v>
      </c>
      <c r="N40" s="76">
        <v>57237.606500000002</v>
      </c>
      <c r="O40" s="76">
        <v>9934079.7360999994</v>
      </c>
      <c r="P40" s="76">
        <v>107</v>
      </c>
      <c r="Q40" s="76">
        <v>112</v>
      </c>
      <c r="R40" s="77">
        <v>-4.46428571428571</v>
      </c>
      <c r="S40" s="76">
        <v>534.93090186915902</v>
      </c>
      <c r="T40" s="76">
        <v>371.97817232142899</v>
      </c>
      <c r="U40" s="78">
        <v>30.462388502578499</v>
      </c>
    </row>
    <row r="41" spans="1:21" ht="12" thickBot="1" x14ac:dyDescent="0.25">
      <c r="A41" s="54"/>
      <c r="B41" s="62" t="s">
        <v>33</v>
      </c>
      <c r="C41" s="51"/>
      <c r="D41" s="76">
        <v>314909.3553</v>
      </c>
      <c r="E41" s="76">
        <v>702044.73569999996</v>
      </c>
      <c r="F41" s="77">
        <v>44.856024023313502</v>
      </c>
      <c r="G41" s="76">
        <v>275472.0527</v>
      </c>
      <c r="H41" s="77">
        <v>14.3162626529482</v>
      </c>
      <c r="I41" s="76">
        <v>10446.2186</v>
      </c>
      <c r="J41" s="77">
        <v>3.3172144378017498</v>
      </c>
      <c r="K41" s="76">
        <v>20601.0088</v>
      </c>
      <c r="L41" s="77">
        <v>7.47843877376385</v>
      </c>
      <c r="M41" s="77">
        <v>-0.49292684152438199</v>
      </c>
      <c r="N41" s="76">
        <v>314909.3553</v>
      </c>
      <c r="O41" s="76">
        <v>54922067.460299999</v>
      </c>
      <c r="P41" s="76">
        <v>1734</v>
      </c>
      <c r="Q41" s="76">
        <v>1810</v>
      </c>
      <c r="R41" s="77">
        <v>-4.1988950276243102</v>
      </c>
      <c r="S41" s="76">
        <v>181.608624740484</v>
      </c>
      <c r="T41" s="76">
        <v>667.50967917127105</v>
      </c>
      <c r="U41" s="78">
        <v>-267.55395297174402</v>
      </c>
    </row>
    <row r="42" spans="1:21" ht="12" thickBot="1" x14ac:dyDescent="0.25">
      <c r="A42" s="54"/>
      <c r="B42" s="62" t="s">
        <v>38</v>
      </c>
      <c r="C42" s="51"/>
      <c r="D42" s="76">
        <v>90672.66</v>
      </c>
      <c r="E42" s="79"/>
      <c r="F42" s="79"/>
      <c r="G42" s="76">
        <v>98977.8</v>
      </c>
      <c r="H42" s="77">
        <v>-8.3909119014566897</v>
      </c>
      <c r="I42" s="76">
        <v>-22053.88</v>
      </c>
      <c r="J42" s="77">
        <v>-24.322524562530798</v>
      </c>
      <c r="K42" s="76">
        <v>-9608.26</v>
      </c>
      <c r="L42" s="77">
        <v>-9.7074899623956092</v>
      </c>
      <c r="M42" s="77">
        <v>1.29530424863607</v>
      </c>
      <c r="N42" s="76">
        <v>90672.66</v>
      </c>
      <c r="O42" s="76">
        <v>23320119.239999998</v>
      </c>
      <c r="P42" s="76">
        <v>63</v>
      </c>
      <c r="Q42" s="76">
        <v>71</v>
      </c>
      <c r="R42" s="77">
        <v>-11.2676056338028</v>
      </c>
      <c r="S42" s="76">
        <v>1439.2485714285699</v>
      </c>
      <c r="T42" s="76">
        <v>1085.6514084507</v>
      </c>
      <c r="U42" s="78">
        <v>24.568178839801998</v>
      </c>
    </row>
    <row r="43" spans="1:21" ht="12" thickBot="1" x14ac:dyDescent="0.25">
      <c r="A43" s="54"/>
      <c r="B43" s="62" t="s">
        <v>39</v>
      </c>
      <c r="C43" s="51"/>
      <c r="D43" s="76">
        <v>37222.26</v>
      </c>
      <c r="E43" s="79"/>
      <c r="F43" s="79"/>
      <c r="G43" s="76">
        <v>58473.57</v>
      </c>
      <c r="H43" s="77">
        <v>-36.3434454232912</v>
      </c>
      <c r="I43" s="76">
        <v>5003.72</v>
      </c>
      <c r="J43" s="77">
        <v>13.442816207290999</v>
      </c>
      <c r="K43" s="76">
        <v>8252.09</v>
      </c>
      <c r="L43" s="77">
        <v>14.1125127130086</v>
      </c>
      <c r="M43" s="77">
        <v>-0.39364209551762003</v>
      </c>
      <c r="N43" s="76">
        <v>37222.26</v>
      </c>
      <c r="O43" s="76">
        <v>8585449.7899999991</v>
      </c>
      <c r="P43" s="76">
        <v>28</v>
      </c>
      <c r="Q43" s="76">
        <v>48</v>
      </c>
      <c r="R43" s="77">
        <v>-41.6666666666667</v>
      </c>
      <c r="S43" s="76">
        <v>1329.3664285714301</v>
      </c>
      <c r="T43" s="76">
        <v>1215.56270833333</v>
      </c>
      <c r="U43" s="78">
        <v>8.5607487741654307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5440.1709000000001</v>
      </c>
      <c r="E45" s="82"/>
      <c r="F45" s="82"/>
      <c r="G45" s="81">
        <v>6567.7420000000002</v>
      </c>
      <c r="H45" s="83">
        <v>-17.168322080861302</v>
      </c>
      <c r="I45" s="81">
        <v>395.25630000000001</v>
      </c>
      <c r="J45" s="83">
        <v>7.2655125595410999</v>
      </c>
      <c r="K45" s="81">
        <v>793.54200000000003</v>
      </c>
      <c r="L45" s="83">
        <v>12.082417366577401</v>
      </c>
      <c r="M45" s="83">
        <v>-0.50190878365606395</v>
      </c>
      <c r="N45" s="81">
        <v>5440.1709000000001</v>
      </c>
      <c r="O45" s="81">
        <v>3506037.1272</v>
      </c>
      <c r="P45" s="81">
        <v>10</v>
      </c>
      <c r="Q45" s="81">
        <v>15</v>
      </c>
      <c r="R45" s="83">
        <v>-33.3333333333333</v>
      </c>
      <c r="S45" s="81">
        <v>544.01709000000005</v>
      </c>
      <c r="T45" s="81">
        <v>31557.293193333298</v>
      </c>
      <c r="U45" s="84">
        <v>-5700.7907790788904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</mergeCells>
  <phoneticPr fontId="2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161748</v>
      </c>
      <c r="D2" s="37">
        <v>953246.46402649605</v>
      </c>
      <c r="E2" s="37">
        <v>1305125.36543077</v>
      </c>
      <c r="F2" s="37">
        <v>-351878.90140427399</v>
      </c>
      <c r="G2" s="37">
        <v>1305125.36543077</v>
      </c>
      <c r="H2" s="37">
        <v>-0.36913737913901501</v>
      </c>
    </row>
    <row r="3" spans="1:8" x14ac:dyDescent="0.2">
      <c r="A3" s="37">
        <v>2</v>
      </c>
      <c r="B3" s="37">
        <v>13</v>
      </c>
      <c r="C3" s="37">
        <v>10140</v>
      </c>
      <c r="D3" s="37">
        <v>97398.350307692293</v>
      </c>
      <c r="E3" s="37">
        <v>120126.91678461499</v>
      </c>
      <c r="F3" s="37">
        <v>-22728.566476923101</v>
      </c>
      <c r="G3" s="37">
        <v>120126.91678461499</v>
      </c>
      <c r="H3" s="37">
        <v>-0.23335679100437501</v>
      </c>
    </row>
    <row r="4" spans="1:8" x14ac:dyDescent="0.2">
      <c r="A4" s="37">
        <v>3</v>
      </c>
      <c r="B4" s="37">
        <v>14</v>
      </c>
      <c r="C4" s="37">
        <v>109381</v>
      </c>
      <c r="D4" s="37">
        <v>215976.943990364</v>
      </c>
      <c r="E4" s="37">
        <v>279792.52280120697</v>
      </c>
      <c r="F4" s="37">
        <v>-63815.578810843697</v>
      </c>
      <c r="G4" s="37">
        <v>279792.52280120697</v>
      </c>
      <c r="H4" s="37">
        <v>-0.29547403362504698</v>
      </c>
    </row>
    <row r="5" spans="1:8" x14ac:dyDescent="0.2">
      <c r="A5" s="37">
        <v>4</v>
      </c>
      <c r="B5" s="37">
        <v>15</v>
      </c>
      <c r="C5" s="37">
        <v>11278</v>
      </c>
      <c r="D5" s="37">
        <v>103382.226720672</v>
      </c>
      <c r="E5" s="37">
        <v>196077.908531238</v>
      </c>
      <c r="F5" s="37">
        <v>-92695.681810566501</v>
      </c>
      <c r="G5" s="37">
        <v>196077.908531238</v>
      </c>
      <c r="H5" s="37">
        <v>-0.89663073383997505</v>
      </c>
    </row>
    <row r="6" spans="1:8" x14ac:dyDescent="0.2">
      <c r="A6" s="37">
        <v>5</v>
      </c>
      <c r="B6" s="37">
        <v>16</v>
      </c>
      <c r="C6" s="37">
        <v>1412</v>
      </c>
      <c r="D6" s="37">
        <v>76914.687548717906</v>
      </c>
      <c r="E6" s="37">
        <v>60743.5313880342</v>
      </c>
      <c r="F6" s="37">
        <v>16171.1561606838</v>
      </c>
      <c r="G6" s="37">
        <v>60743.5313880342</v>
      </c>
      <c r="H6" s="37">
        <v>0.210247960123883</v>
      </c>
    </row>
    <row r="7" spans="1:8" x14ac:dyDescent="0.2">
      <c r="A7" s="37">
        <v>6</v>
      </c>
      <c r="B7" s="37">
        <v>17</v>
      </c>
      <c r="C7" s="37">
        <v>12392</v>
      </c>
      <c r="D7" s="37">
        <v>168156.347483761</v>
      </c>
      <c r="E7" s="37">
        <v>114776.438550427</v>
      </c>
      <c r="F7" s="37">
        <v>53379.908933333303</v>
      </c>
      <c r="G7" s="37">
        <v>114776.438550427</v>
      </c>
      <c r="H7" s="37">
        <v>0.31744212890023898</v>
      </c>
    </row>
    <row r="8" spans="1:8" x14ac:dyDescent="0.2">
      <c r="A8" s="37">
        <v>7</v>
      </c>
      <c r="B8" s="37">
        <v>18</v>
      </c>
      <c r="C8" s="37">
        <v>53560</v>
      </c>
      <c r="D8" s="37">
        <v>100336.123277778</v>
      </c>
      <c r="E8" s="37">
        <v>79732.051074358998</v>
      </c>
      <c r="F8" s="37">
        <v>20604.0722034188</v>
      </c>
      <c r="G8" s="37">
        <v>79732.051074358998</v>
      </c>
      <c r="H8" s="37">
        <v>0.20535049123212601</v>
      </c>
    </row>
    <row r="9" spans="1:8" x14ac:dyDescent="0.2">
      <c r="A9" s="37">
        <v>8</v>
      </c>
      <c r="B9" s="37">
        <v>19</v>
      </c>
      <c r="C9" s="37">
        <v>26676</v>
      </c>
      <c r="D9" s="37">
        <v>84040.131651282107</v>
      </c>
      <c r="E9" s="37">
        <v>68382.117944444399</v>
      </c>
      <c r="F9" s="37">
        <v>15658.013706837601</v>
      </c>
      <c r="G9" s="37">
        <v>68382.117944444399</v>
      </c>
      <c r="H9" s="37">
        <v>0.18631591121024499</v>
      </c>
    </row>
    <row r="10" spans="1:8" x14ac:dyDescent="0.2">
      <c r="A10" s="37">
        <v>9</v>
      </c>
      <c r="B10" s="37">
        <v>21</v>
      </c>
      <c r="C10" s="37">
        <v>194163</v>
      </c>
      <c r="D10" s="37">
        <v>829654.82152051304</v>
      </c>
      <c r="E10" s="37">
        <v>777501.84</v>
      </c>
      <c r="F10" s="37">
        <v>52152.981520512803</v>
      </c>
      <c r="G10" s="37">
        <v>777501.84</v>
      </c>
      <c r="H10" s="37">
        <v>6.2861060006777006E-2</v>
      </c>
    </row>
    <row r="11" spans="1:8" x14ac:dyDescent="0.2">
      <c r="A11" s="37">
        <v>10</v>
      </c>
      <c r="B11" s="37">
        <v>22</v>
      </c>
      <c r="C11" s="37">
        <v>31429</v>
      </c>
      <c r="D11" s="37">
        <v>492211.71932991402</v>
      </c>
      <c r="E11" s="37">
        <v>437992.97721282003</v>
      </c>
      <c r="F11" s="37">
        <v>54218.742117094</v>
      </c>
      <c r="G11" s="37">
        <v>437992.97721282003</v>
      </c>
      <c r="H11" s="37">
        <v>0.11015329377144099</v>
      </c>
    </row>
    <row r="12" spans="1:8" x14ac:dyDescent="0.2">
      <c r="A12" s="37">
        <v>11</v>
      </c>
      <c r="B12" s="37">
        <v>23</v>
      </c>
      <c r="C12" s="37">
        <v>184637.43599999999</v>
      </c>
      <c r="D12" s="37">
        <v>1761032.0182743601</v>
      </c>
      <c r="E12" s="37">
        <v>1472259.8558299099</v>
      </c>
      <c r="F12" s="37">
        <v>288772.16244444402</v>
      </c>
      <c r="G12" s="37">
        <v>1472259.8558299099</v>
      </c>
      <c r="H12" s="37">
        <v>0.16397893930822099</v>
      </c>
    </row>
    <row r="13" spans="1:8" x14ac:dyDescent="0.2">
      <c r="A13" s="37">
        <v>12</v>
      </c>
      <c r="B13" s="37">
        <v>24</v>
      </c>
      <c r="C13" s="37">
        <v>18089</v>
      </c>
      <c r="D13" s="37">
        <v>575950.75002136803</v>
      </c>
      <c r="E13" s="37">
        <v>510600.33751965797</v>
      </c>
      <c r="F13" s="37">
        <v>65350.412501709397</v>
      </c>
      <c r="G13" s="37">
        <v>510600.33751965797</v>
      </c>
      <c r="H13" s="37">
        <v>0.11346527893102799</v>
      </c>
    </row>
    <row r="14" spans="1:8" x14ac:dyDescent="0.2">
      <c r="A14" s="37">
        <v>13</v>
      </c>
      <c r="B14" s="37">
        <v>25</v>
      </c>
      <c r="C14" s="37">
        <v>70237</v>
      </c>
      <c r="D14" s="37">
        <v>909489.25040000002</v>
      </c>
      <c r="E14" s="37">
        <v>821201.10730000003</v>
      </c>
      <c r="F14" s="37">
        <v>88288.143100000001</v>
      </c>
      <c r="G14" s="37">
        <v>821201.10730000003</v>
      </c>
      <c r="H14" s="37">
        <v>9.7074421782522693E-2</v>
      </c>
    </row>
    <row r="15" spans="1:8" x14ac:dyDescent="0.2">
      <c r="A15" s="37">
        <v>14</v>
      </c>
      <c r="B15" s="37">
        <v>26</v>
      </c>
      <c r="C15" s="37">
        <v>58499</v>
      </c>
      <c r="D15" s="37">
        <v>358575.04795329401</v>
      </c>
      <c r="E15" s="37">
        <v>305190.97158997098</v>
      </c>
      <c r="F15" s="37">
        <v>53384.076363323496</v>
      </c>
      <c r="G15" s="37">
        <v>305190.97158997098</v>
      </c>
      <c r="H15" s="37">
        <v>0.14887839147769399</v>
      </c>
    </row>
    <row r="16" spans="1:8" x14ac:dyDescent="0.2">
      <c r="A16" s="37">
        <v>15</v>
      </c>
      <c r="B16" s="37">
        <v>27</v>
      </c>
      <c r="C16" s="37">
        <v>152800.00099999999</v>
      </c>
      <c r="D16" s="37">
        <v>1145545.6514999999</v>
      </c>
      <c r="E16" s="37">
        <v>1051873.1099</v>
      </c>
      <c r="F16" s="37">
        <v>93672.541599999997</v>
      </c>
      <c r="G16" s="37">
        <v>1051873.1099</v>
      </c>
      <c r="H16" s="37">
        <v>8.1771111851669395E-2</v>
      </c>
    </row>
    <row r="17" spans="1:8" x14ac:dyDescent="0.2">
      <c r="A17" s="37">
        <v>16</v>
      </c>
      <c r="B17" s="37">
        <v>29</v>
      </c>
      <c r="C17" s="37">
        <v>146075</v>
      </c>
      <c r="D17" s="37">
        <v>2184645.94124872</v>
      </c>
      <c r="E17" s="37">
        <v>2002799.90347436</v>
      </c>
      <c r="F17" s="37">
        <v>181846.03777435899</v>
      </c>
      <c r="G17" s="37">
        <v>2002799.90347436</v>
      </c>
      <c r="H17" s="37">
        <v>8.3238219219366E-2</v>
      </c>
    </row>
    <row r="18" spans="1:8" x14ac:dyDescent="0.2">
      <c r="A18" s="37">
        <v>17</v>
      </c>
      <c r="B18" s="37">
        <v>31</v>
      </c>
      <c r="C18" s="37">
        <v>25913.335999999999</v>
      </c>
      <c r="D18" s="37">
        <v>242137.163147001</v>
      </c>
      <c r="E18" s="37">
        <v>203623.75658004399</v>
      </c>
      <c r="F18" s="37">
        <v>38513.406566957303</v>
      </c>
      <c r="G18" s="37">
        <v>203623.75658004399</v>
      </c>
      <c r="H18" s="37">
        <v>0.15905615671055001</v>
      </c>
    </row>
    <row r="19" spans="1:8" x14ac:dyDescent="0.2">
      <c r="A19" s="37">
        <v>18</v>
      </c>
      <c r="B19" s="37">
        <v>32</v>
      </c>
      <c r="C19" s="37">
        <v>23866.005000000001</v>
      </c>
      <c r="D19" s="37">
        <v>298928.593787633</v>
      </c>
      <c r="E19" s="37">
        <v>280775.297969718</v>
      </c>
      <c r="F19" s="37">
        <v>18153.295817915201</v>
      </c>
      <c r="G19" s="37">
        <v>280775.297969718</v>
      </c>
      <c r="H19" s="37">
        <v>6.0727866772128901E-2</v>
      </c>
    </row>
    <row r="20" spans="1:8" x14ac:dyDescent="0.2">
      <c r="A20" s="37">
        <v>19</v>
      </c>
      <c r="B20" s="37">
        <v>33</v>
      </c>
      <c r="C20" s="37">
        <v>37186.233999999997</v>
      </c>
      <c r="D20" s="37">
        <v>529382.68561839499</v>
      </c>
      <c r="E20" s="37">
        <v>410517.73528401501</v>
      </c>
      <c r="F20" s="37">
        <v>118864.95033438</v>
      </c>
      <c r="G20" s="37">
        <v>410517.73528401501</v>
      </c>
      <c r="H20" s="37">
        <v>0.22453501703692499</v>
      </c>
    </row>
    <row r="21" spans="1:8" x14ac:dyDescent="0.2">
      <c r="A21" s="37">
        <v>20</v>
      </c>
      <c r="B21" s="37">
        <v>34</v>
      </c>
      <c r="C21" s="37">
        <v>37842.923000000003</v>
      </c>
      <c r="D21" s="37">
        <v>251595.631430081</v>
      </c>
      <c r="E21" s="37">
        <v>181900.31185413999</v>
      </c>
      <c r="F21" s="37">
        <v>69695.319575940899</v>
      </c>
      <c r="G21" s="37">
        <v>181900.31185413999</v>
      </c>
      <c r="H21" s="37">
        <v>0.27701323421153901</v>
      </c>
    </row>
    <row r="22" spans="1:8" x14ac:dyDescent="0.2">
      <c r="A22" s="37">
        <v>21</v>
      </c>
      <c r="B22" s="37">
        <v>35</v>
      </c>
      <c r="C22" s="37">
        <v>27889.829000000002</v>
      </c>
      <c r="D22" s="37">
        <v>869135.94090000005</v>
      </c>
      <c r="E22" s="37">
        <v>825914.70700000005</v>
      </c>
      <c r="F22" s="37">
        <v>43221.233899999999</v>
      </c>
      <c r="G22" s="37">
        <v>825914.70700000005</v>
      </c>
      <c r="H22" s="37">
        <v>4.9728968583722298E-2</v>
      </c>
    </row>
    <row r="23" spans="1:8" x14ac:dyDescent="0.2">
      <c r="A23" s="37">
        <v>22</v>
      </c>
      <c r="B23" s="37">
        <v>36</v>
      </c>
      <c r="C23" s="37">
        <v>113646.857</v>
      </c>
      <c r="D23" s="37">
        <v>819867.76929911505</v>
      </c>
      <c r="E23" s="37">
        <v>706264.90769697202</v>
      </c>
      <c r="F23" s="37">
        <v>113602.86160214301</v>
      </c>
      <c r="G23" s="37">
        <v>706264.90769697202</v>
      </c>
      <c r="H23" s="37">
        <v>0.138562419278</v>
      </c>
    </row>
    <row r="24" spans="1:8" x14ac:dyDescent="0.2">
      <c r="A24" s="37">
        <v>23</v>
      </c>
      <c r="B24" s="37">
        <v>37</v>
      </c>
      <c r="C24" s="37">
        <v>142395.171</v>
      </c>
      <c r="D24" s="37">
        <v>1130626.4258707999</v>
      </c>
      <c r="E24" s="37">
        <v>1014043.33576473</v>
      </c>
      <c r="F24" s="37">
        <v>116583.090106066</v>
      </c>
      <c r="G24" s="37">
        <v>1014043.33576473</v>
      </c>
      <c r="H24" s="37">
        <v>0.103113714166264</v>
      </c>
    </row>
    <row r="25" spans="1:8" x14ac:dyDescent="0.2">
      <c r="A25" s="37">
        <v>24</v>
      </c>
      <c r="B25" s="37">
        <v>38</v>
      </c>
      <c r="C25" s="37">
        <v>191239.95800000001</v>
      </c>
      <c r="D25" s="37">
        <v>824828.71711238904</v>
      </c>
      <c r="E25" s="37">
        <v>812356.81020177004</v>
      </c>
      <c r="F25" s="37">
        <v>12471.9069106195</v>
      </c>
      <c r="G25" s="37">
        <v>812356.81020177004</v>
      </c>
      <c r="H25" s="37">
        <v>1.51206021951829E-2</v>
      </c>
    </row>
    <row r="26" spans="1:8" x14ac:dyDescent="0.2">
      <c r="A26" s="37">
        <v>25</v>
      </c>
      <c r="B26" s="37">
        <v>39</v>
      </c>
      <c r="C26" s="37">
        <v>66582.076000000001</v>
      </c>
      <c r="D26" s="37">
        <v>102610.20939155899</v>
      </c>
      <c r="E26" s="37">
        <v>74131.533892895095</v>
      </c>
      <c r="F26" s="37">
        <v>28478.675498663801</v>
      </c>
      <c r="G26" s="37">
        <v>74131.533892895095</v>
      </c>
      <c r="H26" s="37">
        <v>0.277542319302649</v>
      </c>
    </row>
    <row r="27" spans="1:8" x14ac:dyDescent="0.2">
      <c r="A27" s="37">
        <v>26</v>
      </c>
      <c r="B27" s="37">
        <v>42</v>
      </c>
      <c r="C27" s="37">
        <v>13851.262000000001</v>
      </c>
      <c r="D27" s="37">
        <v>178309.81419999999</v>
      </c>
      <c r="E27" s="37">
        <v>158158.484</v>
      </c>
      <c r="F27" s="37">
        <v>20151.3302</v>
      </c>
      <c r="G27" s="37">
        <v>158158.484</v>
      </c>
      <c r="H27" s="37">
        <v>0.113013017765794</v>
      </c>
    </row>
    <row r="28" spans="1:8" x14ac:dyDescent="0.2">
      <c r="A28" s="37">
        <v>27</v>
      </c>
      <c r="B28" s="37">
        <v>75</v>
      </c>
      <c r="C28" s="37">
        <v>108</v>
      </c>
      <c r="D28" s="37">
        <v>57237.6068376068</v>
      </c>
      <c r="E28" s="37">
        <v>52896.431623931603</v>
      </c>
      <c r="F28" s="37">
        <v>4341.1752136752102</v>
      </c>
      <c r="G28" s="37">
        <v>52896.431623931603</v>
      </c>
      <c r="H28" s="37">
        <v>7.5844806474734197E-2</v>
      </c>
    </row>
    <row r="29" spans="1:8" x14ac:dyDescent="0.2">
      <c r="A29" s="37">
        <v>28</v>
      </c>
      <c r="B29" s="37">
        <v>76</v>
      </c>
      <c r="C29" s="37">
        <v>1905</v>
      </c>
      <c r="D29" s="37">
        <v>314909.351796581</v>
      </c>
      <c r="E29" s="37">
        <v>304463.138635043</v>
      </c>
      <c r="F29" s="37">
        <v>10446.213161538501</v>
      </c>
      <c r="G29" s="37">
        <v>304463.138635043</v>
      </c>
      <c r="H29" s="37">
        <v>3.3172127477136E-2</v>
      </c>
    </row>
    <row r="30" spans="1:8" x14ac:dyDescent="0.2">
      <c r="A30" s="37">
        <v>29</v>
      </c>
      <c r="B30" s="37">
        <v>99</v>
      </c>
      <c r="C30" s="37">
        <v>11</v>
      </c>
      <c r="D30" s="37">
        <v>5440.1709401709404</v>
      </c>
      <c r="E30" s="37">
        <v>5044.9145299145302</v>
      </c>
      <c r="F30" s="37">
        <v>395.25641025640999</v>
      </c>
      <c r="G30" s="37">
        <v>5044.9145299145302</v>
      </c>
      <c r="H30" s="37">
        <v>7.2655145326001605E-2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58</v>
      </c>
      <c r="D33" s="34">
        <v>83817.990000000005</v>
      </c>
      <c r="E33" s="34">
        <v>81144.23</v>
      </c>
      <c r="F33" s="30"/>
      <c r="G33" s="30"/>
      <c r="H33" s="30"/>
    </row>
    <row r="34" spans="1:8" x14ac:dyDescent="0.2">
      <c r="A34" s="30"/>
      <c r="B34" s="33">
        <v>71</v>
      </c>
      <c r="C34" s="34">
        <v>55</v>
      </c>
      <c r="D34" s="34">
        <v>123320.58</v>
      </c>
      <c r="E34" s="34">
        <v>137479.79999999999</v>
      </c>
      <c r="F34" s="30"/>
      <c r="G34" s="30"/>
      <c r="H34" s="30"/>
    </row>
    <row r="35" spans="1:8" x14ac:dyDescent="0.2">
      <c r="A35" s="30"/>
      <c r="B35" s="33">
        <v>72</v>
      </c>
      <c r="C35" s="34">
        <v>6</v>
      </c>
      <c r="D35" s="34">
        <v>15153.85</v>
      </c>
      <c r="E35" s="34">
        <v>15131.62</v>
      </c>
      <c r="F35" s="30"/>
      <c r="G35" s="30"/>
      <c r="H35" s="30"/>
    </row>
    <row r="36" spans="1:8" x14ac:dyDescent="0.2">
      <c r="A36" s="30"/>
      <c r="B36" s="33">
        <v>73</v>
      </c>
      <c r="C36" s="34">
        <v>53</v>
      </c>
      <c r="D36" s="34">
        <v>86987.26</v>
      </c>
      <c r="E36" s="34">
        <v>99327.22</v>
      </c>
      <c r="F36" s="30"/>
      <c r="G36" s="30"/>
      <c r="H36" s="30"/>
    </row>
    <row r="37" spans="1:8" x14ac:dyDescent="0.2">
      <c r="A37" s="30"/>
      <c r="B37" s="33">
        <v>74</v>
      </c>
      <c r="C37" s="34">
        <v>2</v>
      </c>
      <c r="D37" s="34">
        <v>1.71</v>
      </c>
      <c r="E37" s="34">
        <v>1.71</v>
      </c>
      <c r="F37" s="30"/>
      <c r="G37" s="30"/>
      <c r="H37" s="30"/>
    </row>
    <row r="38" spans="1:8" x14ac:dyDescent="0.2">
      <c r="A38" s="30"/>
      <c r="B38" s="33">
        <v>77</v>
      </c>
      <c r="C38" s="34">
        <v>63</v>
      </c>
      <c r="D38" s="34">
        <v>90672.66</v>
      </c>
      <c r="E38" s="34">
        <v>112726.54</v>
      </c>
      <c r="F38" s="34"/>
      <c r="G38" s="30"/>
      <c r="H38" s="30"/>
    </row>
    <row r="39" spans="1:8" x14ac:dyDescent="0.2">
      <c r="A39" s="30"/>
      <c r="B39" s="33">
        <v>78</v>
      </c>
      <c r="C39" s="34">
        <v>28</v>
      </c>
      <c r="D39" s="34">
        <v>37222.26</v>
      </c>
      <c r="E39" s="34">
        <v>32218.54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2016-04-03T01:38:50Z</dcterms:modified>
</cp:coreProperties>
</file>