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40" i="2" l="1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<sst xmlns="http://schemas.openxmlformats.org/spreadsheetml/2006/main" count="118" uniqueCount="77">
  <si>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</si>
  <si>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</si>
  <si>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</si>
  <si>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</si>
  <si>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</si>
  <si>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</si>
  <si>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</si>
  <si>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</si>
  <si>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</si>
  <si>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</si>
  <si>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</si>
  <si>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</si>
  <si>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</si>
  <si>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</si>
  <si>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</si>
  <si>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</si>
  <si>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</si>
  <si>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</si>
  <si>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</si>
  <si>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</si>
  <si>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</si>
  <si>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</si>
  <si>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</si>
  <si>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</si>
  <si>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</si>
  <si>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</si>
  <si>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</si>
  <si>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</si>
  <si>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</si>
  <si>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</si>
  <si>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</si>
  <si>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</si>
  <si>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</si>
  <si>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</si>
  <si>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</si>
  <si>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</si>
  <si>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</si>
  <si>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</si>
  <si>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</si>
  <si>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</si>
  <si>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7" type="noConversion"/>
  </si>
  <si>
    <t>COST</t>
    <phoneticPr fontId="27" type="noConversion"/>
  </si>
  <si>
    <t>成本</t>
    <phoneticPr fontId="27" type="noConversion"/>
  </si>
  <si>
    <t>销售金额差异</t>
    <phoneticPr fontId="27" type="noConversion"/>
  </si>
  <si>
    <t>销售成本差异</t>
    <phoneticPr fontId="27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</si>
  <si>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</si>
  <si>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</si>
  <si>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</si>
  <si>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</si>
  <si>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</si>
  <si>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</si>
  <si>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</si>
  <si>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</si>
  <si>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</si>
  <si>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</si>
  <si>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</si>
  <si>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</si>
  <si>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</si>
  <si>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</si>
  <si>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</si>
  <si>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</si>
  <si>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</si>
  <si>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</si>
  <si>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</si>
  <si>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</si>
  <si>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</si>
  <si>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</si>
  <si>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</si>
  <si>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</si>
  <si>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7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</si>
  <si>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</si>
  <si>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7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</si>
  <si>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</si>
  <si>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7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</si>
  <si>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</si>
  <si>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7" type="noConversion"/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</si>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</sst>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2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7">
    <xf numFmtId="0" fontId="0" fillId="0" borderId="0"/>
    <xf numFmtId="0" fontId="42" fillId="0" borderId="0" applyNumberFormat="0" applyFill="0" applyBorder="0" applyAlignment="0" applyProtection="0"/>
    <xf numFmtId="0" fontId="43" fillId="0" borderId="1" applyNumberFormat="0" applyFill="0" applyAlignment="0" applyProtection="0"/>
    <xf numFmtId="0" fontId="44" fillId="0" borderId="2" applyNumberFormat="0" applyFill="0" applyAlignment="0" applyProtection="0"/>
    <xf numFmtId="0" fontId="45" fillId="0" borderId="3" applyNumberFormat="0" applyFill="0" applyAlignment="0" applyProtection="0"/>
    <xf numFmtId="0" fontId="45" fillId="0" borderId="0" applyNumberFormat="0" applyFill="0" applyBorder="0" applyAlignment="0" applyProtection="0"/>
    <xf numFmtId="0" fontId="48" fillId="2" borderId="0" applyNumberFormat="0" applyBorder="0" applyAlignment="0" applyProtection="0"/>
    <xf numFmtId="0" fontId="46" fillId="3" borderId="0" applyNumberFormat="0" applyBorder="0" applyAlignment="0" applyProtection="0"/>
    <xf numFmtId="0" fontId="55" fillId="4" borderId="0" applyNumberFormat="0" applyBorder="0" applyAlignment="0" applyProtection="0"/>
    <xf numFmtId="0" fontId="57" fillId="5" borderId="4" applyNumberFormat="0" applyAlignment="0" applyProtection="0"/>
    <xf numFmtId="0" fontId="56" fillId="6" borderId="5" applyNumberFormat="0" applyAlignment="0" applyProtection="0"/>
    <xf numFmtId="0" fontId="50" fillId="6" borderId="4" applyNumberFormat="0" applyAlignment="0" applyProtection="0"/>
    <xf numFmtId="0" fontId="54" fillId="0" borderId="6" applyNumberFormat="0" applyFill="0" applyAlignment="0" applyProtection="0"/>
    <xf numFmtId="0" fontId="51" fillId="7" borderId="7" applyNumberFormat="0" applyAlignment="0" applyProtection="0"/>
    <xf numFmtId="0" fontId="53" fillId="0" borderId="0" applyNumberFormat="0" applyFill="0" applyBorder="0" applyAlignment="0" applyProtection="0"/>
    <xf numFmtId="0" fontId="23" fillId="8" borderId="8" applyNumberFormat="0" applyFont="0" applyAlignment="0" applyProtection="0">
      <alignment vertical="center"/>
    </xf>
    <xf numFmtId="0" fontId="52" fillId="0" borderId="0" applyNumberFormat="0" applyFill="0" applyBorder="0" applyAlignment="0" applyProtection="0"/>
    <xf numFmtId="0" fontId="49" fillId="0" borderId="9" applyNumberFormat="0" applyFill="0" applyAlignment="0" applyProtection="0"/>
    <xf numFmtId="0" fontId="40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40" fillId="32" borderId="0" applyNumberFormat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31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7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8" fillId="0" borderId="0"/>
    <xf numFmtId="43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" applyNumberFormat="0" applyFill="0" applyAlignment="0" applyProtection="0"/>
    <xf numFmtId="0" fontId="44" fillId="0" borderId="2" applyNumberFormat="0" applyFill="0" applyAlignment="0" applyProtection="0"/>
    <xf numFmtId="0" fontId="45" fillId="0" borderId="3" applyNumberFormat="0" applyFill="0" applyAlignment="0" applyProtection="0"/>
    <xf numFmtId="0" fontId="45" fillId="0" borderId="0" applyNumberFormat="0" applyFill="0" applyBorder="0" applyAlignment="0" applyProtection="0"/>
    <xf numFmtId="0" fontId="48" fillId="2" borderId="0" applyNumberFormat="0" applyBorder="0" applyAlignment="0" applyProtection="0"/>
    <xf numFmtId="0" fontId="46" fillId="3" borderId="0" applyNumberFormat="0" applyBorder="0" applyAlignment="0" applyProtection="0"/>
    <xf numFmtId="0" fontId="55" fillId="4" borderId="0" applyNumberFormat="0" applyBorder="0" applyAlignment="0" applyProtection="0"/>
    <xf numFmtId="0" fontId="57" fillId="5" borderId="4" applyNumberFormat="0" applyAlignment="0" applyProtection="0"/>
    <xf numFmtId="0" fontId="56" fillId="6" borderId="5" applyNumberFormat="0" applyAlignment="0" applyProtection="0"/>
    <xf numFmtId="0" fontId="50" fillId="6" borderId="4" applyNumberFormat="0" applyAlignment="0" applyProtection="0"/>
    <xf numFmtId="0" fontId="54" fillId="0" borderId="6" applyNumberFormat="0" applyFill="0" applyAlignment="0" applyProtection="0"/>
    <xf numFmtId="0" fontId="51" fillId="7" borderId="7" applyNumberFormat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49" fillId="0" borderId="9" applyNumberFormat="0" applyFill="0" applyAlignment="0" applyProtection="0"/>
    <xf numFmtId="0" fontId="40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40" fillId="32" borderId="0" applyNumberFormat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41" fillId="38" borderId="21">
      <alignment vertical="center"/>
    </xf>
    <xf numFmtId="0" fontId="60" fillId="0" borderId="0"/>
    <xf numFmtId="180" fontId="62" fillId="0" borderId="0" applyFont="0" applyFill="0" applyBorder="0" applyAlignment="0" applyProtection="0"/>
    <xf numFmtId="181" fontId="62" fillId="0" borderId="0" applyFont="0" applyFill="0" applyBorder="0" applyAlignment="0" applyProtection="0"/>
    <xf numFmtId="178" fontId="62" fillId="0" borderId="0" applyFont="0" applyFill="0" applyBorder="0" applyAlignment="0" applyProtection="0"/>
    <xf numFmtId="179" fontId="62" fillId="0" borderId="0" applyFont="0" applyFill="0" applyBorder="0" applyAlignment="0" applyProtection="0"/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1" fillId="5" borderId="4" applyNumberFormat="0" applyAlignment="0" applyProtection="0">
      <alignment vertical="center"/>
    </xf>
    <xf numFmtId="0" fontId="72" fillId="6" borderId="5" applyNumberFormat="0" applyAlignment="0" applyProtection="0">
      <alignment vertical="center"/>
    </xf>
    <xf numFmtId="0" fontId="73" fillId="6" borderId="4" applyNumberFormat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5" fillId="7" borderId="7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9" applyNumberFormat="0" applyFill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0" fontId="79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9" fillId="20" borderId="0" applyNumberFormat="0" applyBorder="0" applyAlignment="0" applyProtection="0">
      <alignment vertical="center"/>
    </xf>
    <xf numFmtId="0" fontId="7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7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0" fontId="79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9" fillId="20" borderId="0" applyNumberFormat="0" applyBorder="0" applyAlignment="0" applyProtection="0">
      <alignment vertical="center"/>
    </xf>
    <xf numFmtId="0" fontId="79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79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24" fillId="0" borderId="0" xfId="0" applyFont="1"/>
    <xf numFmtId="177" fontId="24" fillId="0" borderId="0" xfId="0" applyNumberFormat="1" applyFont="1"/>
    <xf numFmtId="0" fontId="0" fillId="0" borderId="0" xfId="0" applyAlignment="1"/>
    <xf numFmtId="0" fontId="24" fillId="0" borderId="0" xfId="0" applyNumberFormat="1" applyFont="1"/>
    <xf numFmtId="0" fontId="25" fillId="0" borderId="18" xfId="0" applyFont="1" applyBorder="1" applyAlignment="1">
      <alignment wrapText="1"/>
    </xf>
    <xf numFmtId="0" fontId="25" fillId="0" borderId="18" xfId="0" applyNumberFormat="1" applyFont="1" applyBorder="1" applyAlignment="1">
      <alignment wrapText="1"/>
    </xf>
    <xf numFmtId="0" fontId="24" fillId="0" borderId="18" xfId="0" applyFont="1" applyBorder="1" applyAlignment="1">
      <alignment wrapText="1"/>
    </xf>
    <xf numFmtId="0" fontId="24" fillId="0" borderId="18" xfId="0" applyFont="1" applyBorder="1" applyAlignment="1">
      <alignment horizontal="right" vertical="center" wrapText="1"/>
    </xf>
    <xf numFmtId="49" fontId="25" fillId="36" borderId="18" xfId="0" applyNumberFormat="1" applyFont="1" applyFill="1" applyBorder="1" applyAlignment="1">
      <alignment vertical="center" wrapText="1"/>
    </xf>
    <xf numFmtId="49" fontId="28" fillId="37" borderId="18" xfId="0" applyNumberFormat="1" applyFont="1" applyFill="1" applyBorder="1" applyAlignment="1">
      <alignment horizontal="center" vertical="center" wrapText="1"/>
    </xf>
    <xf numFmtId="0" fontId="25" fillId="33" borderId="18" xfId="0" applyFont="1" applyFill="1" applyBorder="1" applyAlignment="1">
      <alignment vertical="center" wrapText="1"/>
    </xf>
    <xf numFmtId="0" fontId="25" fillId="33" borderId="18" xfId="0" applyNumberFormat="1" applyFont="1" applyFill="1" applyBorder="1" applyAlignment="1">
      <alignment vertical="center" wrapText="1"/>
    </xf>
    <xf numFmtId="0" fontId="25" fillId="36" borderId="18" xfId="0" applyFont="1" applyFill="1" applyBorder="1" applyAlignment="1">
      <alignment vertical="center" wrapText="1"/>
    </xf>
    <xf numFmtId="0" fontId="25" fillId="37" borderId="18" xfId="0" applyFont="1" applyFill="1" applyBorder="1" applyAlignment="1">
      <alignment vertical="center" wrapText="1"/>
    </xf>
    <xf numFmtId="4" fontId="25" fillId="36" borderId="18" xfId="0" applyNumberFormat="1" applyFont="1" applyFill="1" applyBorder="1" applyAlignment="1">
      <alignment horizontal="right" vertical="top" wrapText="1"/>
    </xf>
    <xf numFmtId="4" fontId="25" fillId="37" borderId="18" xfId="0" applyNumberFormat="1" applyFont="1" applyFill="1" applyBorder="1" applyAlignment="1">
      <alignment horizontal="right" vertical="top" wrapText="1"/>
    </xf>
    <xf numFmtId="177" fontId="24" fillId="36" borderId="18" xfId="0" applyNumberFormat="1" applyFont="1" applyFill="1" applyBorder="1" applyAlignment="1">
      <alignment horizontal="center" vertical="center"/>
    </xf>
    <xf numFmtId="177" fontId="24" fillId="37" borderId="18" xfId="0" applyNumberFormat="1" applyFont="1" applyFill="1" applyBorder="1" applyAlignment="1">
      <alignment horizontal="center" vertical="center"/>
    </xf>
    <xf numFmtId="177" fontId="29" fillId="0" borderId="18" xfId="0" applyNumberFormat="1" applyFont="1" applyBorder="1"/>
    <xf numFmtId="177" fontId="24" fillId="36" borderId="18" xfId="0" applyNumberFormat="1" applyFont="1" applyFill="1" applyBorder="1"/>
    <xf numFmtId="177" fontId="24" fillId="37" borderId="18" xfId="0" applyNumberFormat="1" applyFont="1" applyFill="1" applyBorder="1"/>
    <xf numFmtId="177" fontId="24" fillId="0" borderId="18" xfId="0" applyNumberFormat="1" applyFont="1" applyBorder="1"/>
    <xf numFmtId="49" fontId="25" fillId="0" borderId="18" xfId="0" applyNumberFormat="1" applyFont="1" applyFill="1" applyBorder="1" applyAlignment="1">
      <alignment vertical="center" wrapText="1"/>
    </xf>
    <xf numFmtId="0" fontId="25" fillId="0" borderId="18" xfId="0" applyFont="1" applyFill="1" applyBorder="1" applyAlignment="1">
      <alignment vertical="center" wrapText="1"/>
    </xf>
    <xf numFmtId="4" fontId="25" fillId="0" borderId="18" xfId="0" applyNumberFormat="1" applyFont="1" applyFill="1" applyBorder="1" applyAlignment="1">
      <alignment horizontal="right" vertical="top" wrapText="1"/>
    </xf>
    <xf numFmtId="0" fontId="24" fillId="0" borderId="0" xfId="0" applyFont="1" applyFill="1"/>
    <xf numFmtId="176" fontId="25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5" fillId="0" borderId="0" xfId="0" applyNumberFormat="1" applyFont="1" applyAlignment="1"/>
    <xf numFmtId="1" fontId="35" fillId="0" borderId="0" xfId="0" applyNumberFormat="1" applyFont="1" applyAlignment="1"/>
    <xf numFmtId="0" fontId="24" fillId="0" borderId="0" xfId="0" applyFont="1"/>
    <xf numFmtId="1" fontId="59" fillId="0" borderId="0" xfId="0" applyNumberFormat="1" applyFont="1" applyAlignment="1"/>
    <xf numFmtId="0" fontId="59" fillId="0" borderId="0" xfId="0" applyNumberFormat="1" applyFont="1" applyAlignment="1"/>
    <xf numFmtId="0" fontId="24" fillId="0" borderId="0" xfId="0" applyFont="1"/>
    <xf numFmtId="0" fontId="24" fillId="0" borderId="0" xfId="0" applyFont="1"/>
    <xf numFmtId="0" fontId="60" fillId="0" borderId="0" xfId="110"/>
    <xf numFmtId="0" fontId="61" fillId="0" borderId="0" xfId="110" applyNumberFormat="1" applyFont="1"/>
    <xf numFmtId="1" fontId="63" fillId="0" borderId="0" xfId="0" applyNumberFormat="1" applyFont="1" applyAlignment="1"/>
    <xf numFmtId="0" fontId="63" fillId="0" borderId="0" xfId="0" applyNumberFormat="1" applyFont="1" applyAlignment="1"/>
    <xf numFmtId="0" fontId="24" fillId="0" borderId="0" xfId="0" applyFont="1" applyAlignment="1">
      <alignment vertical="center"/>
    </xf>
    <xf numFmtId="0" fontId="25" fillId="33" borderId="18" xfId="0" applyFont="1" applyFill="1" applyBorder="1" applyAlignment="1">
      <alignment vertical="center" wrapText="1"/>
    </xf>
    <xf numFmtId="49" fontId="25" fillId="33" borderId="18" xfId="0" applyNumberFormat="1" applyFont="1" applyFill="1" applyBorder="1" applyAlignment="1">
      <alignment horizontal="left" vertical="top" wrapText="1"/>
    </xf>
    <xf numFmtId="49" fontId="26" fillId="33" borderId="18" xfId="0" applyNumberFormat="1" applyFont="1" applyFill="1" applyBorder="1" applyAlignment="1">
      <alignment horizontal="left" vertical="top" wrapText="1"/>
    </xf>
    <xf numFmtId="14" fontId="25" fillId="33" borderId="18" xfId="0" applyNumberFormat="1" applyFont="1" applyFill="1" applyBorder="1" applyAlignment="1">
      <alignment vertical="center" wrapText="1"/>
    </xf>
    <xf numFmtId="49" fontId="25" fillId="33" borderId="13" xfId="0" applyNumberFormat="1" applyFont="1" applyFill="1" applyBorder="1" applyAlignment="1">
      <alignment horizontal="left" vertical="top" wrapText="1"/>
    </xf>
    <xf numFmtId="49" fontId="25" fillId="33" borderId="15" xfId="0" applyNumberFormat="1" applyFont="1" applyFill="1" applyBorder="1" applyAlignment="1">
      <alignment horizontal="left" vertical="top" wrapText="1"/>
    </xf>
    <xf numFmtId="49" fontId="25" fillId="33" borderId="22" xfId="0" applyNumberFormat="1" applyFont="1" applyFill="1" applyBorder="1" applyAlignment="1">
      <alignment horizontal="left" vertical="top" wrapText="1"/>
    </xf>
    <xf numFmtId="49" fontId="25" fillId="33" borderId="23" xfId="0" applyNumberFormat="1" applyFont="1" applyFill="1" applyBorder="1" applyAlignment="1">
      <alignment horizontal="left" vertical="top" wrapText="1"/>
    </xf>
    <xf numFmtId="0" fontId="24" fillId="0" borderId="19" xfId="243" applyFont="1" applyBorder="1" applyAlignment="1">
      <alignment wrapText="1"/>
    </xf>
    <xf numFmtId="49" fontId="25" fillId="33" borderId="15" xfId="243" applyNumberFormat="1" applyFont="1" applyFill="1" applyBorder="1" applyAlignment="1">
      <alignment horizontal="left" vertical="top" wrapText="1"/>
    </xf>
    <xf numFmtId="0" fontId="24" fillId="0" borderId="0" xfId="243" applyFont="1" applyAlignment="1">
      <alignment wrapText="1"/>
    </xf>
    <xf numFmtId="14" fontId="25" fillId="33" borderId="12" xfId="243" applyNumberFormat="1" applyFont="1" applyFill="1" applyBorder="1" applyAlignment="1">
      <alignment vertical="center" wrapText="1"/>
    </xf>
    <xf numFmtId="14" fontId="25" fillId="33" borderId="16" xfId="243" applyNumberFormat="1" applyFont="1" applyFill="1" applyBorder="1" applyAlignment="1">
      <alignment vertical="center" wrapText="1"/>
    </xf>
    <xf numFmtId="14" fontId="25" fillId="33" borderId="17" xfId="243" applyNumberFormat="1" applyFont="1" applyFill="1" applyBorder="1" applyAlignment="1">
      <alignment vertical="center" wrapText="1"/>
    </xf>
    <xf numFmtId="49" fontId="26" fillId="33" borderId="15" xfId="243" applyNumberFormat="1" applyFont="1" applyFill="1" applyBorder="1" applyAlignment="1">
      <alignment horizontal="left" vertical="top" wrapText="1"/>
    </xf>
    <xf numFmtId="49" fontId="26" fillId="33" borderId="14" xfId="243" applyNumberFormat="1" applyFont="1" applyFill="1" applyBorder="1" applyAlignment="1">
      <alignment horizontal="left" vertical="top" wrapText="1"/>
    </xf>
    <xf numFmtId="49" fontId="26" fillId="33" borderId="13" xfId="243" applyNumberFormat="1" applyFont="1" applyFill="1" applyBorder="1" applyAlignment="1">
      <alignment horizontal="left" vertical="top" wrapText="1"/>
    </xf>
    <xf numFmtId="0" fontId="25" fillId="33" borderId="15" xfId="243" applyFont="1" applyFill="1" applyBorder="1" applyAlignment="1">
      <alignment vertical="center" wrapText="1"/>
    </xf>
    <xf numFmtId="0" fontId="25" fillId="33" borderId="13" xfId="243" applyFont="1" applyFill="1" applyBorder="1" applyAlignment="1">
      <alignment vertical="center" wrapText="1"/>
    </xf>
    <xf numFmtId="0" fontId="24" fillId="0" borderId="0" xfId="243" applyFont="1" applyAlignment="1">
      <alignment horizontal="right" vertical="center" wrapText="1"/>
    </xf>
    <xf numFmtId="49" fontId="25" fillId="33" borderId="13" xfId="243" applyNumberFormat="1" applyFont="1" applyFill="1" applyBorder="1" applyAlignment="1">
      <alignment horizontal="left" vertical="top" wrapText="1"/>
    </xf>
    <xf numFmtId="0" fontId="1" fillId="0" borderId="0" xfId="243">
      <alignment vertical="center"/>
    </xf>
    <xf numFmtId="0" fontId="30" fillId="0" borderId="0" xfId="243" applyFont="1" applyAlignment="1">
      <alignment horizontal="left" wrapText="1"/>
    </xf>
    <xf numFmtId="0" fontId="36" fillId="0" borderId="19" xfId="243" applyFont="1" applyBorder="1" applyAlignment="1">
      <alignment horizontal="left" vertical="center" wrapText="1"/>
    </xf>
    <xf numFmtId="0" fontId="25" fillId="0" borderId="10" xfId="243" applyFont="1" applyBorder="1" applyAlignment="1">
      <alignment wrapText="1"/>
    </xf>
    <xf numFmtId="0" fontId="24" fillId="0" borderId="11" xfId="243" applyFont="1" applyBorder="1" applyAlignment="1">
      <alignment wrapText="1"/>
    </xf>
    <xf numFmtId="0" fontId="24" fillId="0" borderId="11" xfId="243" applyFont="1" applyBorder="1" applyAlignment="1">
      <alignment horizontal="right" vertical="center" wrapText="1"/>
    </xf>
    <xf numFmtId="49" fontId="25" fillId="33" borderId="10" xfId="243" applyNumberFormat="1" applyFont="1" applyFill="1" applyBorder="1" applyAlignment="1">
      <alignment vertical="center" wrapText="1"/>
    </xf>
    <xf numFmtId="49" fontId="25" fillId="33" borderId="12" xfId="243" applyNumberFormat="1" applyFont="1" applyFill="1" applyBorder="1" applyAlignment="1">
      <alignment vertical="center" wrapText="1"/>
    </xf>
    <xf numFmtId="0" fontId="25" fillId="33" borderId="10" xfId="243" applyFont="1" applyFill="1" applyBorder="1" applyAlignment="1">
      <alignment vertical="center" wrapText="1"/>
    </xf>
    <xf numFmtId="0" fontId="25" fillId="33" borderId="12" xfId="243" applyFont="1" applyFill="1" applyBorder="1" applyAlignment="1">
      <alignment vertical="center" wrapText="1"/>
    </xf>
    <xf numFmtId="4" fontId="26" fillId="34" borderId="10" xfId="243" applyNumberFormat="1" applyFont="1" applyFill="1" applyBorder="1" applyAlignment="1">
      <alignment horizontal="right" vertical="top" wrapText="1"/>
    </xf>
    <xf numFmtId="176" fontId="26" fillId="34" borderId="10" xfId="243" applyNumberFormat="1" applyFont="1" applyFill="1" applyBorder="1" applyAlignment="1">
      <alignment horizontal="right" vertical="top" wrapText="1"/>
    </xf>
    <xf numFmtId="176" fontId="26" fillId="34" borderId="12" xfId="243" applyNumberFormat="1" applyFont="1" applyFill="1" applyBorder="1" applyAlignment="1">
      <alignment horizontal="right" vertical="top" wrapText="1"/>
    </xf>
    <xf numFmtId="4" fontId="25" fillId="35" borderId="10" xfId="243" applyNumberFormat="1" applyFont="1" applyFill="1" applyBorder="1" applyAlignment="1">
      <alignment horizontal="right" vertical="top" wrapText="1"/>
    </xf>
    <xf numFmtId="176" fontId="25" fillId="35" borderId="10" xfId="243" applyNumberFormat="1" applyFont="1" applyFill="1" applyBorder="1" applyAlignment="1">
      <alignment horizontal="right" vertical="top" wrapText="1"/>
    </xf>
    <xf numFmtId="176" fontId="25" fillId="35" borderId="12" xfId="243" applyNumberFormat="1" applyFont="1" applyFill="1" applyBorder="1" applyAlignment="1">
      <alignment horizontal="right" vertical="top" wrapText="1"/>
    </xf>
    <xf numFmtId="0" fontId="25" fillId="35" borderId="10" xfId="243" applyFont="1" applyFill="1" applyBorder="1" applyAlignment="1">
      <alignment horizontal="right" vertical="top" wrapText="1"/>
    </xf>
    <xf numFmtId="0" fontId="25" fillId="35" borderId="12" xfId="243" applyFont="1" applyFill="1" applyBorder="1" applyAlignment="1">
      <alignment horizontal="right" vertical="top" wrapText="1"/>
    </xf>
    <xf numFmtId="4" fontId="25" fillId="35" borderId="13" xfId="243" applyNumberFormat="1" applyFont="1" applyFill="1" applyBorder="1" applyAlignment="1">
      <alignment horizontal="right" vertical="top" wrapText="1"/>
    </xf>
    <xf numFmtId="0" fontId="25" fillId="35" borderId="13" xfId="243" applyFont="1" applyFill="1" applyBorder="1" applyAlignment="1">
      <alignment horizontal="right" vertical="top" wrapText="1"/>
    </xf>
    <xf numFmtId="176" fontId="25" fillId="35" borderId="13" xfId="243" applyNumberFormat="1" applyFont="1" applyFill="1" applyBorder="1" applyAlignment="1">
      <alignment horizontal="right" vertical="top" wrapText="1"/>
    </xf>
    <xf numFmtId="176" fontId="25" fillId="35" borderId="20" xfId="243" applyNumberFormat="1" applyFont="1" applyFill="1" applyBorder="1" applyAlignment="1">
      <alignment horizontal="right" vertical="top" wrapText="1"/>
    </xf>
  </cellXfs>
  <cellStyles count="257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2" xfId="23" builtinId="34" customBuiltin="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3" xfId="27" builtinId="38" customBuiltin="1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4" xfId="31" builtinId="42" customBuiltin="1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5" xfId="35" builtinId="46" customBuiltin="1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6" xfId="39" builtinId="50" customBuiltin="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2" xfId="24" builtinId="35" customBuiltin="1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3" xfId="28" builtinId="39" customBuiltin="1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4" xfId="32" builtinId="43" customBuiltin="1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5" xfId="36" builtinId="47" customBuiltin="1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6" xfId="40" builtinId="51" customBuiltin="1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E31" sqref="E31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4" t="s">
        <v>5</v>
      </c>
      <c r="B3" s="44"/>
      <c r="C3" s="44"/>
      <c r="D3" s="44"/>
      <c r="E3" s="15">
        <f>SUM(E4:E41)</f>
        <v>19931654.562699996</v>
      </c>
      <c r="F3" s="25">
        <f>RA!I7</f>
        <v>1098589.4129000001</v>
      </c>
      <c r="G3" s="16">
        <f>SUM(G4:G41)</f>
        <v>18833065.149800003</v>
      </c>
      <c r="H3" s="27">
        <f>RA!J7</f>
        <v>5.5117823231589398</v>
      </c>
      <c r="I3" s="20">
        <f>SUM(I4:I41)</f>
        <v>19931658.616938889</v>
      </c>
      <c r="J3" s="21">
        <f>SUM(J4:J41)</f>
        <v>18833065.06552086</v>
      </c>
      <c r="K3" s="22">
        <f>E3-I3</f>
        <v>-4.0542388930916786</v>
      </c>
      <c r="L3" s="22">
        <f>G3-J3</f>
        <v>8.4279142320156097E-2</v>
      </c>
    </row>
    <row r="4" spans="1:13" x14ac:dyDescent="0.2">
      <c r="A4" s="45">
        <f>RA!A8</f>
        <v>42462</v>
      </c>
      <c r="B4" s="12">
        <v>12</v>
      </c>
      <c r="C4" s="43" t="s">
        <v>6</v>
      </c>
      <c r="D4" s="43"/>
      <c r="E4" s="15">
        <f>VLOOKUP(C4,RA!B8:D36,3,0)</f>
        <v>975238.03139999998</v>
      </c>
      <c r="F4" s="25">
        <f>VLOOKUP(C4,RA!B8:I39,8,0)</f>
        <v>-35887.731099999997</v>
      </c>
      <c r="G4" s="16">
        <f t="shared" ref="G4:G41" si="0">E4-F4</f>
        <v>1011125.7625</v>
      </c>
      <c r="H4" s="27">
        <f>RA!J8</f>
        <v>-3.6798945431282499</v>
      </c>
      <c r="I4" s="20">
        <f>VLOOKUP(B4,RMS!B:D,3,FALSE)</f>
        <v>975238.75065812003</v>
      </c>
      <c r="J4" s="21">
        <f>VLOOKUP(B4,RMS!B:E,4,FALSE)</f>
        <v>1011125.77550427</v>
      </c>
      <c r="K4" s="22">
        <f t="shared" ref="K4:K41" si="1">E4-I4</f>
        <v>-0.71925812005065382</v>
      </c>
      <c r="L4" s="22">
        <f t="shared" ref="L4:L41" si="2">G4-J4</f>
        <v>-1.3004270032979548E-2</v>
      </c>
    </row>
    <row r="5" spans="1:13" x14ac:dyDescent="0.2">
      <c r="A5" s="45"/>
      <c r="B5" s="12">
        <v>13</v>
      </c>
      <c r="C5" s="43" t="s">
        <v>7</v>
      </c>
      <c r="D5" s="43"/>
      <c r="E5" s="15">
        <f>VLOOKUP(C5,RA!B8:D37,3,0)</f>
        <v>111431.3069</v>
      </c>
      <c r="F5" s="25">
        <f>VLOOKUP(C5,RA!B9:I40,8,0)</f>
        <v>6635.0057999999999</v>
      </c>
      <c r="G5" s="16">
        <f t="shared" si="0"/>
        <v>104796.3011</v>
      </c>
      <c r="H5" s="27">
        <f>RA!J9</f>
        <v>5.9543462107595504</v>
      </c>
      <c r="I5" s="20">
        <f>VLOOKUP(B5,RMS!B:D,3,FALSE)</f>
        <v>111431.362731624</v>
      </c>
      <c r="J5" s="21">
        <f>VLOOKUP(B5,RMS!B:E,4,FALSE)</f>
        <v>104796.28541025599</v>
      </c>
      <c r="K5" s="22">
        <f t="shared" si="1"/>
        <v>-5.583162400580477E-2</v>
      </c>
      <c r="L5" s="22">
        <f t="shared" si="2"/>
        <v>1.5689744002884254E-2</v>
      </c>
      <c r="M5" s="32"/>
    </row>
    <row r="6" spans="1:13" x14ac:dyDescent="0.2">
      <c r="A6" s="45"/>
      <c r="B6" s="12">
        <v>14</v>
      </c>
      <c r="C6" s="43" t="s">
        <v>8</v>
      </c>
      <c r="D6" s="43"/>
      <c r="E6" s="15">
        <f>VLOOKUP(C6,RA!B10:D38,3,0)</f>
        <v>235907.4417</v>
      </c>
      <c r="F6" s="25">
        <f>VLOOKUP(C6,RA!B10:I41,8,0)</f>
        <v>-1104.7707</v>
      </c>
      <c r="G6" s="16">
        <f t="shared" si="0"/>
        <v>237012.21239999999</v>
      </c>
      <c r="H6" s="27">
        <f>RA!J10</f>
        <v>-0.46830684612523599</v>
      </c>
      <c r="I6" s="20">
        <f>VLOOKUP(B6,RMS!B:D,3,FALSE)</f>
        <v>235909.79396215899</v>
      </c>
      <c r="J6" s="21">
        <f>VLOOKUP(B6,RMS!B:E,4,FALSE)</f>
        <v>237012.21133391201</v>
      </c>
      <c r="K6" s="22">
        <f>E6-I6</f>
        <v>-2.3522621589945629</v>
      </c>
      <c r="L6" s="22">
        <f t="shared" si="2"/>
        <v>1.0660879779607058E-3</v>
      </c>
      <c r="M6" s="32"/>
    </row>
    <row r="7" spans="1:13" x14ac:dyDescent="0.2">
      <c r="A7" s="45"/>
      <c r="B7" s="12">
        <v>15</v>
      </c>
      <c r="C7" s="43" t="s">
        <v>9</v>
      </c>
      <c r="D7" s="43"/>
      <c r="E7" s="15">
        <f>VLOOKUP(C7,RA!B10:D39,3,0)</f>
        <v>67712.532200000001</v>
      </c>
      <c r="F7" s="25">
        <f>VLOOKUP(C7,RA!B11:I42,8,0)</f>
        <v>-30660.295300000002</v>
      </c>
      <c r="G7" s="16">
        <f t="shared" si="0"/>
        <v>98372.827499999999</v>
      </c>
      <c r="H7" s="27">
        <f>RA!J11</f>
        <v>-45.280089672971997</v>
      </c>
      <c r="I7" s="20">
        <f>VLOOKUP(B7,RMS!B:D,3,FALSE)</f>
        <v>67712.576847681703</v>
      </c>
      <c r="J7" s="21">
        <f>VLOOKUP(B7,RMS!B:E,4,FALSE)</f>
        <v>98372.826621564207</v>
      </c>
      <c r="K7" s="22">
        <f t="shared" si="1"/>
        <v>-4.4647681701462716E-2</v>
      </c>
      <c r="L7" s="22">
        <f t="shared" si="2"/>
        <v>8.7843579240143299E-4</v>
      </c>
      <c r="M7" s="32"/>
    </row>
    <row r="8" spans="1:13" x14ac:dyDescent="0.2">
      <c r="A8" s="45"/>
      <c r="B8" s="12">
        <v>16</v>
      </c>
      <c r="C8" s="43" t="s">
        <v>10</v>
      </c>
      <c r="D8" s="43"/>
      <c r="E8" s="15">
        <f>VLOOKUP(C8,RA!B12:D39,3,0)</f>
        <v>96950.286699999997</v>
      </c>
      <c r="F8" s="25">
        <f>VLOOKUP(C8,RA!B12:I43,8,0)</f>
        <v>19447.087</v>
      </c>
      <c r="G8" s="16">
        <f t="shared" si="0"/>
        <v>77503.199699999997</v>
      </c>
      <c r="H8" s="27">
        <f>RA!J12</f>
        <v>20.058823611503598</v>
      </c>
      <c r="I8" s="20">
        <f>VLOOKUP(B8,RMS!B:D,3,FALSE)</f>
        <v>96950.293655555593</v>
      </c>
      <c r="J8" s="21">
        <f>VLOOKUP(B8,RMS!B:E,4,FALSE)</f>
        <v>77503.200433333302</v>
      </c>
      <c r="K8" s="22">
        <f t="shared" si="1"/>
        <v>-6.9555555965052918E-3</v>
      </c>
      <c r="L8" s="22">
        <f t="shared" si="2"/>
        <v>-7.333333051064983E-4</v>
      </c>
      <c r="M8" s="32"/>
    </row>
    <row r="9" spans="1:13" x14ac:dyDescent="0.2">
      <c r="A9" s="45"/>
      <c r="B9" s="12">
        <v>17</v>
      </c>
      <c r="C9" s="43" t="s">
        <v>11</v>
      </c>
      <c r="D9" s="43"/>
      <c r="E9" s="15">
        <f>VLOOKUP(C9,RA!B12:D40,3,0)</f>
        <v>228233.6237</v>
      </c>
      <c r="F9" s="25">
        <f>VLOOKUP(C9,RA!B13:I44,8,0)</f>
        <v>66586.126099999994</v>
      </c>
      <c r="G9" s="16">
        <f t="shared" si="0"/>
        <v>161647.4976</v>
      </c>
      <c r="H9" s="27">
        <f>RA!J13</f>
        <v>29.174547124364</v>
      </c>
      <c r="I9" s="20">
        <f>VLOOKUP(B9,RMS!B:D,3,FALSE)</f>
        <v>228233.858366667</v>
      </c>
      <c r="J9" s="21">
        <f>VLOOKUP(B9,RMS!B:E,4,FALSE)</f>
        <v>161647.49626068401</v>
      </c>
      <c r="K9" s="22">
        <f t="shared" si="1"/>
        <v>-0.23466666700551286</v>
      </c>
      <c r="L9" s="22">
        <f t="shared" si="2"/>
        <v>1.3393159897532314E-3</v>
      </c>
      <c r="M9" s="32"/>
    </row>
    <row r="10" spans="1:13" x14ac:dyDescent="0.2">
      <c r="A10" s="45"/>
      <c r="B10" s="12">
        <v>18</v>
      </c>
      <c r="C10" s="43" t="s">
        <v>12</v>
      </c>
      <c r="D10" s="43"/>
      <c r="E10" s="15">
        <f>VLOOKUP(C10,RA!B14:D41,3,0)</f>
        <v>129942.8137</v>
      </c>
      <c r="F10" s="25">
        <f>VLOOKUP(C10,RA!B14:I44,8,0)</f>
        <v>27405.8665</v>
      </c>
      <c r="G10" s="16">
        <f t="shared" si="0"/>
        <v>102536.9472</v>
      </c>
      <c r="H10" s="27">
        <f>RA!J14</f>
        <v>21.090713460516699</v>
      </c>
      <c r="I10" s="20">
        <f>VLOOKUP(B10,RMS!B:D,3,FALSE)</f>
        <v>129942.79828290601</v>
      </c>
      <c r="J10" s="21">
        <f>VLOOKUP(B10,RMS!B:E,4,FALSE)</f>
        <v>102536.942948718</v>
      </c>
      <c r="K10" s="22">
        <f t="shared" si="1"/>
        <v>1.5417093993164599E-2</v>
      </c>
      <c r="L10" s="22">
        <f t="shared" si="2"/>
        <v>4.2512819927651435E-3</v>
      </c>
      <c r="M10" s="32"/>
    </row>
    <row r="11" spans="1:13" x14ac:dyDescent="0.2">
      <c r="A11" s="45"/>
      <c r="B11" s="12">
        <v>19</v>
      </c>
      <c r="C11" s="43" t="s">
        <v>13</v>
      </c>
      <c r="D11" s="43"/>
      <c r="E11" s="15">
        <f>VLOOKUP(C11,RA!B14:D42,3,0)</f>
        <v>119957.2691</v>
      </c>
      <c r="F11" s="25">
        <f>VLOOKUP(C11,RA!B15:I45,8,0)</f>
        <v>23846.561399999999</v>
      </c>
      <c r="G11" s="16">
        <f t="shared" si="0"/>
        <v>96110.707699999999</v>
      </c>
      <c r="H11" s="27">
        <f>RA!J15</f>
        <v>19.879213305632</v>
      </c>
      <c r="I11" s="20">
        <f>VLOOKUP(B11,RMS!B:D,3,FALSE)</f>
        <v>119957.328435043</v>
      </c>
      <c r="J11" s="21">
        <f>VLOOKUP(B11,RMS!B:E,4,FALSE)</f>
        <v>96110.709493162401</v>
      </c>
      <c r="K11" s="22">
        <f t="shared" si="1"/>
        <v>-5.9335042999009602E-2</v>
      </c>
      <c r="L11" s="22">
        <f t="shared" si="2"/>
        <v>-1.7931624024640769E-3</v>
      </c>
      <c r="M11" s="32"/>
    </row>
    <row r="12" spans="1:13" x14ac:dyDescent="0.2">
      <c r="A12" s="45"/>
      <c r="B12" s="12">
        <v>21</v>
      </c>
      <c r="C12" s="43" t="s">
        <v>14</v>
      </c>
      <c r="D12" s="43"/>
      <c r="E12" s="15">
        <f>VLOOKUP(C12,RA!B16:D43,3,0)</f>
        <v>1370773.0647</v>
      </c>
      <c r="F12" s="25">
        <f>VLOOKUP(C12,RA!B16:I46,8,0)</f>
        <v>526.71900000000005</v>
      </c>
      <c r="G12" s="16">
        <f t="shared" si="0"/>
        <v>1370246.3456999999</v>
      </c>
      <c r="H12" s="27">
        <f>RA!J16</f>
        <v>3.8424959868560003E-2</v>
      </c>
      <c r="I12" s="20">
        <f>VLOOKUP(B12,RMS!B:D,3,FALSE)</f>
        <v>1370772.26285214</v>
      </c>
      <c r="J12" s="21">
        <f>VLOOKUP(B12,RMS!B:E,4,FALSE)</f>
        <v>1370246.3457666701</v>
      </c>
      <c r="K12" s="22">
        <f t="shared" si="1"/>
        <v>0.80184785998426378</v>
      </c>
      <c r="L12" s="22">
        <f t="shared" si="2"/>
        <v>-6.6670123487710953E-5</v>
      </c>
      <c r="M12" s="32"/>
    </row>
    <row r="13" spans="1:13" x14ac:dyDescent="0.2">
      <c r="A13" s="45"/>
      <c r="B13" s="12">
        <v>22</v>
      </c>
      <c r="C13" s="43" t="s">
        <v>15</v>
      </c>
      <c r="D13" s="43"/>
      <c r="E13" s="15">
        <f>VLOOKUP(C13,RA!B16:D44,3,0)</f>
        <v>1004234.2439</v>
      </c>
      <c r="F13" s="25">
        <f>VLOOKUP(C13,RA!B17:I47,8,0)</f>
        <v>57634.050499999998</v>
      </c>
      <c r="G13" s="16">
        <f t="shared" si="0"/>
        <v>946600.19339999999</v>
      </c>
      <c r="H13" s="27">
        <f>RA!J17</f>
        <v>5.73910428269952</v>
      </c>
      <c r="I13" s="20">
        <f>VLOOKUP(B13,RMS!B:D,3,FALSE)</f>
        <v>1004234.1024179501</v>
      </c>
      <c r="J13" s="21">
        <f>VLOOKUP(B13,RMS!B:E,4,FALSE)</f>
        <v>946600.19449230796</v>
      </c>
      <c r="K13" s="22">
        <f t="shared" si="1"/>
        <v>0.14148204994853586</v>
      </c>
      <c r="L13" s="22">
        <f t="shared" si="2"/>
        <v>-1.0923079680651426E-3</v>
      </c>
      <c r="M13" s="32"/>
    </row>
    <row r="14" spans="1:13" x14ac:dyDescent="0.2">
      <c r="A14" s="45"/>
      <c r="B14" s="12">
        <v>23</v>
      </c>
      <c r="C14" s="43" t="s">
        <v>16</v>
      </c>
      <c r="D14" s="43"/>
      <c r="E14" s="15">
        <f>VLOOKUP(C14,RA!B18:D44,3,0)</f>
        <v>2187597.3237999999</v>
      </c>
      <c r="F14" s="25">
        <f>VLOOKUP(C14,RA!B18:I48,8,0)</f>
        <v>79293.673899999994</v>
      </c>
      <c r="G14" s="16">
        <f t="shared" si="0"/>
        <v>2108303.6499000001</v>
      </c>
      <c r="H14" s="27">
        <f>RA!J18</f>
        <v>3.62469239824547</v>
      </c>
      <c r="I14" s="20">
        <f>VLOOKUP(B14,RMS!B:D,3,FALSE)</f>
        <v>2187597.4701256398</v>
      </c>
      <c r="J14" s="21">
        <f>VLOOKUP(B14,RMS!B:E,4,FALSE)</f>
        <v>2108303.6377359</v>
      </c>
      <c r="K14" s="22">
        <f t="shared" si="1"/>
        <v>-0.14632563991472125</v>
      </c>
      <c r="L14" s="22">
        <f t="shared" si="2"/>
        <v>1.216410007327795E-2</v>
      </c>
      <c r="M14" s="32"/>
    </row>
    <row r="15" spans="1:13" x14ac:dyDescent="0.2">
      <c r="A15" s="45"/>
      <c r="B15" s="12">
        <v>24</v>
      </c>
      <c r="C15" s="43" t="s">
        <v>17</v>
      </c>
      <c r="D15" s="43"/>
      <c r="E15" s="15">
        <f>VLOOKUP(C15,RA!B18:D45,3,0)</f>
        <v>591949.98270000005</v>
      </c>
      <c r="F15" s="25">
        <f>VLOOKUP(C15,RA!B19:I49,8,0)</f>
        <v>68972.654599999994</v>
      </c>
      <c r="G15" s="16">
        <f t="shared" si="0"/>
        <v>522977.32810000004</v>
      </c>
      <c r="H15" s="27">
        <f>RA!J19</f>
        <v>11.6517706927538</v>
      </c>
      <c r="I15" s="20">
        <f>VLOOKUP(B15,RMS!B:D,3,FALSE)</f>
        <v>591949.95822222205</v>
      </c>
      <c r="J15" s="21">
        <f>VLOOKUP(B15,RMS!B:E,4,FALSE)</f>
        <v>522977.32942051301</v>
      </c>
      <c r="K15" s="22">
        <f t="shared" si="1"/>
        <v>2.4477778002619743E-2</v>
      </c>
      <c r="L15" s="22">
        <f t="shared" si="2"/>
        <v>-1.3205129653215408E-3</v>
      </c>
      <c r="M15" s="32"/>
    </row>
    <row r="16" spans="1:13" x14ac:dyDescent="0.2">
      <c r="A16" s="45"/>
      <c r="B16" s="12">
        <v>25</v>
      </c>
      <c r="C16" s="43" t="s">
        <v>18</v>
      </c>
      <c r="D16" s="43"/>
      <c r="E16" s="15">
        <f>VLOOKUP(C16,RA!B20:D46,3,0)</f>
        <v>1062266.338</v>
      </c>
      <c r="F16" s="25">
        <f>VLOOKUP(C16,RA!B20:I50,8,0)</f>
        <v>89030.206699999995</v>
      </c>
      <c r="G16" s="16">
        <f t="shared" si="0"/>
        <v>973236.13130000001</v>
      </c>
      <c r="H16" s="27">
        <f>RA!J20</f>
        <v>8.3811567320887903</v>
      </c>
      <c r="I16" s="20">
        <f>VLOOKUP(B16,RMS!B:D,3,FALSE)</f>
        <v>1062266.3552000001</v>
      </c>
      <c r="J16" s="21">
        <f>VLOOKUP(B16,RMS!B:E,4,FALSE)</f>
        <v>973236.13130000001</v>
      </c>
      <c r="K16" s="22">
        <f t="shared" si="1"/>
        <v>-1.7200000118464231E-2</v>
      </c>
      <c r="L16" s="22">
        <f t="shared" si="2"/>
        <v>0</v>
      </c>
      <c r="M16" s="32"/>
    </row>
    <row r="17" spans="1:13" x14ac:dyDescent="0.2">
      <c r="A17" s="45"/>
      <c r="B17" s="12">
        <v>26</v>
      </c>
      <c r="C17" s="43" t="s">
        <v>19</v>
      </c>
      <c r="D17" s="43"/>
      <c r="E17" s="15">
        <f>VLOOKUP(C17,RA!B20:D47,3,0)</f>
        <v>357529.761</v>
      </c>
      <c r="F17" s="25">
        <f>VLOOKUP(C17,RA!B21:I51,8,0)</f>
        <v>33175.948499999999</v>
      </c>
      <c r="G17" s="16">
        <f t="shared" si="0"/>
        <v>324353.8125</v>
      </c>
      <c r="H17" s="27">
        <f>RA!J21</f>
        <v>9.2792131226244994</v>
      </c>
      <c r="I17" s="20">
        <f>VLOOKUP(B17,RMS!B:D,3,FALSE)</f>
        <v>357529.13667826902</v>
      </c>
      <c r="J17" s="21">
        <f>VLOOKUP(B17,RMS!B:E,4,FALSE)</f>
        <v>324353.812258702</v>
      </c>
      <c r="K17" s="22">
        <f t="shared" si="1"/>
        <v>0.62432173098204657</v>
      </c>
      <c r="L17" s="22">
        <f t="shared" si="2"/>
        <v>2.4129799567162991E-4</v>
      </c>
      <c r="M17" s="32"/>
    </row>
    <row r="18" spans="1:13" x14ac:dyDescent="0.2">
      <c r="A18" s="45"/>
      <c r="B18" s="12">
        <v>27</v>
      </c>
      <c r="C18" s="43" t="s">
        <v>20</v>
      </c>
      <c r="D18" s="43"/>
      <c r="E18" s="15">
        <f>VLOOKUP(C18,RA!B22:D48,3,0)</f>
        <v>1381672.2503</v>
      </c>
      <c r="F18" s="25">
        <f>VLOOKUP(C18,RA!B22:I52,8,0)</f>
        <v>109225.6385</v>
      </c>
      <c r="G18" s="16">
        <f t="shared" si="0"/>
        <v>1272446.6118000001</v>
      </c>
      <c r="H18" s="27">
        <f>RA!J22</f>
        <v>7.9053218645944501</v>
      </c>
      <c r="I18" s="20">
        <f>VLOOKUP(B18,RMS!B:D,3,FALSE)</f>
        <v>1381673.07813333</v>
      </c>
      <c r="J18" s="21">
        <f>VLOOKUP(B18,RMS!B:E,4,FALSE)</f>
        <v>1272446.6133999999</v>
      </c>
      <c r="K18" s="22">
        <f t="shared" si="1"/>
        <v>-0.82783333002589643</v>
      </c>
      <c r="L18" s="22">
        <f t="shared" si="2"/>
        <v>-1.5999998431652784E-3</v>
      </c>
      <c r="M18" s="32"/>
    </row>
    <row r="19" spans="1:13" x14ac:dyDescent="0.2">
      <c r="A19" s="45"/>
      <c r="B19" s="12">
        <v>29</v>
      </c>
      <c r="C19" s="43" t="s">
        <v>21</v>
      </c>
      <c r="D19" s="43"/>
      <c r="E19" s="15">
        <f>VLOOKUP(C19,RA!B22:D49,3,0)</f>
        <v>3164081.8385000001</v>
      </c>
      <c r="F19" s="25">
        <f>VLOOKUP(C19,RA!B23:I53,8,0)</f>
        <v>-32926.755400000002</v>
      </c>
      <c r="G19" s="16">
        <f t="shared" si="0"/>
        <v>3197008.5939000002</v>
      </c>
      <c r="H19" s="27">
        <f>RA!J23</f>
        <v>-1.04064171158132</v>
      </c>
      <c r="I19" s="20">
        <f>VLOOKUP(B19,RMS!B:D,3,FALSE)</f>
        <v>3164083.2698649601</v>
      </c>
      <c r="J19" s="21">
        <f>VLOOKUP(B19,RMS!B:E,4,FALSE)</f>
        <v>3197008.6229606802</v>
      </c>
      <c r="K19" s="22">
        <f t="shared" si="1"/>
        <v>-1.4313649600371718</v>
      </c>
      <c r="L19" s="22">
        <f t="shared" si="2"/>
        <v>-2.9060679953545332E-2</v>
      </c>
      <c r="M19" s="32"/>
    </row>
    <row r="20" spans="1:13" x14ac:dyDescent="0.2">
      <c r="A20" s="45"/>
      <c r="B20" s="12">
        <v>31</v>
      </c>
      <c r="C20" s="43" t="s">
        <v>22</v>
      </c>
      <c r="D20" s="43"/>
      <c r="E20" s="15">
        <f>VLOOKUP(C20,RA!B24:D50,3,0)</f>
        <v>264667.50459999999</v>
      </c>
      <c r="F20" s="25">
        <f>VLOOKUP(C20,RA!B24:I54,8,0)</f>
        <v>41784.750599999999</v>
      </c>
      <c r="G20" s="16">
        <f t="shared" si="0"/>
        <v>222882.75399999999</v>
      </c>
      <c r="H20" s="27">
        <f>RA!J24</f>
        <v>15.7876391599908</v>
      </c>
      <c r="I20" s="20">
        <f>VLOOKUP(B20,RMS!B:D,3,FALSE)</f>
        <v>264667.534063467</v>
      </c>
      <c r="J20" s="21">
        <f>VLOOKUP(B20,RMS!B:E,4,FALSE)</f>
        <v>222882.74998024499</v>
      </c>
      <c r="K20" s="22">
        <f t="shared" si="1"/>
        <v>-2.946346701355651E-2</v>
      </c>
      <c r="L20" s="22">
        <f t="shared" si="2"/>
        <v>4.0197549969889224E-3</v>
      </c>
      <c r="M20" s="32"/>
    </row>
    <row r="21" spans="1:13" x14ac:dyDescent="0.2">
      <c r="A21" s="45"/>
      <c r="B21" s="12">
        <v>32</v>
      </c>
      <c r="C21" s="43" t="s">
        <v>23</v>
      </c>
      <c r="D21" s="43"/>
      <c r="E21" s="15">
        <f>VLOOKUP(C21,RA!B24:D51,3,0)</f>
        <v>394458.65490000002</v>
      </c>
      <c r="F21" s="25">
        <f>VLOOKUP(C21,RA!B25:I55,8,0)</f>
        <v>25299.854800000001</v>
      </c>
      <c r="G21" s="16">
        <f t="shared" si="0"/>
        <v>369158.80009999999</v>
      </c>
      <c r="H21" s="27">
        <f>RA!J25</f>
        <v>6.41381662836472</v>
      </c>
      <c r="I21" s="20">
        <f>VLOOKUP(B21,RMS!B:D,3,FALSE)</f>
        <v>394458.63338696002</v>
      </c>
      <c r="J21" s="21">
        <f>VLOOKUP(B21,RMS!B:E,4,FALSE)</f>
        <v>369158.80182998598</v>
      </c>
      <c r="K21" s="22">
        <f t="shared" si="1"/>
        <v>2.1513040002901107E-2</v>
      </c>
      <c r="L21" s="22">
        <f t="shared" si="2"/>
        <v>-1.7299859900958836E-3</v>
      </c>
      <c r="M21" s="32"/>
    </row>
    <row r="22" spans="1:13" x14ac:dyDescent="0.2">
      <c r="A22" s="45"/>
      <c r="B22" s="12">
        <v>33</v>
      </c>
      <c r="C22" s="43" t="s">
        <v>24</v>
      </c>
      <c r="D22" s="43"/>
      <c r="E22" s="15">
        <f>VLOOKUP(C22,RA!B26:D52,3,0)</f>
        <v>534084.21380000003</v>
      </c>
      <c r="F22" s="25">
        <f>VLOOKUP(C22,RA!B26:I56,8,0)</f>
        <v>121193.0938</v>
      </c>
      <c r="G22" s="16">
        <f t="shared" si="0"/>
        <v>412891.12</v>
      </c>
      <c r="H22" s="27">
        <f>RA!J26</f>
        <v>22.691757342482202</v>
      </c>
      <c r="I22" s="20">
        <f>VLOOKUP(B22,RMS!B:D,3,FALSE)</f>
        <v>534084.19959391898</v>
      </c>
      <c r="J22" s="21">
        <f>VLOOKUP(B22,RMS!B:E,4,FALSE)</f>
        <v>412891.09597230301</v>
      </c>
      <c r="K22" s="22">
        <f t="shared" si="1"/>
        <v>1.4206081046722829E-2</v>
      </c>
      <c r="L22" s="22">
        <f t="shared" si="2"/>
        <v>2.4027696985285729E-2</v>
      </c>
      <c r="M22" s="32"/>
    </row>
    <row r="23" spans="1:13" x14ac:dyDescent="0.2">
      <c r="A23" s="45"/>
      <c r="B23" s="12">
        <v>34</v>
      </c>
      <c r="C23" s="43" t="s">
        <v>25</v>
      </c>
      <c r="D23" s="43"/>
      <c r="E23" s="15">
        <f>VLOOKUP(C23,RA!B26:D53,3,0)</f>
        <v>257571.44339999999</v>
      </c>
      <c r="F23" s="25">
        <f>VLOOKUP(C23,RA!B27:I57,8,0)</f>
        <v>71412.399999999994</v>
      </c>
      <c r="G23" s="16">
        <f t="shared" si="0"/>
        <v>186159.0434</v>
      </c>
      <c r="H23" s="27">
        <f>RA!J27</f>
        <v>27.725278492576901</v>
      </c>
      <c r="I23" s="20">
        <f>VLOOKUP(B23,RMS!B:D,3,FALSE)</f>
        <v>257571.24392449899</v>
      </c>
      <c r="J23" s="21">
        <f>VLOOKUP(B23,RMS!B:E,4,FALSE)</f>
        <v>186159.05756397601</v>
      </c>
      <c r="K23" s="22">
        <f t="shared" si="1"/>
        <v>0.19947550099459477</v>
      </c>
      <c r="L23" s="22">
        <f t="shared" si="2"/>
        <v>-1.4163976011332124E-2</v>
      </c>
      <c r="M23" s="32"/>
    </row>
    <row r="24" spans="1:13" x14ac:dyDescent="0.2">
      <c r="A24" s="45"/>
      <c r="B24" s="12">
        <v>35</v>
      </c>
      <c r="C24" s="43" t="s">
        <v>26</v>
      </c>
      <c r="D24" s="43"/>
      <c r="E24" s="15">
        <f>VLOOKUP(C24,RA!B28:D54,3,0)</f>
        <v>967216.38580000005</v>
      </c>
      <c r="F24" s="25">
        <f>VLOOKUP(C24,RA!B28:I58,8,0)</f>
        <v>51306.049700000003</v>
      </c>
      <c r="G24" s="16">
        <f t="shared" si="0"/>
        <v>915910.33610000007</v>
      </c>
      <c r="H24" s="27">
        <f>RA!J28</f>
        <v>5.3045058430812198</v>
      </c>
      <c r="I24" s="20">
        <f>VLOOKUP(B24,RMS!B:D,3,FALSE)</f>
        <v>967216.38580000005</v>
      </c>
      <c r="J24" s="21">
        <f>VLOOKUP(B24,RMS!B:E,4,FALSE)</f>
        <v>915910.32550000004</v>
      </c>
      <c r="K24" s="22">
        <f t="shared" si="1"/>
        <v>0</v>
      </c>
      <c r="L24" s="22">
        <f t="shared" si="2"/>
        <v>1.0600000037811697E-2</v>
      </c>
      <c r="M24" s="32"/>
    </row>
    <row r="25" spans="1:13" x14ac:dyDescent="0.2">
      <c r="A25" s="45"/>
      <c r="B25" s="12">
        <v>36</v>
      </c>
      <c r="C25" s="43" t="s">
        <v>27</v>
      </c>
      <c r="D25" s="43"/>
      <c r="E25" s="15">
        <f>VLOOKUP(C25,RA!B28:D55,3,0)</f>
        <v>857885.25760000001</v>
      </c>
      <c r="F25" s="25">
        <f>VLOOKUP(C25,RA!B29:I59,8,0)</f>
        <v>127515.44650000001</v>
      </c>
      <c r="G25" s="16">
        <f t="shared" si="0"/>
        <v>730369.81110000005</v>
      </c>
      <c r="H25" s="27">
        <f>RA!J29</f>
        <v>14.863927940285899</v>
      </c>
      <c r="I25" s="20">
        <f>VLOOKUP(B25,RMS!B:D,3,FALSE)</f>
        <v>857885.25766106194</v>
      </c>
      <c r="J25" s="21">
        <f>VLOOKUP(B25,RMS!B:E,4,FALSE)</f>
        <v>730369.83883833303</v>
      </c>
      <c r="K25" s="22">
        <f t="shared" si="1"/>
        <v>-6.1061931774020195E-5</v>
      </c>
      <c r="L25" s="22">
        <f t="shared" si="2"/>
        <v>-2.773833298124373E-2</v>
      </c>
      <c r="M25" s="32"/>
    </row>
    <row r="26" spans="1:13" x14ac:dyDescent="0.2">
      <c r="A26" s="45"/>
      <c r="B26" s="12">
        <v>37</v>
      </c>
      <c r="C26" s="43" t="s">
        <v>71</v>
      </c>
      <c r="D26" s="43"/>
      <c r="E26" s="15">
        <f>VLOOKUP(C26,RA!B30:D56,3,0)</f>
        <v>1389303.8859999999</v>
      </c>
      <c r="F26" s="25">
        <f>VLOOKUP(C26,RA!B30:I60,8,0)</f>
        <v>131197.80170000001</v>
      </c>
      <c r="G26" s="16">
        <f t="shared" si="0"/>
        <v>1258106.0843</v>
      </c>
      <c r="H26" s="27">
        <f>RA!J30</f>
        <v>9.4434200481319301</v>
      </c>
      <c r="I26" s="20">
        <f>VLOOKUP(B26,RMS!B:D,3,FALSE)</f>
        <v>1389303.8891734499</v>
      </c>
      <c r="J26" s="21">
        <f>VLOOKUP(B26,RMS!B:E,4,FALSE)</f>
        <v>1258106.0592389801</v>
      </c>
      <c r="K26" s="22">
        <f t="shared" si="1"/>
        <v>-3.1734500080347061E-3</v>
      </c>
      <c r="L26" s="22">
        <f t="shared" si="2"/>
        <v>2.5061019929125905E-2</v>
      </c>
      <c r="M26" s="32"/>
    </row>
    <row r="27" spans="1:13" x14ac:dyDescent="0.2">
      <c r="A27" s="45"/>
      <c r="B27" s="12">
        <v>38</v>
      </c>
      <c r="C27" s="43" t="s">
        <v>29</v>
      </c>
      <c r="D27" s="43"/>
      <c r="E27" s="15">
        <f>VLOOKUP(C27,RA!B30:D57,3,0)</f>
        <v>949216.95920000004</v>
      </c>
      <c r="F27" s="25">
        <f>VLOOKUP(C27,RA!B31:I61,8,0)</f>
        <v>12248.755999999999</v>
      </c>
      <c r="G27" s="16">
        <f t="shared" si="0"/>
        <v>936968.20319999999</v>
      </c>
      <c r="H27" s="27">
        <f>RA!J31</f>
        <v>1.2904063587657799</v>
      </c>
      <c r="I27" s="20">
        <f>VLOOKUP(B27,RMS!B:D,3,FALSE)</f>
        <v>949216.91891504405</v>
      </c>
      <c r="J27" s="21">
        <f>VLOOKUP(B27,RMS!B:E,4,FALSE)</f>
        <v>936968.12873805303</v>
      </c>
      <c r="K27" s="22">
        <f t="shared" si="1"/>
        <v>4.0284955990500748E-2</v>
      </c>
      <c r="L27" s="22">
        <f t="shared" si="2"/>
        <v>7.4461946962401271E-2</v>
      </c>
      <c r="M27" s="32"/>
    </row>
    <row r="28" spans="1:13" x14ac:dyDescent="0.2">
      <c r="A28" s="45"/>
      <c r="B28" s="12">
        <v>39</v>
      </c>
      <c r="C28" s="43" t="s">
        <v>30</v>
      </c>
      <c r="D28" s="43"/>
      <c r="E28" s="15">
        <f>VLOOKUP(C28,RA!B32:D58,3,0)</f>
        <v>109220.07249999999</v>
      </c>
      <c r="F28" s="25">
        <f>VLOOKUP(C28,RA!B32:I62,8,0)</f>
        <v>29570.546999999999</v>
      </c>
      <c r="G28" s="16">
        <f t="shared" si="0"/>
        <v>79649.525499999989</v>
      </c>
      <c r="H28" s="27">
        <f>RA!J32</f>
        <v>27.074278860234202</v>
      </c>
      <c r="I28" s="20">
        <f>VLOOKUP(B28,RMS!B:D,3,FALSE)</f>
        <v>109220.00737046399</v>
      </c>
      <c r="J28" s="21">
        <f>VLOOKUP(B28,RMS!B:E,4,FALSE)</f>
        <v>79649.520006776103</v>
      </c>
      <c r="K28" s="22">
        <f t="shared" si="1"/>
        <v>6.5129536000313237E-2</v>
      </c>
      <c r="L28" s="22">
        <f t="shared" si="2"/>
        <v>5.4932238854235038E-3</v>
      </c>
      <c r="M28" s="32"/>
    </row>
    <row r="29" spans="1:13" x14ac:dyDescent="0.2">
      <c r="A29" s="45"/>
      <c r="B29" s="12">
        <v>40</v>
      </c>
      <c r="C29" s="43" t="s">
        <v>73</v>
      </c>
      <c r="D29" s="43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5"/>
      <c r="B30" s="12">
        <v>42</v>
      </c>
      <c r="C30" s="43" t="s">
        <v>31</v>
      </c>
      <c r="D30" s="43"/>
      <c r="E30" s="15">
        <f>VLOOKUP(C30,RA!B34:D61,3,0)</f>
        <v>149757.05249999999</v>
      </c>
      <c r="F30" s="25">
        <f>VLOOKUP(C30,RA!B34:I65,8,0)</f>
        <v>23478.323899999999</v>
      </c>
      <c r="G30" s="16">
        <f t="shared" si="0"/>
        <v>126278.72859999999</v>
      </c>
      <c r="H30" s="27">
        <f>RA!J34</f>
        <v>15.677608171408201</v>
      </c>
      <c r="I30" s="20">
        <f>VLOOKUP(B30,RMS!B:D,3,FALSE)</f>
        <v>149757.13329999999</v>
      </c>
      <c r="J30" s="21">
        <f>VLOOKUP(B30,RMS!B:E,4,FALSE)</f>
        <v>126278.73</v>
      </c>
      <c r="K30" s="22">
        <f t="shared" si="1"/>
        <v>-8.0799999996088445E-2</v>
      </c>
      <c r="L30" s="22">
        <f t="shared" si="2"/>
        <v>-1.4000000082887709E-3</v>
      </c>
      <c r="M30" s="32"/>
    </row>
    <row r="31" spans="1:13" s="35" customFormat="1" ht="12" thickBot="1" x14ac:dyDescent="0.25">
      <c r="A31" s="45"/>
      <c r="B31" s="12">
        <v>70</v>
      </c>
      <c r="C31" s="46" t="s">
        <v>68</v>
      </c>
      <c r="D31" s="47"/>
      <c r="E31" s="15">
        <f>VLOOKUP(C31,RA!B35:D62,3,0)</f>
        <v>91100.02</v>
      </c>
      <c r="F31" s="25">
        <f>VLOOKUP(C31,RA!B35:I66,8,0)</f>
        <v>905.54</v>
      </c>
      <c r="G31" s="16">
        <f t="shared" si="0"/>
        <v>90194.48000000001</v>
      </c>
      <c r="H31" s="27">
        <f>RA!J35</f>
        <v>0.99400636794591302</v>
      </c>
      <c r="I31" s="20">
        <f>VLOOKUP(B31,RMS!B:D,3,FALSE)</f>
        <v>91100.02</v>
      </c>
      <c r="J31" s="21">
        <f>VLOOKUP(B31,RMS!B:E,4,FALSE)</f>
        <v>90194.48</v>
      </c>
      <c r="K31" s="22">
        <f t="shared" si="1"/>
        <v>0</v>
      </c>
      <c r="L31" s="22">
        <f t="shared" si="2"/>
        <v>0</v>
      </c>
    </row>
    <row r="32" spans="1:13" x14ac:dyDescent="0.2">
      <c r="A32" s="45"/>
      <c r="B32" s="12">
        <v>71</v>
      </c>
      <c r="C32" s="43" t="s">
        <v>35</v>
      </c>
      <c r="D32" s="43"/>
      <c r="E32" s="15">
        <f>VLOOKUP(C32,RA!B34:D62,3,0)</f>
        <v>127130.85</v>
      </c>
      <c r="F32" s="25">
        <f>VLOOKUP(C32,RA!B34:I66,8,0)</f>
        <v>-10205.15</v>
      </c>
      <c r="G32" s="16">
        <f t="shared" si="0"/>
        <v>137336</v>
      </c>
      <c r="H32" s="27">
        <f>RA!J35</f>
        <v>0.99400636794591302</v>
      </c>
      <c r="I32" s="20">
        <f>VLOOKUP(B32,RMS!B:D,3,FALSE)</f>
        <v>127130.85</v>
      </c>
      <c r="J32" s="21">
        <f>VLOOKUP(B32,RMS!B:E,4,FALSE)</f>
        <v>137336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5"/>
      <c r="B33" s="12">
        <v>72</v>
      </c>
      <c r="C33" s="43" t="s">
        <v>36</v>
      </c>
      <c r="D33" s="43"/>
      <c r="E33" s="15">
        <f>VLOOKUP(C33,RA!B34:D63,3,0)</f>
        <v>63361.53</v>
      </c>
      <c r="F33" s="25">
        <f>VLOOKUP(C33,RA!B34:I67,8,0)</f>
        <v>319.64</v>
      </c>
      <c r="G33" s="16">
        <f t="shared" si="0"/>
        <v>63041.89</v>
      </c>
      <c r="H33" s="27">
        <f>RA!J34</f>
        <v>15.677608171408201</v>
      </c>
      <c r="I33" s="20">
        <f>VLOOKUP(B33,RMS!B:D,3,FALSE)</f>
        <v>63361.53</v>
      </c>
      <c r="J33" s="21">
        <f>VLOOKUP(B33,RMS!B:E,4,FALSE)</f>
        <v>63041.89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5"/>
      <c r="B34" s="12">
        <v>73</v>
      </c>
      <c r="C34" s="43" t="s">
        <v>37</v>
      </c>
      <c r="D34" s="43"/>
      <c r="E34" s="15">
        <f>VLOOKUP(C34,RA!B35:D64,3,0)</f>
        <v>119430.02</v>
      </c>
      <c r="F34" s="25">
        <f>VLOOKUP(C34,RA!B35:I68,8,0)</f>
        <v>-21460.720000000001</v>
      </c>
      <c r="G34" s="16">
        <f t="shared" si="0"/>
        <v>140890.74</v>
      </c>
      <c r="H34" s="27">
        <f>RA!J35</f>
        <v>0.99400636794591302</v>
      </c>
      <c r="I34" s="20">
        <f>VLOOKUP(B34,RMS!B:D,3,FALSE)</f>
        <v>119430.02</v>
      </c>
      <c r="J34" s="21">
        <f>VLOOKUP(B34,RMS!B:E,4,FALSE)</f>
        <v>140890.74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5"/>
      <c r="B35" s="12">
        <v>74</v>
      </c>
      <c r="C35" s="43" t="s">
        <v>69</v>
      </c>
      <c r="D35" s="43"/>
      <c r="E35" s="15">
        <f>VLOOKUP(C35,RA!B36:D65,3,0)</f>
        <v>0.85</v>
      </c>
      <c r="F35" s="25">
        <f>VLOOKUP(C35,RA!B36:I69,8,0)</f>
        <v>-54.71</v>
      </c>
      <c r="G35" s="16">
        <f t="shared" si="0"/>
        <v>55.56</v>
      </c>
      <c r="H35" s="27">
        <f>RA!J36</f>
        <v>-8.0272805538545509</v>
      </c>
      <c r="I35" s="20">
        <f>VLOOKUP(B35,RMS!B:D,3,FALSE)</f>
        <v>0.85</v>
      </c>
      <c r="J35" s="21">
        <f>VLOOKUP(B35,RMS!B:E,4,FALSE)</f>
        <v>55.56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5"/>
      <c r="B36" s="12">
        <v>75</v>
      </c>
      <c r="C36" s="43" t="s">
        <v>32</v>
      </c>
      <c r="D36" s="43"/>
      <c r="E36" s="15">
        <f>VLOOKUP(C36,RA!B8:D65,3,0)</f>
        <v>83633.761599999998</v>
      </c>
      <c r="F36" s="25">
        <f>VLOOKUP(C36,RA!B8:I69,8,0)</f>
        <v>5246.0339000000004</v>
      </c>
      <c r="G36" s="16">
        <f t="shared" si="0"/>
        <v>78387.727700000003</v>
      </c>
      <c r="H36" s="27">
        <f>RA!J36</f>
        <v>-8.0272805538545509</v>
      </c>
      <c r="I36" s="20">
        <f>VLOOKUP(B36,RMS!B:D,3,FALSE)</f>
        <v>83633.760683760702</v>
      </c>
      <c r="J36" s="21">
        <f>VLOOKUP(B36,RMS!B:E,4,FALSE)</f>
        <v>78387.728632478596</v>
      </c>
      <c r="K36" s="22">
        <f t="shared" si="1"/>
        <v>9.1623929620254785E-4</v>
      </c>
      <c r="L36" s="22">
        <f t="shared" si="2"/>
        <v>-9.3247859331313521E-4</v>
      </c>
      <c r="M36" s="32"/>
    </row>
    <row r="37" spans="1:13" x14ac:dyDescent="0.2">
      <c r="A37" s="45"/>
      <c r="B37" s="12">
        <v>76</v>
      </c>
      <c r="C37" s="43" t="s">
        <v>33</v>
      </c>
      <c r="D37" s="43"/>
      <c r="E37" s="15">
        <f>VLOOKUP(C37,RA!B8:D66,3,0)</f>
        <v>304813.3836</v>
      </c>
      <c r="F37" s="25">
        <f>VLOOKUP(C37,RA!B8:I70,8,0)</f>
        <v>17004.343000000001</v>
      </c>
      <c r="G37" s="16">
        <f t="shared" si="0"/>
        <v>287809.04060000001</v>
      </c>
      <c r="H37" s="27">
        <f>RA!J37</f>
        <v>0.50447014142493096</v>
      </c>
      <c r="I37" s="20">
        <f>VLOOKUP(B37,RMS!B:D,3,FALSE)</f>
        <v>304813.37771965802</v>
      </c>
      <c r="J37" s="21">
        <f>VLOOKUP(B37,RMS!B:E,4,FALSE)</f>
        <v>287809.04098290601</v>
      </c>
      <c r="K37" s="22">
        <f t="shared" si="1"/>
        <v>5.8803419815376401E-3</v>
      </c>
      <c r="L37" s="22">
        <f t="shared" si="2"/>
        <v>-3.8290600059553981E-4</v>
      </c>
      <c r="M37" s="32"/>
    </row>
    <row r="38" spans="1:13" x14ac:dyDescent="0.2">
      <c r="A38" s="45"/>
      <c r="B38" s="12">
        <v>77</v>
      </c>
      <c r="C38" s="43" t="s">
        <v>38</v>
      </c>
      <c r="D38" s="43"/>
      <c r="E38" s="15">
        <f>VLOOKUP(C38,RA!B9:D67,3,0)</f>
        <v>102929.93</v>
      </c>
      <c r="F38" s="25">
        <f>VLOOKUP(C38,RA!B9:I71,8,0)</f>
        <v>-17491.490000000002</v>
      </c>
      <c r="G38" s="16">
        <f t="shared" si="0"/>
        <v>120421.42</v>
      </c>
      <c r="H38" s="27">
        <f>RA!J38</f>
        <v>-17.969284439540399</v>
      </c>
      <c r="I38" s="20">
        <f>VLOOKUP(B38,RMS!B:D,3,FALSE)</f>
        <v>102929.93</v>
      </c>
      <c r="J38" s="21">
        <f>VLOOKUP(B38,RMS!B:E,4,FALSE)</f>
        <v>120421.42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5"/>
      <c r="B39" s="12">
        <v>78</v>
      </c>
      <c r="C39" s="43" t="s">
        <v>39</v>
      </c>
      <c r="D39" s="43"/>
      <c r="E39" s="15">
        <f>VLOOKUP(C39,RA!B10:D68,3,0)</f>
        <v>23641.9</v>
      </c>
      <c r="F39" s="25">
        <f>VLOOKUP(C39,RA!B10:I72,8,0)</f>
        <v>3164.65</v>
      </c>
      <c r="G39" s="16">
        <f t="shared" si="0"/>
        <v>20477.25</v>
      </c>
      <c r="H39" s="27">
        <f>RA!J39</f>
        <v>-6436.4705882353001</v>
      </c>
      <c r="I39" s="20">
        <f>VLOOKUP(B39,RMS!B:D,3,FALSE)</f>
        <v>23641.9</v>
      </c>
      <c r="J39" s="21">
        <f>VLOOKUP(B39,RMS!B:E,4,FALSE)</f>
        <v>20477.25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5"/>
      <c r="B40" s="12">
        <v>9101</v>
      </c>
      <c r="C40" s="48" t="s">
        <v>75</v>
      </c>
      <c r="D40" s="49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6.2726269865637603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5"/>
      <c r="B41" s="12">
        <v>99</v>
      </c>
      <c r="C41" s="43" t="s">
        <v>34</v>
      </c>
      <c r="D41" s="43"/>
      <c r="E41" s="15">
        <f>VLOOKUP(C41,RA!B8:D69,3,0)</f>
        <v>56752.778899999998</v>
      </c>
      <c r="F41" s="25">
        <f>VLOOKUP(C41,RA!B8:I73,8,0)</f>
        <v>4954.2659999999996</v>
      </c>
      <c r="G41" s="16">
        <f t="shared" si="0"/>
        <v>51798.512900000002</v>
      </c>
      <c r="H41" s="27">
        <f>RA!J40</f>
        <v>6.2726269865637603</v>
      </c>
      <c r="I41" s="20">
        <f>VLOOKUP(B41,RMS!B:D,3,FALSE)</f>
        <v>56752.778912336398</v>
      </c>
      <c r="J41" s="21">
        <f>VLOOKUP(B41,RMS!B:E,4,FALSE)</f>
        <v>51798.512896150103</v>
      </c>
      <c r="K41" s="22">
        <f t="shared" si="1"/>
        <v>-1.2336400686763227E-5</v>
      </c>
      <c r="L41" s="22">
        <f t="shared" si="2"/>
        <v>3.8498983485624194E-6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7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10.42578125" style="41" bestFit="1" customWidth="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58</v>
      </c>
      <c r="F5" s="69" t="s">
        <v>59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60</v>
      </c>
      <c r="Q5" s="69" t="s">
        <v>61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19931654.5627</v>
      </c>
      <c r="E7" s="73">
        <v>26445086.319899999</v>
      </c>
      <c r="F7" s="74">
        <v>75.369973542878398</v>
      </c>
      <c r="G7" s="73">
        <v>14425724.8037</v>
      </c>
      <c r="H7" s="74">
        <v>38.167439306673899</v>
      </c>
      <c r="I7" s="73">
        <v>1098589.4129000001</v>
      </c>
      <c r="J7" s="74">
        <v>5.5117823231589398</v>
      </c>
      <c r="K7" s="73">
        <v>1324860.1627</v>
      </c>
      <c r="L7" s="74">
        <v>9.1840110686167495</v>
      </c>
      <c r="M7" s="74">
        <v>-0.170788401803003</v>
      </c>
      <c r="N7" s="73">
        <v>36050393.7883</v>
      </c>
      <c r="O7" s="73">
        <v>2368835655.914</v>
      </c>
      <c r="P7" s="73">
        <v>941899</v>
      </c>
      <c r="Q7" s="73">
        <v>867625</v>
      </c>
      <c r="R7" s="74">
        <v>8.5606108629880495</v>
      </c>
      <c r="S7" s="73">
        <v>21.1611378318694</v>
      </c>
      <c r="T7" s="73">
        <v>18.578002277020602</v>
      </c>
      <c r="U7" s="75">
        <v>12.2069785442186</v>
      </c>
      <c r="V7" s="63"/>
      <c r="W7" s="63"/>
    </row>
    <row r="8" spans="1:23" ht="12" customHeight="1" thickBot="1" x14ac:dyDescent="0.25">
      <c r="A8" s="53">
        <v>42462</v>
      </c>
      <c r="B8" s="62" t="s">
        <v>6</v>
      </c>
      <c r="C8" s="51"/>
      <c r="D8" s="76">
        <v>975238.03139999998</v>
      </c>
      <c r="E8" s="76">
        <v>888247.28300000005</v>
      </c>
      <c r="F8" s="77">
        <v>109.793528228558</v>
      </c>
      <c r="G8" s="76">
        <v>546568.20550000004</v>
      </c>
      <c r="H8" s="77">
        <v>78.429338111215898</v>
      </c>
      <c r="I8" s="76">
        <v>-35887.731099999997</v>
      </c>
      <c r="J8" s="77">
        <v>-3.6798945431282499</v>
      </c>
      <c r="K8" s="76">
        <v>120869.7596</v>
      </c>
      <c r="L8" s="77">
        <v>22.114304927310702</v>
      </c>
      <c r="M8" s="77">
        <v>-1.29691240570648</v>
      </c>
      <c r="N8" s="76">
        <v>1928483.5967999999</v>
      </c>
      <c r="O8" s="76">
        <v>91314479.393600002</v>
      </c>
      <c r="P8" s="76">
        <v>34516</v>
      </c>
      <c r="Q8" s="76">
        <v>45232</v>
      </c>
      <c r="R8" s="77">
        <v>-23.6911920764061</v>
      </c>
      <c r="S8" s="76">
        <v>28.254665413141701</v>
      </c>
      <c r="T8" s="76">
        <v>21.074583600106099</v>
      </c>
      <c r="U8" s="78">
        <v>25.412022078647698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111431.3069</v>
      </c>
      <c r="E9" s="76">
        <v>162892.13930000001</v>
      </c>
      <c r="F9" s="77">
        <v>68.408032075001401</v>
      </c>
      <c r="G9" s="76">
        <v>87548.925799999997</v>
      </c>
      <c r="H9" s="77">
        <v>27.278896778879702</v>
      </c>
      <c r="I9" s="76">
        <v>6635.0057999999999</v>
      </c>
      <c r="J9" s="77">
        <v>5.9543462107595504</v>
      </c>
      <c r="K9" s="76">
        <v>15235.8277</v>
      </c>
      <c r="L9" s="77">
        <v>17.4026437912046</v>
      </c>
      <c r="M9" s="77">
        <v>-0.56451294077052305</v>
      </c>
      <c r="N9" s="76">
        <v>208829.6012</v>
      </c>
      <c r="O9" s="76">
        <v>12166420.555199999</v>
      </c>
      <c r="P9" s="76">
        <v>6149</v>
      </c>
      <c r="Q9" s="76">
        <v>5875</v>
      </c>
      <c r="R9" s="77">
        <v>4.6638297872340502</v>
      </c>
      <c r="S9" s="76">
        <v>18.1218583346886</v>
      </c>
      <c r="T9" s="76">
        <v>16.578433072340399</v>
      </c>
      <c r="U9" s="78">
        <v>8.5169259898348297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235907.4417</v>
      </c>
      <c r="E10" s="76">
        <v>305726.16899999999</v>
      </c>
      <c r="F10" s="77">
        <v>77.162986234259904</v>
      </c>
      <c r="G10" s="76">
        <v>108407.8897</v>
      </c>
      <c r="H10" s="77">
        <v>117.610952812413</v>
      </c>
      <c r="I10" s="76">
        <v>-1104.7707</v>
      </c>
      <c r="J10" s="77">
        <v>-0.46830684612523599</v>
      </c>
      <c r="K10" s="76">
        <v>22803.344000000001</v>
      </c>
      <c r="L10" s="77">
        <v>21.034764225283102</v>
      </c>
      <c r="M10" s="77">
        <v>-1.0484477495932201</v>
      </c>
      <c r="N10" s="76">
        <v>451882.23930000002</v>
      </c>
      <c r="O10" s="76">
        <v>21647987.8336</v>
      </c>
      <c r="P10" s="76">
        <v>106338</v>
      </c>
      <c r="Q10" s="76">
        <v>95126</v>
      </c>
      <c r="R10" s="77">
        <v>11.786472678342401</v>
      </c>
      <c r="S10" s="76">
        <v>2.2184679202166699</v>
      </c>
      <c r="T10" s="76">
        <v>2.27040764459769</v>
      </c>
      <c r="U10" s="78">
        <v>-2.3412429770880498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67712.532200000001</v>
      </c>
      <c r="E11" s="76">
        <v>107607.3548</v>
      </c>
      <c r="F11" s="77">
        <v>62.925561478442702</v>
      </c>
      <c r="G11" s="76">
        <v>39521.715199999999</v>
      </c>
      <c r="H11" s="77">
        <v>71.329943190319796</v>
      </c>
      <c r="I11" s="76">
        <v>-30660.295300000002</v>
      </c>
      <c r="J11" s="77">
        <v>-45.280089672971997</v>
      </c>
      <c r="K11" s="76">
        <v>7660.9168</v>
      </c>
      <c r="L11" s="77">
        <v>19.384069646855799</v>
      </c>
      <c r="M11" s="77">
        <v>-5.0021705104537899</v>
      </c>
      <c r="N11" s="76">
        <v>171094.68460000001</v>
      </c>
      <c r="O11" s="76">
        <v>7212744.8553999998</v>
      </c>
      <c r="P11" s="76">
        <v>4093</v>
      </c>
      <c r="Q11" s="76">
        <v>6167</v>
      </c>
      <c r="R11" s="77">
        <v>-33.630614561375097</v>
      </c>
      <c r="S11" s="76">
        <v>16.5434967505497</v>
      </c>
      <c r="T11" s="76">
        <v>16.763767212583101</v>
      </c>
      <c r="U11" s="78">
        <v>-1.3314625399619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96950.286699999997</v>
      </c>
      <c r="E12" s="76">
        <v>180742.60509999999</v>
      </c>
      <c r="F12" s="77">
        <v>53.639974175629497</v>
      </c>
      <c r="G12" s="76">
        <v>123614.3481</v>
      </c>
      <c r="H12" s="77">
        <v>-21.570361216021301</v>
      </c>
      <c r="I12" s="76">
        <v>19447.087</v>
      </c>
      <c r="J12" s="77">
        <v>20.058823611503598</v>
      </c>
      <c r="K12" s="76">
        <v>23677.730100000001</v>
      </c>
      <c r="L12" s="77">
        <v>19.154516012045399</v>
      </c>
      <c r="M12" s="77">
        <v>-0.17867604209239599</v>
      </c>
      <c r="N12" s="76">
        <v>173864.96770000001</v>
      </c>
      <c r="O12" s="76">
        <v>23847904.6743</v>
      </c>
      <c r="P12" s="76">
        <v>1019</v>
      </c>
      <c r="Q12" s="76">
        <v>857</v>
      </c>
      <c r="R12" s="77">
        <v>18.903150525087501</v>
      </c>
      <c r="S12" s="76">
        <v>95.1425777232581</v>
      </c>
      <c r="T12" s="76">
        <v>89.748752625437604</v>
      </c>
      <c r="U12" s="78">
        <v>5.6692021878044603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228233.6237</v>
      </c>
      <c r="E13" s="76">
        <v>494074.25579999998</v>
      </c>
      <c r="F13" s="77">
        <v>46.194194702666003</v>
      </c>
      <c r="G13" s="76">
        <v>300222.78320000001</v>
      </c>
      <c r="H13" s="77">
        <v>-23.978579750905499</v>
      </c>
      <c r="I13" s="76">
        <v>66586.126099999994</v>
      </c>
      <c r="J13" s="77">
        <v>29.174547124364</v>
      </c>
      <c r="K13" s="76">
        <v>83118.9807</v>
      </c>
      <c r="L13" s="77">
        <v>27.685767153996601</v>
      </c>
      <c r="M13" s="77">
        <v>-0.198905887208504</v>
      </c>
      <c r="N13" s="76">
        <v>396389.79820000002</v>
      </c>
      <c r="O13" s="76">
        <v>39903905.507100001</v>
      </c>
      <c r="P13" s="76">
        <v>9390</v>
      </c>
      <c r="Q13" s="76">
        <v>6963</v>
      </c>
      <c r="R13" s="77">
        <v>34.855665661352901</v>
      </c>
      <c r="S13" s="76">
        <v>24.306030212992599</v>
      </c>
      <c r="T13" s="76">
        <v>24.149960433721098</v>
      </c>
      <c r="U13" s="78">
        <v>0.64210312380843804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129942.8137</v>
      </c>
      <c r="E14" s="76">
        <v>213321.31779999999</v>
      </c>
      <c r="F14" s="77">
        <v>60.914124776703403</v>
      </c>
      <c r="G14" s="76">
        <v>172685.72560000001</v>
      </c>
      <c r="H14" s="77">
        <v>-24.751850074167301</v>
      </c>
      <c r="I14" s="76">
        <v>27405.8665</v>
      </c>
      <c r="J14" s="77">
        <v>21.090713460516699</v>
      </c>
      <c r="K14" s="76">
        <v>31111.931499999999</v>
      </c>
      <c r="L14" s="77">
        <v>18.0165044863442</v>
      </c>
      <c r="M14" s="77">
        <v>-0.119120376695352</v>
      </c>
      <c r="N14" s="76">
        <v>230278.9454</v>
      </c>
      <c r="O14" s="76">
        <v>16764422.9289</v>
      </c>
      <c r="P14" s="76">
        <v>2038</v>
      </c>
      <c r="Q14" s="76">
        <v>1462</v>
      </c>
      <c r="R14" s="77">
        <v>39.398084815321504</v>
      </c>
      <c r="S14" s="76">
        <v>63.759967468105998</v>
      </c>
      <c r="T14" s="76">
        <v>68.629365047879602</v>
      </c>
      <c r="U14" s="78">
        <v>-7.6370766377969002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119957.2691</v>
      </c>
      <c r="E15" s="76">
        <v>236989.28450000001</v>
      </c>
      <c r="F15" s="77">
        <v>50.617170034959997</v>
      </c>
      <c r="G15" s="76">
        <v>190187.5563</v>
      </c>
      <c r="H15" s="77">
        <v>-36.926857133186701</v>
      </c>
      <c r="I15" s="76">
        <v>23846.561399999999</v>
      </c>
      <c r="J15" s="77">
        <v>19.879213305632</v>
      </c>
      <c r="K15" s="76">
        <v>40476.999000000003</v>
      </c>
      <c r="L15" s="77">
        <v>21.282674738273599</v>
      </c>
      <c r="M15" s="77">
        <v>-0.41086142774566897</v>
      </c>
      <c r="N15" s="76">
        <v>203997.37059999999</v>
      </c>
      <c r="O15" s="76">
        <v>13527862.241</v>
      </c>
      <c r="P15" s="76">
        <v>4940</v>
      </c>
      <c r="Q15" s="76">
        <v>3434</v>
      </c>
      <c r="R15" s="77">
        <v>43.855562026790899</v>
      </c>
      <c r="S15" s="76">
        <v>24.2828479959514</v>
      </c>
      <c r="T15" s="76">
        <v>24.4729474373908</v>
      </c>
      <c r="U15" s="78">
        <v>-0.78285480134401997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1370773.0647</v>
      </c>
      <c r="E16" s="76">
        <v>2571992.3505000002</v>
      </c>
      <c r="F16" s="77">
        <v>53.296156360399699</v>
      </c>
      <c r="G16" s="76">
        <v>716233.21140000003</v>
      </c>
      <c r="H16" s="77">
        <v>91.386414771327097</v>
      </c>
      <c r="I16" s="76">
        <v>526.71900000000005</v>
      </c>
      <c r="J16" s="77">
        <v>3.8424959868560003E-2</v>
      </c>
      <c r="K16" s="76">
        <v>39377.038</v>
      </c>
      <c r="L16" s="77">
        <v>5.4977956025008803</v>
      </c>
      <c r="M16" s="77">
        <v>-0.98662370186401505</v>
      </c>
      <c r="N16" s="76">
        <v>2200428.4862000002</v>
      </c>
      <c r="O16" s="76">
        <v>113780180.5183</v>
      </c>
      <c r="P16" s="76">
        <v>58274</v>
      </c>
      <c r="Q16" s="76">
        <v>43004</v>
      </c>
      <c r="R16" s="77">
        <v>35.5083248069947</v>
      </c>
      <c r="S16" s="76">
        <v>23.522892965988301</v>
      </c>
      <c r="T16" s="76">
        <v>19.292517475118601</v>
      </c>
      <c r="U16" s="78">
        <v>17.984078306126602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1004234.2439</v>
      </c>
      <c r="E17" s="76">
        <v>1806052.0282999999</v>
      </c>
      <c r="F17" s="77">
        <v>55.603837993818203</v>
      </c>
      <c r="G17" s="76">
        <v>409781.50089999998</v>
      </c>
      <c r="H17" s="77">
        <v>145.06578303178799</v>
      </c>
      <c r="I17" s="76">
        <v>57634.050499999998</v>
      </c>
      <c r="J17" s="77">
        <v>5.73910428269952</v>
      </c>
      <c r="K17" s="76">
        <v>51812.158499999998</v>
      </c>
      <c r="L17" s="77">
        <v>12.6438500484296</v>
      </c>
      <c r="M17" s="77">
        <v>0.112365363045047</v>
      </c>
      <c r="N17" s="76">
        <v>1496446.0804999999</v>
      </c>
      <c r="O17" s="76">
        <v>151070652.58880001</v>
      </c>
      <c r="P17" s="76">
        <v>12534</v>
      </c>
      <c r="Q17" s="76">
        <v>10532</v>
      </c>
      <c r="R17" s="77">
        <v>19.0087352829472</v>
      </c>
      <c r="S17" s="76">
        <v>80.120810906334796</v>
      </c>
      <c r="T17" s="76">
        <v>46.734887637675698</v>
      </c>
      <c r="U17" s="78">
        <v>41.669477494041999</v>
      </c>
    </row>
    <row r="18" spans="1:21" ht="12" customHeight="1" thickBot="1" x14ac:dyDescent="0.25">
      <c r="A18" s="54"/>
      <c r="B18" s="62" t="s">
        <v>16</v>
      </c>
      <c r="C18" s="51"/>
      <c r="D18" s="76">
        <v>2187597.3237999999</v>
      </c>
      <c r="E18" s="76">
        <v>2975018.3495</v>
      </c>
      <c r="F18" s="77">
        <v>73.532229613563899</v>
      </c>
      <c r="G18" s="76">
        <v>1460076.8896999999</v>
      </c>
      <c r="H18" s="77">
        <v>49.827542592601603</v>
      </c>
      <c r="I18" s="76">
        <v>79293.673899999994</v>
      </c>
      <c r="J18" s="77">
        <v>3.62469239824547</v>
      </c>
      <c r="K18" s="76">
        <v>76415.043000000005</v>
      </c>
      <c r="L18" s="77">
        <v>5.2336314298968798</v>
      </c>
      <c r="M18" s="77">
        <v>3.7670997580934E-2</v>
      </c>
      <c r="N18" s="76">
        <v>3948629.3873999999</v>
      </c>
      <c r="O18" s="76">
        <v>283228469.41729999</v>
      </c>
      <c r="P18" s="76">
        <v>91853</v>
      </c>
      <c r="Q18" s="76">
        <v>72884</v>
      </c>
      <c r="R18" s="77">
        <v>26.026288348608698</v>
      </c>
      <c r="S18" s="76">
        <v>23.816286063601598</v>
      </c>
      <c r="T18" s="76">
        <v>24.162121502661801</v>
      </c>
      <c r="U18" s="78">
        <v>-1.45209642736313</v>
      </c>
    </row>
    <row r="19" spans="1:21" ht="12" customHeight="1" thickBot="1" x14ac:dyDescent="0.25">
      <c r="A19" s="54"/>
      <c r="B19" s="62" t="s">
        <v>17</v>
      </c>
      <c r="C19" s="51"/>
      <c r="D19" s="76">
        <v>591949.98270000005</v>
      </c>
      <c r="E19" s="76">
        <v>1156260.8696999999</v>
      </c>
      <c r="F19" s="77">
        <v>51.195192902583102</v>
      </c>
      <c r="G19" s="76">
        <v>442871.4105</v>
      </c>
      <c r="H19" s="77">
        <v>33.661818908493302</v>
      </c>
      <c r="I19" s="76">
        <v>68972.654599999994</v>
      </c>
      <c r="J19" s="77">
        <v>11.6517706927538</v>
      </c>
      <c r="K19" s="76">
        <v>53760.399299999997</v>
      </c>
      <c r="L19" s="77">
        <v>12.139053916193101</v>
      </c>
      <c r="M19" s="77">
        <v>0.282963956705582</v>
      </c>
      <c r="N19" s="76">
        <v>1167900.7507</v>
      </c>
      <c r="O19" s="76">
        <v>78556482.081599995</v>
      </c>
      <c r="P19" s="76">
        <v>11595</v>
      </c>
      <c r="Q19" s="76">
        <v>10448</v>
      </c>
      <c r="R19" s="77">
        <v>10.9781776416539</v>
      </c>
      <c r="S19" s="76">
        <v>51.052176170763303</v>
      </c>
      <c r="T19" s="76">
        <v>55.125456355283298</v>
      </c>
      <c r="U19" s="78">
        <v>-7.9786612247348803</v>
      </c>
    </row>
    <row r="20" spans="1:21" ht="12" thickBot="1" x14ac:dyDescent="0.25">
      <c r="A20" s="54"/>
      <c r="B20" s="62" t="s">
        <v>18</v>
      </c>
      <c r="C20" s="51"/>
      <c r="D20" s="76">
        <v>1062266.338</v>
      </c>
      <c r="E20" s="76">
        <v>1144435.7862</v>
      </c>
      <c r="F20" s="77">
        <v>92.820090983624596</v>
      </c>
      <c r="G20" s="76">
        <v>781553.78359999997</v>
      </c>
      <c r="H20" s="77">
        <v>35.917240795250102</v>
      </c>
      <c r="I20" s="76">
        <v>89030.206699999995</v>
      </c>
      <c r="J20" s="77">
        <v>8.3811567320887903</v>
      </c>
      <c r="K20" s="76">
        <v>56645.597699999998</v>
      </c>
      <c r="L20" s="77">
        <v>7.2478182421532802</v>
      </c>
      <c r="M20" s="77">
        <v>0.57170566319225202</v>
      </c>
      <c r="N20" s="76">
        <v>1971755.6058</v>
      </c>
      <c r="O20" s="76">
        <v>128853096.7322</v>
      </c>
      <c r="P20" s="76">
        <v>35649</v>
      </c>
      <c r="Q20" s="76">
        <v>34271</v>
      </c>
      <c r="R20" s="77">
        <v>4.0208922996119103</v>
      </c>
      <c r="S20" s="76">
        <v>29.797928076523899</v>
      </c>
      <c r="T20" s="76">
        <v>26.5381596043302</v>
      </c>
      <c r="U20" s="78">
        <v>10.9395809796651</v>
      </c>
    </row>
    <row r="21" spans="1:21" ht="12" customHeight="1" thickBot="1" x14ac:dyDescent="0.25">
      <c r="A21" s="54"/>
      <c r="B21" s="62" t="s">
        <v>19</v>
      </c>
      <c r="C21" s="51"/>
      <c r="D21" s="76">
        <v>357529.761</v>
      </c>
      <c r="E21" s="76">
        <v>609233.51699999999</v>
      </c>
      <c r="F21" s="77">
        <v>58.685175884701003</v>
      </c>
      <c r="G21" s="76">
        <v>321057.96549999999</v>
      </c>
      <c r="H21" s="77">
        <v>11.3598787194707</v>
      </c>
      <c r="I21" s="76">
        <v>33175.948499999999</v>
      </c>
      <c r="J21" s="77">
        <v>9.2792131226244994</v>
      </c>
      <c r="K21" s="76">
        <v>21094.358899999999</v>
      </c>
      <c r="L21" s="77">
        <v>6.5702649261944597</v>
      </c>
      <c r="M21" s="77">
        <v>0.57274030736245796</v>
      </c>
      <c r="N21" s="76">
        <v>716105.48739999998</v>
      </c>
      <c r="O21" s="76">
        <v>48081985.444600001</v>
      </c>
      <c r="P21" s="76">
        <v>27311</v>
      </c>
      <c r="Q21" s="76">
        <v>26782</v>
      </c>
      <c r="R21" s="77">
        <v>1.9752072287357201</v>
      </c>
      <c r="S21" s="76">
        <v>13.0910534583135</v>
      </c>
      <c r="T21" s="76">
        <v>13.388683683070701</v>
      </c>
      <c r="U21" s="78">
        <v>-2.27353914415658</v>
      </c>
    </row>
    <row r="22" spans="1:21" ht="12" customHeight="1" thickBot="1" x14ac:dyDescent="0.25">
      <c r="A22" s="54"/>
      <c r="B22" s="62" t="s">
        <v>20</v>
      </c>
      <c r="C22" s="51"/>
      <c r="D22" s="76">
        <v>1381672.2503</v>
      </c>
      <c r="E22" s="76">
        <v>1765294.8927</v>
      </c>
      <c r="F22" s="77">
        <v>78.268636929365798</v>
      </c>
      <c r="G22" s="76">
        <v>1005183.8713</v>
      </c>
      <c r="H22" s="77">
        <v>37.4546776713686</v>
      </c>
      <c r="I22" s="76">
        <v>109225.6385</v>
      </c>
      <c r="J22" s="77">
        <v>7.9053218645944501</v>
      </c>
      <c r="K22" s="76">
        <v>127433.2599</v>
      </c>
      <c r="L22" s="77">
        <v>12.6776069074</v>
      </c>
      <c r="M22" s="77">
        <v>-0.14287966433792901</v>
      </c>
      <c r="N22" s="76">
        <v>2527217.1945000002</v>
      </c>
      <c r="O22" s="76">
        <v>146423669.43220001</v>
      </c>
      <c r="P22" s="76">
        <v>81833</v>
      </c>
      <c r="Q22" s="76">
        <v>69147</v>
      </c>
      <c r="R22" s="77">
        <v>18.346421392106699</v>
      </c>
      <c r="S22" s="76">
        <v>16.884047392861099</v>
      </c>
      <c r="T22" s="76">
        <v>16.5668061405412</v>
      </c>
      <c r="U22" s="78">
        <v>1.87894078320367</v>
      </c>
    </row>
    <row r="23" spans="1:21" ht="12" thickBot="1" x14ac:dyDescent="0.25">
      <c r="A23" s="54"/>
      <c r="B23" s="62" t="s">
        <v>21</v>
      </c>
      <c r="C23" s="51"/>
      <c r="D23" s="76">
        <v>3164081.8385000001</v>
      </c>
      <c r="E23" s="76">
        <v>4240503.3157000002</v>
      </c>
      <c r="F23" s="77">
        <v>74.615714289983799</v>
      </c>
      <c r="G23" s="76">
        <v>2468339.1833000001</v>
      </c>
      <c r="H23" s="77">
        <v>28.186671422921702</v>
      </c>
      <c r="I23" s="76">
        <v>-32926.755400000002</v>
      </c>
      <c r="J23" s="77">
        <v>-1.04064171158132</v>
      </c>
      <c r="K23" s="76">
        <v>120666.8092</v>
      </c>
      <c r="L23" s="77">
        <v>4.88858297985922</v>
      </c>
      <c r="M23" s="77">
        <v>-1.2728733412137001</v>
      </c>
      <c r="N23" s="76">
        <v>5348726.517</v>
      </c>
      <c r="O23" s="76">
        <v>327158558.29890001</v>
      </c>
      <c r="P23" s="76">
        <v>73218</v>
      </c>
      <c r="Q23" s="76">
        <v>67782</v>
      </c>
      <c r="R23" s="77">
        <v>8.0198282729928394</v>
      </c>
      <c r="S23" s="76">
        <v>43.214535203092098</v>
      </c>
      <c r="T23" s="76">
        <v>32.230454670856602</v>
      </c>
      <c r="U23" s="78">
        <v>25.417560273677601</v>
      </c>
    </row>
    <row r="24" spans="1:21" ht="12" thickBot="1" x14ac:dyDescent="0.25">
      <c r="A24" s="54"/>
      <c r="B24" s="62" t="s">
        <v>22</v>
      </c>
      <c r="C24" s="51"/>
      <c r="D24" s="76">
        <v>264667.50459999999</v>
      </c>
      <c r="E24" s="76">
        <v>322757.91570000001</v>
      </c>
      <c r="F24" s="77">
        <v>82.001863231142494</v>
      </c>
      <c r="G24" s="76">
        <v>186881.48389999999</v>
      </c>
      <c r="H24" s="77">
        <v>41.623182284673703</v>
      </c>
      <c r="I24" s="76">
        <v>41784.750599999999</v>
      </c>
      <c r="J24" s="77">
        <v>15.7876391599908</v>
      </c>
      <c r="K24" s="76">
        <v>27940.147300000001</v>
      </c>
      <c r="L24" s="77">
        <v>14.950730653953199</v>
      </c>
      <c r="M24" s="77">
        <v>0.49550931680306498</v>
      </c>
      <c r="N24" s="76">
        <v>506804.65240000002</v>
      </c>
      <c r="O24" s="76">
        <v>33377342.356600001</v>
      </c>
      <c r="P24" s="76">
        <v>23161</v>
      </c>
      <c r="Q24" s="76">
        <v>21569</v>
      </c>
      <c r="R24" s="77">
        <v>7.3809634197227396</v>
      </c>
      <c r="S24" s="76">
        <v>11.427291766331299</v>
      </c>
      <c r="T24" s="76">
        <v>11.226164764245</v>
      </c>
      <c r="U24" s="78">
        <v>1.7600583427732399</v>
      </c>
    </row>
    <row r="25" spans="1:21" ht="12" thickBot="1" x14ac:dyDescent="0.25">
      <c r="A25" s="54"/>
      <c r="B25" s="62" t="s">
        <v>23</v>
      </c>
      <c r="C25" s="51"/>
      <c r="D25" s="76">
        <v>394458.65490000002</v>
      </c>
      <c r="E25" s="76">
        <v>357545.5674</v>
      </c>
      <c r="F25" s="77">
        <v>110.324023247841</v>
      </c>
      <c r="G25" s="76">
        <v>183829.67509999999</v>
      </c>
      <c r="H25" s="77">
        <v>114.578334365995</v>
      </c>
      <c r="I25" s="76">
        <v>25299.854800000001</v>
      </c>
      <c r="J25" s="77">
        <v>6.41381662836472</v>
      </c>
      <c r="K25" s="76">
        <v>13126.9895</v>
      </c>
      <c r="L25" s="77">
        <v>7.14084355143377</v>
      </c>
      <c r="M25" s="77">
        <v>0.92731584039128001</v>
      </c>
      <c r="N25" s="76">
        <v>693387.27049999998</v>
      </c>
      <c r="O25" s="76">
        <v>45429887.640799999</v>
      </c>
      <c r="P25" s="76">
        <v>19611</v>
      </c>
      <c r="Q25" s="76">
        <v>17795</v>
      </c>
      <c r="R25" s="77">
        <v>10.205113796010099</v>
      </c>
      <c r="S25" s="76">
        <v>20.114153021263601</v>
      </c>
      <c r="T25" s="76">
        <v>16.798461118291701</v>
      </c>
      <c r="U25" s="78">
        <v>16.4843724688122</v>
      </c>
    </row>
    <row r="26" spans="1:21" ht="12" thickBot="1" x14ac:dyDescent="0.25">
      <c r="A26" s="54"/>
      <c r="B26" s="62" t="s">
        <v>24</v>
      </c>
      <c r="C26" s="51"/>
      <c r="D26" s="76">
        <v>534084.21380000003</v>
      </c>
      <c r="E26" s="76">
        <v>658026.70039999997</v>
      </c>
      <c r="F26" s="77">
        <v>81.164520144143395</v>
      </c>
      <c r="G26" s="76">
        <v>455232.55310000002</v>
      </c>
      <c r="H26" s="77">
        <v>17.321182363397199</v>
      </c>
      <c r="I26" s="76">
        <v>121193.0938</v>
      </c>
      <c r="J26" s="77">
        <v>22.691757342482202</v>
      </c>
      <c r="K26" s="76">
        <v>100639.1871</v>
      </c>
      <c r="L26" s="77">
        <v>22.107203541283798</v>
      </c>
      <c r="M26" s="77">
        <v>0.204233631970583</v>
      </c>
      <c r="N26" s="76">
        <v>1063466.919</v>
      </c>
      <c r="O26" s="76">
        <v>77249023.588400006</v>
      </c>
      <c r="P26" s="76">
        <v>36357</v>
      </c>
      <c r="Q26" s="76">
        <v>35812</v>
      </c>
      <c r="R26" s="77">
        <v>1.5218362560035701</v>
      </c>
      <c r="S26" s="76">
        <v>14.689996803916699</v>
      </c>
      <c r="T26" s="76">
        <v>14.782271450910301</v>
      </c>
      <c r="U26" s="78">
        <v>-0.62814613389836504</v>
      </c>
    </row>
    <row r="27" spans="1:21" ht="12" thickBot="1" x14ac:dyDescent="0.25">
      <c r="A27" s="54"/>
      <c r="B27" s="62" t="s">
        <v>25</v>
      </c>
      <c r="C27" s="51"/>
      <c r="D27" s="76">
        <v>257571.44339999999</v>
      </c>
      <c r="E27" s="76">
        <v>365023.48489999998</v>
      </c>
      <c r="F27" s="77">
        <v>70.562978563026704</v>
      </c>
      <c r="G27" s="76">
        <v>189427.40429999999</v>
      </c>
      <c r="H27" s="77">
        <v>35.9736962831835</v>
      </c>
      <c r="I27" s="76">
        <v>71412.399999999994</v>
      </c>
      <c r="J27" s="77">
        <v>27.725278492576901</v>
      </c>
      <c r="K27" s="76">
        <v>50405.5265</v>
      </c>
      <c r="L27" s="77">
        <v>26.6094162490723</v>
      </c>
      <c r="M27" s="77">
        <v>0.41675734703415901</v>
      </c>
      <c r="N27" s="76">
        <v>509167.25199999998</v>
      </c>
      <c r="O27" s="76">
        <v>25611869.348099999</v>
      </c>
      <c r="P27" s="76">
        <v>28875</v>
      </c>
      <c r="Q27" s="76">
        <v>28070</v>
      </c>
      <c r="R27" s="77">
        <v>2.86783042394014</v>
      </c>
      <c r="S27" s="76">
        <v>8.9202231480519494</v>
      </c>
      <c r="T27" s="76">
        <v>8.9631567011043796</v>
      </c>
      <c r="U27" s="78">
        <v>-0.48130581869815497</v>
      </c>
    </row>
    <row r="28" spans="1:21" ht="12" thickBot="1" x14ac:dyDescent="0.25">
      <c r="A28" s="54"/>
      <c r="B28" s="62" t="s">
        <v>26</v>
      </c>
      <c r="C28" s="51"/>
      <c r="D28" s="76">
        <v>967216.38580000005</v>
      </c>
      <c r="E28" s="76">
        <v>1024188.5002</v>
      </c>
      <c r="F28" s="77">
        <v>94.437340939790403</v>
      </c>
      <c r="G28" s="76">
        <v>634269.68039999995</v>
      </c>
      <c r="H28" s="77">
        <v>52.492924648396901</v>
      </c>
      <c r="I28" s="76">
        <v>51306.049700000003</v>
      </c>
      <c r="J28" s="77">
        <v>5.3045058430812198</v>
      </c>
      <c r="K28" s="76">
        <v>6488.44</v>
      </c>
      <c r="L28" s="77">
        <v>1.02297811175651</v>
      </c>
      <c r="M28" s="77">
        <v>6.9073012465245904</v>
      </c>
      <c r="N28" s="76">
        <v>1836352.3267000001</v>
      </c>
      <c r="O28" s="76">
        <v>110540035.9357</v>
      </c>
      <c r="P28" s="76">
        <v>38451</v>
      </c>
      <c r="Q28" s="76">
        <v>36516</v>
      </c>
      <c r="R28" s="77">
        <v>5.2990469930989104</v>
      </c>
      <c r="S28" s="76">
        <v>25.154518368833099</v>
      </c>
      <c r="T28" s="76">
        <v>23.8015100476503</v>
      </c>
      <c r="U28" s="78">
        <v>5.3787884202112997</v>
      </c>
    </row>
    <row r="29" spans="1:21" ht="12" thickBot="1" x14ac:dyDescent="0.25">
      <c r="A29" s="54"/>
      <c r="B29" s="62" t="s">
        <v>27</v>
      </c>
      <c r="C29" s="51"/>
      <c r="D29" s="76">
        <v>857885.25760000001</v>
      </c>
      <c r="E29" s="76">
        <v>779920.52709999995</v>
      </c>
      <c r="F29" s="77">
        <v>109.996496795628</v>
      </c>
      <c r="G29" s="76">
        <v>625061.36029999994</v>
      </c>
      <c r="H29" s="77">
        <v>37.248166674109498</v>
      </c>
      <c r="I29" s="76">
        <v>127515.44650000001</v>
      </c>
      <c r="J29" s="77">
        <v>14.863927940285899</v>
      </c>
      <c r="K29" s="76">
        <v>73241.442500000005</v>
      </c>
      <c r="L29" s="77">
        <v>11.717480419018001</v>
      </c>
      <c r="M29" s="77">
        <v>0.74102860549203398</v>
      </c>
      <c r="N29" s="76">
        <v>1677752.9945</v>
      </c>
      <c r="O29" s="76">
        <v>75565371.048700005</v>
      </c>
      <c r="P29" s="76">
        <v>92798</v>
      </c>
      <c r="Q29" s="76">
        <v>94015</v>
      </c>
      <c r="R29" s="77">
        <v>-1.2944742860181899</v>
      </c>
      <c r="S29" s="76">
        <v>9.2446524450958005</v>
      </c>
      <c r="T29" s="76">
        <v>8.7206056150614302</v>
      </c>
      <c r="U29" s="78">
        <v>5.6686482606749999</v>
      </c>
    </row>
    <row r="30" spans="1:21" ht="12" thickBot="1" x14ac:dyDescent="0.25">
      <c r="A30" s="54"/>
      <c r="B30" s="62" t="s">
        <v>28</v>
      </c>
      <c r="C30" s="51"/>
      <c r="D30" s="76">
        <v>1389303.8859999999</v>
      </c>
      <c r="E30" s="76">
        <v>2061601.7468000001</v>
      </c>
      <c r="F30" s="77">
        <v>67.389537681391005</v>
      </c>
      <c r="G30" s="76">
        <v>1399258.0996999999</v>
      </c>
      <c r="H30" s="77">
        <v>-0.71139225151773999</v>
      </c>
      <c r="I30" s="76">
        <v>131197.80170000001</v>
      </c>
      <c r="J30" s="77">
        <v>9.4434200481319301</v>
      </c>
      <c r="K30" s="76">
        <v>94128.167199999996</v>
      </c>
      <c r="L30" s="77">
        <v>6.7270053480612999</v>
      </c>
      <c r="M30" s="77">
        <v>0.39382084664663503</v>
      </c>
      <c r="N30" s="76">
        <v>2519930.3004000001</v>
      </c>
      <c r="O30" s="76">
        <v>106750624.6142</v>
      </c>
      <c r="P30" s="76">
        <v>83504</v>
      </c>
      <c r="Q30" s="76">
        <v>76769</v>
      </c>
      <c r="R30" s="77">
        <v>8.7730724641456899</v>
      </c>
      <c r="S30" s="76">
        <v>16.637572882736201</v>
      </c>
      <c r="T30" s="76">
        <v>14.727642855840299</v>
      </c>
      <c r="U30" s="78">
        <v>11.4796192951781</v>
      </c>
    </row>
    <row r="31" spans="1:21" ht="12" thickBot="1" x14ac:dyDescent="0.25">
      <c r="A31" s="54"/>
      <c r="B31" s="62" t="s">
        <v>29</v>
      </c>
      <c r="C31" s="51"/>
      <c r="D31" s="76">
        <v>949216.95920000004</v>
      </c>
      <c r="E31" s="76">
        <v>961053.75060000003</v>
      </c>
      <c r="F31" s="77">
        <v>98.768352821825999</v>
      </c>
      <c r="G31" s="76">
        <v>533525.09719999996</v>
      </c>
      <c r="H31" s="77">
        <v>77.914209506094096</v>
      </c>
      <c r="I31" s="76">
        <v>12248.755999999999</v>
      </c>
      <c r="J31" s="77">
        <v>1.2904063587657799</v>
      </c>
      <c r="K31" s="76">
        <v>23662.999800000001</v>
      </c>
      <c r="L31" s="77">
        <v>4.43521774780345</v>
      </c>
      <c r="M31" s="77">
        <v>-0.48236672849906398</v>
      </c>
      <c r="N31" s="76">
        <v>1774045.6765999999</v>
      </c>
      <c r="O31" s="76">
        <v>135772009.02779999</v>
      </c>
      <c r="P31" s="76">
        <v>26803</v>
      </c>
      <c r="Q31" s="76">
        <v>26172</v>
      </c>
      <c r="R31" s="77">
        <v>2.4109735595292601</v>
      </c>
      <c r="S31" s="76">
        <v>35.414578935193802</v>
      </c>
      <c r="T31" s="76">
        <v>31.515693007794599</v>
      </c>
      <c r="U31" s="78">
        <v>11.009268060292101</v>
      </c>
    </row>
    <row r="32" spans="1:21" ht="12" thickBot="1" x14ac:dyDescent="0.25">
      <c r="A32" s="54"/>
      <c r="B32" s="62" t="s">
        <v>30</v>
      </c>
      <c r="C32" s="51"/>
      <c r="D32" s="76">
        <v>109220.07249999999</v>
      </c>
      <c r="E32" s="76">
        <v>148658.158</v>
      </c>
      <c r="F32" s="77">
        <v>73.470621437405399</v>
      </c>
      <c r="G32" s="76">
        <v>90327.010200000004</v>
      </c>
      <c r="H32" s="77">
        <v>20.9162932086066</v>
      </c>
      <c r="I32" s="76">
        <v>29570.546999999999</v>
      </c>
      <c r="J32" s="77">
        <v>27.074278860234202</v>
      </c>
      <c r="K32" s="76">
        <v>28301.647400000002</v>
      </c>
      <c r="L32" s="77">
        <v>31.332430174911298</v>
      </c>
      <c r="M32" s="77">
        <v>4.4834831770252E-2</v>
      </c>
      <c r="N32" s="76">
        <v>211830.3487</v>
      </c>
      <c r="O32" s="76">
        <v>12528184.174799999</v>
      </c>
      <c r="P32" s="76">
        <v>20474</v>
      </c>
      <c r="Q32" s="76">
        <v>19981</v>
      </c>
      <c r="R32" s="77">
        <v>2.4673439767779501</v>
      </c>
      <c r="S32" s="76">
        <v>5.3345742160789298</v>
      </c>
      <c r="T32" s="76">
        <v>5.1353924328111704</v>
      </c>
      <c r="U32" s="78">
        <v>3.7337897121649202</v>
      </c>
    </row>
    <row r="33" spans="1:21" ht="12" thickBot="1" x14ac:dyDescent="0.25">
      <c r="A33" s="54"/>
      <c r="B33" s="62" t="s">
        <v>74</v>
      </c>
      <c r="C33" s="5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6">
        <v>291.30529999999999</v>
      </c>
      <c r="P33" s="79"/>
      <c r="Q33" s="79"/>
      <c r="R33" s="79"/>
      <c r="S33" s="79"/>
      <c r="T33" s="79"/>
      <c r="U33" s="80"/>
    </row>
    <row r="34" spans="1:21" ht="12" thickBot="1" x14ac:dyDescent="0.25">
      <c r="A34" s="54"/>
      <c r="B34" s="62" t="s">
        <v>31</v>
      </c>
      <c r="C34" s="51"/>
      <c r="D34" s="76">
        <v>149757.05249999999</v>
      </c>
      <c r="E34" s="76">
        <v>158392.09099999999</v>
      </c>
      <c r="F34" s="77">
        <v>94.5483145998748</v>
      </c>
      <c r="G34" s="76">
        <v>96226.9467</v>
      </c>
      <c r="H34" s="77">
        <v>55.629018311146297</v>
      </c>
      <c r="I34" s="76">
        <v>23478.323899999999</v>
      </c>
      <c r="J34" s="77">
        <v>15.677608171408201</v>
      </c>
      <c r="K34" s="76">
        <v>12153.9779</v>
      </c>
      <c r="L34" s="77">
        <v>12.6305347065533</v>
      </c>
      <c r="M34" s="77">
        <v>0.931739887399335</v>
      </c>
      <c r="N34" s="76">
        <v>328066.86739999999</v>
      </c>
      <c r="O34" s="76">
        <v>23223709.534499999</v>
      </c>
      <c r="P34" s="76">
        <v>8920</v>
      </c>
      <c r="Q34" s="76">
        <v>8825</v>
      </c>
      <c r="R34" s="77">
        <v>1.07648725212464</v>
      </c>
      <c r="S34" s="76">
        <v>16.7889072309417</v>
      </c>
      <c r="T34" s="76">
        <v>20.2050781756374</v>
      </c>
      <c r="U34" s="78">
        <v>-20.3477861763375</v>
      </c>
    </row>
    <row r="35" spans="1:21" ht="12" customHeight="1" thickBot="1" x14ac:dyDescent="0.25">
      <c r="A35" s="54"/>
      <c r="B35" s="62" t="s">
        <v>68</v>
      </c>
      <c r="C35" s="51"/>
      <c r="D35" s="76">
        <v>91100.02</v>
      </c>
      <c r="E35" s="79"/>
      <c r="F35" s="79"/>
      <c r="G35" s="76">
        <v>4880.34</v>
      </c>
      <c r="H35" s="77">
        <v>1766.67363339439</v>
      </c>
      <c r="I35" s="76">
        <v>905.54</v>
      </c>
      <c r="J35" s="77">
        <v>0.99400636794591302</v>
      </c>
      <c r="K35" s="76">
        <v>-34.19</v>
      </c>
      <c r="L35" s="77">
        <v>-0.70056594417602103</v>
      </c>
      <c r="M35" s="77">
        <v>-27.485522082480301</v>
      </c>
      <c r="N35" s="76">
        <v>174918.01</v>
      </c>
      <c r="O35" s="76">
        <v>15375758.24</v>
      </c>
      <c r="P35" s="76">
        <v>64</v>
      </c>
      <c r="Q35" s="76">
        <v>60</v>
      </c>
      <c r="R35" s="77">
        <v>6.6666666666666696</v>
      </c>
      <c r="S35" s="76">
        <v>1423.4378125000001</v>
      </c>
      <c r="T35" s="76">
        <v>1396.9665</v>
      </c>
      <c r="U35" s="78">
        <v>1.8596746740560599</v>
      </c>
    </row>
    <row r="36" spans="1:21" ht="12" thickBot="1" x14ac:dyDescent="0.25">
      <c r="A36" s="54"/>
      <c r="B36" s="62" t="s">
        <v>35</v>
      </c>
      <c r="C36" s="51"/>
      <c r="D36" s="76">
        <v>127130.85</v>
      </c>
      <c r="E36" s="79"/>
      <c r="F36" s="79"/>
      <c r="G36" s="76">
        <v>89358.14</v>
      </c>
      <c r="H36" s="77">
        <v>42.271146198880103</v>
      </c>
      <c r="I36" s="76">
        <v>-10205.15</v>
      </c>
      <c r="J36" s="77">
        <v>-8.0272805538545509</v>
      </c>
      <c r="K36" s="76">
        <v>-8112.03</v>
      </c>
      <c r="L36" s="77">
        <v>-9.0781097278882505</v>
      </c>
      <c r="M36" s="77">
        <v>0.25802665917162498</v>
      </c>
      <c r="N36" s="76">
        <v>250451.43</v>
      </c>
      <c r="O36" s="76">
        <v>50520592.880000003</v>
      </c>
      <c r="P36" s="76">
        <v>67</v>
      </c>
      <c r="Q36" s="76">
        <v>69</v>
      </c>
      <c r="R36" s="77">
        <v>-2.8985507246376798</v>
      </c>
      <c r="S36" s="76">
        <v>1897.4753731343301</v>
      </c>
      <c r="T36" s="76">
        <v>1787.2547826087</v>
      </c>
      <c r="U36" s="78">
        <v>5.80880216345395</v>
      </c>
    </row>
    <row r="37" spans="1:21" ht="12" thickBot="1" x14ac:dyDescent="0.25">
      <c r="A37" s="54"/>
      <c r="B37" s="62" t="s">
        <v>36</v>
      </c>
      <c r="C37" s="51"/>
      <c r="D37" s="76">
        <v>63361.53</v>
      </c>
      <c r="E37" s="79"/>
      <c r="F37" s="79"/>
      <c r="G37" s="76">
        <v>77800.83</v>
      </c>
      <c r="H37" s="77">
        <v>-18.5593135703051</v>
      </c>
      <c r="I37" s="76">
        <v>319.64</v>
      </c>
      <c r="J37" s="77">
        <v>0.50447014142493096</v>
      </c>
      <c r="K37" s="76">
        <v>1567.45</v>
      </c>
      <c r="L37" s="77">
        <v>2.0146957301098198</v>
      </c>
      <c r="M37" s="77">
        <v>-0.79607642987017102</v>
      </c>
      <c r="N37" s="76">
        <v>78515.38</v>
      </c>
      <c r="O37" s="76">
        <v>24443812.579999998</v>
      </c>
      <c r="P37" s="76">
        <v>22</v>
      </c>
      <c r="Q37" s="76">
        <v>8</v>
      </c>
      <c r="R37" s="77">
        <v>175</v>
      </c>
      <c r="S37" s="76">
        <v>2880.0695454545498</v>
      </c>
      <c r="T37" s="76">
        <v>1894.23125</v>
      </c>
      <c r="U37" s="78">
        <v>34.229669801218499</v>
      </c>
    </row>
    <row r="38" spans="1:21" ht="12" thickBot="1" x14ac:dyDescent="0.25">
      <c r="A38" s="54"/>
      <c r="B38" s="62" t="s">
        <v>37</v>
      </c>
      <c r="C38" s="51"/>
      <c r="D38" s="76">
        <v>119430.02</v>
      </c>
      <c r="E38" s="79"/>
      <c r="F38" s="79"/>
      <c r="G38" s="76">
        <v>148713.37</v>
      </c>
      <c r="H38" s="77">
        <v>-19.691134697572899</v>
      </c>
      <c r="I38" s="76">
        <v>-21460.720000000001</v>
      </c>
      <c r="J38" s="77">
        <v>-17.969284439540399</v>
      </c>
      <c r="K38" s="76">
        <v>-12150.08</v>
      </c>
      <c r="L38" s="77">
        <v>-8.1701329207992508</v>
      </c>
      <c r="M38" s="77">
        <v>0.76630277331507302</v>
      </c>
      <c r="N38" s="76">
        <v>206417.28</v>
      </c>
      <c r="O38" s="76">
        <v>28069090.09</v>
      </c>
      <c r="P38" s="76">
        <v>66</v>
      </c>
      <c r="Q38" s="76">
        <v>55</v>
      </c>
      <c r="R38" s="77">
        <v>20</v>
      </c>
      <c r="S38" s="76">
        <v>1809.54575757576</v>
      </c>
      <c r="T38" s="76">
        <v>1581.5865454545501</v>
      </c>
      <c r="U38" s="78">
        <v>12.597593134456501</v>
      </c>
    </row>
    <row r="39" spans="1:21" ht="12" thickBot="1" x14ac:dyDescent="0.25">
      <c r="A39" s="54"/>
      <c r="B39" s="62" t="s">
        <v>70</v>
      </c>
      <c r="C39" s="51"/>
      <c r="D39" s="76">
        <v>0.85</v>
      </c>
      <c r="E39" s="79"/>
      <c r="F39" s="79"/>
      <c r="G39" s="76">
        <v>32.700000000000003</v>
      </c>
      <c r="H39" s="77">
        <v>-97.400611620795104</v>
      </c>
      <c r="I39" s="76">
        <v>-54.71</v>
      </c>
      <c r="J39" s="77">
        <v>-6436.4705882353001</v>
      </c>
      <c r="K39" s="76">
        <v>29.73</v>
      </c>
      <c r="L39" s="77">
        <v>90.917431192660601</v>
      </c>
      <c r="M39" s="77">
        <v>-2.84022872519341</v>
      </c>
      <c r="N39" s="76">
        <v>2.56</v>
      </c>
      <c r="O39" s="76">
        <v>1229.8699999999999</v>
      </c>
      <c r="P39" s="76">
        <v>1</v>
      </c>
      <c r="Q39" s="76">
        <v>1</v>
      </c>
      <c r="R39" s="77">
        <v>0</v>
      </c>
      <c r="S39" s="76">
        <v>0.85</v>
      </c>
      <c r="T39" s="76">
        <v>1.71</v>
      </c>
      <c r="U39" s="78">
        <v>-101.17647058823501</v>
      </c>
    </row>
    <row r="40" spans="1:21" ht="12" customHeight="1" thickBot="1" x14ac:dyDescent="0.25">
      <c r="A40" s="54"/>
      <c r="B40" s="62" t="s">
        <v>32</v>
      </c>
      <c r="C40" s="51"/>
      <c r="D40" s="76">
        <v>83633.761599999998</v>
      </c>
      <c r="E40" s="79"/>
      <c r="F40" s="79"/>
      <c r="G40" s="76">
        <v>108928.632</v>
      </c>
      <c r="H40" s="77">
        <v>-23.221507454532301</v>
      </c>
      <c r="I40" s="76">
        <v>5246.0339000000004</v>
      </c>
      <c r="J40" s="77">
        <v>6.2726269865637603</v>
      </c>
      <c r="K40" s="76">
        <v>5382.3292000000001</v>
      </c>
      <c r="L40" s="77">
        <v>4.9411519278053602</v>
      </c>
      <c r="M40" s="77">
        <v>-2.5322735740504001E-2</v>
      </c>
      <c r="N40" s="76">
        <v>140871.36809999999</v>
      </c>
      <c r="O40" s="76">
        <v>10017713.4977</v>
      </c>
      <c r="P40" s="76">
        <v>137</v>
      </c>
      <c r="Q40" s="76">
        <v>107</v>
      </c>
      <c r="R40" s="77">
        <v>28.037383177570099</v>
      </c>
      <c r="S40" s="76">
        <v>610.46541313868602</v>
      </c>
      <c r="T40" s="76">
        <v>534.93090186915902</v>
      </c>
      <c r="U40" s="78">
        <v>12.3732663053209</v>
      </c>
    </row>
    <row r="41" spans="1:21" ht="12" thickBot="1" x14ac:dyDescent="0.25">
      <c r="A41" s="54"/>
      <c r="B41" s="62" t="s">
        <v>33</v>
      </c>
      <c r="C41" s="51"/>
      <c r="D41" s="76">
        <v>304813.3836</v>
      </c>
      <c r="E41" s="76">
        <v>749526.35889999999</v>
      </c>
      <c r="F41" s="77">
        <v>40.667466858315997</v>
      </c>
      <c r="G41" s="76">
        <v>293832.23080000002</v>
      </c>
      <c r="H41" s="77">
        <v>3.7372186060400199</v>
      </c>
      <c r="I41" s="76">
        <v>17004.343000000001</v>
      </c>
      <c r="J41" s="77">
        <v>5.57860773669782</v>
      </c>
      <c r="K41" s="76">
        <v>22810.1842</v>
      </c>
      <c r="L41" s="77">
        <v>7.7629959578961198</v>
      </c>
      <c r="M41" s="77">
        <v>-0.25452846628042602</v>
      </c>
      <c r="N41" s="76">
        <v>619722.7389</v>
      </c>
      <c r="O41" s="76">
        <v>55226880.843900003</v>
      </c>
      <c r="P41" s="76">
        <v>1724</v>
      </c>
      <c r="Q41" s="76">
        <v>1734</v>
      </c>
      <c r="R41" s="77">
        <v>-0.57670126874279604</v>
      </c>
      <c r="S41" s="76">
        <v>176.805906960557</v>
      </c>
      <c r="T41" s="76">
        <v>181.608624740484</v>
      </c>
      <c r="U41" s="78">
        <v>-2.7163785772151701</v>
      </c>
    </row>
    <row r="42" spans="1:21" ht="12" thickBot="1" x14ac:dyDescent="0.25">
      <c r="A42" s="54"/>
      <c r="B42" s="62" t="s">
        <v>38</v>
      </c>
      <c r="C42" s="51"/>
      <c r="D42" s="76">
        <v>102929.93</v>
      </c>
      <c r="E42" s="79"/>
      <c r="F42" s="79"/>
      <c r="G42" s="76">
        <v>89601.72</v>
      </c>
      <c r="H42" s="77">
        <v>14.8749488291073</v>
      </c>
      <c r="I42" s="76">
        <v>-17491.490000000002</v>
      </c>
      <c r="J42" s="77">
        <v>-16.993589716810298</v>
      </c>
      <c r="K42" s="76">
        <v>-10903.85</v>
      </c>
      <c r="L42" s="77">
        <v>-12.1692418404468</v>
      </c>
      <c r="M42" s="77">
        <v>0.60415724721084796</v>
      </c>
      <c r="N42" s="76">
        <v>193602.59</v>
      </c>
      <c r="O42" s="76">
        <v>23423049.170000002</v>
      </c>
      <c r="P42" s="76">
        <v>66</v>
      </c>
      <c r="Q42" s="76">
        <v>63</v>
      </c>
      <c r="R42" s="77">
        <v>4.7619047619047699</v>
      </c>
      <c r="S42" s="76">
        <v>1559.5443939393899</v>
      </c>
      <c r="T42" s="76">
        <v>1439.2485714285699</v>
      </c>
      <c r="U42" s="78">
        <v>7.71352344814989</v>
      </c>
    </row>
    <row r="43" spans="1:21" ht="12" thickBot="1" x14ac:dyDescent="0.25">
      <c r="A43" s="54"/>
      <c r="B43" s="62" t="s">
        <v>39</v>
      </c>
      <c r="C43" s="51"/>
      <c r="D43" s="76">
        <v>23641.9</v>
      </c>
      <c r="E43" s="79"/>
      <c r="F43" s="79"/>
      <c r="G43" s="76">
        <v>30404.28</v>
      </c>
      <c r="H43" s="77">
        <v>-22.241539677966401</v>
      </c>
      <c r="I43" s="76">
        <v>3164.65</v>
      </c>
      <c r="J43" s="77">
        <v>13.385768487304301</v>
      </c>
      <c r="K43" s="76">
        <v>1928.37</v>
      </c>
      <c r="L43" s="77">
        <v>6.3424294211209702</v>
      </c>
      <c r="M43" s="77">
        <v>0.64110103351535197</v>
      </c>
      <c r="N43" s="76">
        <v>60864.160000000003</v>
      </c>
      <c r="O43" s="76">
        <v>8609091.6899999995</v>
      </c>
      <c r="P43" s="76">
        <v>33</v>
      </c>
      <c r="Q43" s="76">
        <v>28</v>
      </c>
      <c r="R43" s="77">
        <v>17.8571428571429</v>
      </c>
      <c r="S43" s="76">
        <v>716.42121212121197</v>
      </c>
      <c r="T43" s="76">
        <v>1329.3664285714301</v>
      </c>
      <c r="U43" s="78">
        <v>-85.556542168172399</v>
      </c>
    </row>
    <row r="44" spans="1:21" ht="12" thickBot="1" x14ac:dyDescent="0.25">
      <c r="A44" s="54"/>
      <c r="B44" s="62" t="s">
        <v>76</v>
      </c>
      <c r="C44" s="51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6">
        <v>-1523.9315999999999</v>
      </c>
      <c r="P44" s="79"/>
      <c r="Q44" s="79"/>
      <c r="R44" s="79"/>
      <c r="S44" s="79"/>
      <c r="T44" s="79"/>
      <c r="U44" s="80"/>
    </row>
    <row r="45" spans="1:21" ht="12" thickBot="1" x14ac:dyDescent="0.25">
      <c r="A45" s="55"/>
      <c r="B45" s="62" t="s">
        <v>34</v>
      </c>
      <c r="C45" s="51"/>
      <c r="D45" s="81">
        <v>56752.778899999998</v>
      </c>
      <c r="E45" s="82"/>
      <c r="F45" s="82"/>
      <c r="G45" s="81">
        <v>14278.2844</v>
      </c>
      <c r="H45" s="83">
        <v>297.47617647957799</v>
      </c>
      <c r="I45" s="81">
        <v>4954.2659999999996</v>
      </c>
      <c r="J45" s="83">
        <v>8.7295566772678299</v>
      </c>
      <c r="K45" s="81">
        <v>2093.5702000000001</v>
      </c>
      <c r="L45" s="83">
        <v>14.662617309962</v>
      </c>
      <c r="M45" s="83">
        <v>1.36641981243333</v>
      </c>
      <c r="N45" s="81">
        <v>62192.949800000002</v>
      </c>
      <c r="O45" s="81">
        <v>3562789.9060999998</v>
      </c>
      <c r="P45" s="81">
        <v>15</v>
      </c>
      <c r="Q45" s="81">
        <v>10</v>
      </c>
      <c r="R45" s="83">
        <v>50</v>
      </c>
      <c r="S45" s="81">
        <v>3783.51859333333</v>
      </c>
      <c r="T45" s="81">
        <v>544.01709000000005</v>
      </c>
      <c r="U45" s="84">
        <v>85.6213977391687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13:C13"/>
    <mergeCell ref="B14:C14"/>
    <mergeCell ref="B15:C15"/>
    <mergeCell ref="B16:C16"/>
    <mergeCell ref="B17:C17"/>
    <mergeCell ref="B18:C18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40:C40"/>
    <mergeCell ref="B41:C41"/>
    <mergeCell ref="B42:C42"/>
  </mergeCells>
  <phoneticPr fontId="27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3" sqref="B33:E39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121017</v>
      </c>
      <c r="D2" s="37">
        <v>975238.75065812003</v>
      </c>
      <c r="E2" s="37">
        <v>1011125.77550427</v>
      </c>
      <c r="F2" s="37">
        <v>-35887.024846153799</v>
      </c>
      <c r="G2" s="37">
        <v>1011125.77550427</v>
      </c>
      <c r="H2" s="37">
        <v>-3.6798194105736898E-2</v>
      </c>
    </row>
    <row r="3" spans="1:8" x14ac:dyDescent="0.2">
      <c r="A3" s="37">
        <v>2</v>
      </c>
      <c r="B3" s="37">
        <v>13</v>
      </c>
      <c r="C3" s="37">
        <v>10540</v>
      </c>
      <c r="D3" s="37">
        <v>111431.362731624</v>
      </c>
      <c r="E3" s="37">
        <v>104796.28541025599</v>
      </c>
      <c r="F3" s="37">
        <v>6635.0773213675202</v>
      </c>
      <c r="G3" s="37">
        <v>104796.28541025599</v>
      </c>
      <c r="H3" s="37">
        <v>5.95440741162587E-2</v>
      </c>
    </row>
    <row r="4" spans="1:8" x14ac:dyDescent="0.2">
      <c r="A4" s="37">
        <v>3</v>
      </c>
      <c r="B4" s="37">
        <v>14</v>
      </c>
      <c r="C4" s="37">
        <v>127354</v>
      </c>
      <c r="D4" s="37">
        <v>235909.79396215899</v>
      </c>
      <c r="E4" s="37">
        <v>237012.21133391201</v>
      </c>
      <c r="F4" s="37">
        <v>-1102.4173717537701</v>
      </c>
      <c r="G4" s="37">
        <v>237012.21133391201</v>
      </c>
      <c r="H4" s="37">
        <v>-4.6730462234671E-3</v>
      </c>
    </row>
    <row r="5" spans="1:8" x14ac:dyDescent="0.2">
      <c r="A5" s="37">
        <v>4</v>
      </c>
      <c r="B5" s="37">
        <v>15</v>
      </c>
      <c r="C5" s="37">
        <v>6428</v>
      </c>
      <c r="D5" s="37">
        <v>67712.576847681703</v>
      </c>
      <c r="E5" s="37">
        <v>98372.826621564207</v>
      </c>
      <c r="F5" s="37">
        <v>-30660.2497738825</v>
      </c>
      <c r="G5" s="37">
        <v>98372.826621564207</v>
      </c>
      <c r="H5" s="37">
        <v>-0.45279992582252698</v>
      </c>
    </row>
    <row r="6" spans="1:8" x14ac:dyDescent="0.2">
      <c r="A6" s="37">
        <v>5</v>
      </c>
      <c r="B6" s="37">
        <v>16</v>
      </c>
      <c r="C6" s="37">
        <v>1589</v>
      </c>
      <c r="D6" s="37">
        <v>96950.293655555593</v>
      </c>
      <c r="E6" s="37">
        <v>77503.200433333302</v>
      </c>
      <c r="F6" s="37">
        <v>19447.0932222222</v>
      </c>
      <c r="G6" s="37">
        <v>77503.200433333302</v>
      </c>
      <c r="H6" s="37">
        <v>0.200588285903638</v>
      </c>
    </row>
    <row r="7" spans="1:8" x14ac:dyDescent="0.2">
      <c r="A7" s="37">
        <v>6</v>
      </c>
      <c r="B7" s="37">
        <v>17</v>
      </c>
      <c r="C7" s="37">
        <v>17172</v>
      </c>
      <c r="D7" s="37">
        <v>228233.858366667</v>
      </c>
      <c r="E7" s="37">
        <v>161647.49626068401</v>
      </c>
      <c r="F7" s="37">
        <v>66586.362105982902</v>
      </c>
      <c r="G7" s="37">
        <v>161647.49626068401</v>
      </c>
      <c r="H7" s="37">
        <v>0.29174620532861201</v>
      </c>
    </row>
    <row r="8" spans="1:8" x14ac:dyDescent="0.2">
      <c r="A8" s="37">
        <v>7</v>
      </c>
      <c r="B8" s="37">
        <v>18</v>
      </c>
      <c r="C8" s="37">
        <v>63760</v>
      </c>
      <c r="D8" s="37">
        <v>129942.79828290601</v>
      </c>
      <c r="E8" s="37">
        <v>102536.942948718</v>
      </c>
      <c r="F8" s="37">
        <v>27405.855334188</v>
      </c>
      <c r="G8" s="37">
        <v>102536.942948718</v>
      </c>
      <c r="H8" s="37">
        <v>0.210907073699622</v>
      </c>
    </row>
    <row r="9" spans="1:8" x14ac:dyDescent="0.2">
      <c r="A9" s="37">
        <v>8</v>
      </c>
      <c r="B9" s="37">
        <v>19</v>
      </c>
      <c r="C9" s="37">
        <v>33482</v>
      </c>
      <c r="D9" s="37">
        <v>119957.328435043</v>
      </c>
      <c r="E9" s="37">
        <v>96110.709493162401</v>
      </c>
      <c r="F9" s="37">
        <v>23846.618941880301</v>
      </c>
      <c r="G9" s="37">
        <v>96110.709493162401</v>
      </c>
      <c r="H9" s="37">
        <v>0.198792514413101</v>
      </c>
    </row>
    <row r="10" spans="1:8" x14ac:dyDescent="0.2">
      <c r="A10" s="37">
        <v>9</v>
      </c>
      <c r="B10" s="37">
        <v>21</v>
      </c>
      <c r="C10" s="37">
        <v>366696</v>
      </c>
      <c r="D10" s="37">
        <v>1370772.26285214</v>
      </c>
      <c r="E10" s="37">
        <v>1370246.3457666701</v>
      </c>
      <c r="F10" s="37">
        <v>525.917085470085</v>
      </c>
      <c r="G10" s="37">
        <v>1370246.3457666701</v>
      </c>
      <c r="H10" s="37">
        <v>3.8366481415068999E-4</v>
      </c>
    </row>
    <row r="11" spans="1:8" x14ac:dyDescent="0.2">
      <c r="A11" s="37">
        <v>10</v>
      </c>
      <c r="B11" s="37">
        <v>22</v>
      </c>
      <c r="C11" s="37">
        <v>56616</v>
      </c>
      <c r="D11" s="37">
        <v>1004234.1024179501</v>
      </c>
      <c r="E11" s="37">
        <v>946600.19449230796</v>
      </c>
      <c r="F11" s="37">
        <v>57633.907925640997</v>
      </c>
      <c r="G11" s="37">
        <v>946600.19449230796</v>
      </c>
      <c r="H11" s="37">
        <v>5.7390908939332699E-2</v>
      </c>
    </row>
    <row r="12" spans="1:8" x14ac:dyDescent="0.2">
      <c r="A12" s="37">
        <v>11</v>
      </c>
      <c r="B12" s="37">
        <v>23</v>
      </c>
      <c r="C12" s="37">
        <v>240479.59899999999</v>
      </c>
      <c r="D12" s="37">
        <v>2187597.4701256398</v>
      </c>
      <c r="E12" s="37">
        <v>2108303.6377359</v>
      </c>
      <c r="F12" s="37">
        <v>79293.832389743606</v>
      </c>
      <c r="G12" s="37">
        <v>2108303.6377359</v>
      </c>
      <c r="H12" s="37">
        <v>3.6246994007169603E-2</v>
      </c>
    </row>
    <row r="13" spans="1:8" x14ac:dyDescent="0.2">
      <c r="A13" s="37">
        <v>12</v>
      </c>
      <c r="B13" s="37">
        <v>24</v>
      </c>
      <c r="C13" s="37">
        <v>21404</v>
      </c>
      <c r="D13" s="37">
        <v>591949.95822222205</v>
      </c>
      <c r="E13" s="37">
        <v>522977.32942051301</v>
      </c>
      <c r="F13" s="37">
        <v>68972.628801709405</v>
      </c>
      <c r="G13" s="37">
        <v>522977.32942051301</v>
      </c>
      <c r="H13" s="37">
        <v>0.116517668163795</v>
      </c>
    </row>
    <row r="14" spans="1:8" x14ac:dyDescent="0.2">
      <c r="A14" s="37">
        <v>13</v>
      </c>
      <c r="B14" s="37">
        <v>25</v>
      </c>
      <c r="C14" s="37">
        <v>77642</v>
      </c>
      <c r="D14" s="37">
        <v>1062266.3552000001</v>
      </c>
      <c r="E14" s="37">
        <v>973236.13130000001</v>
      </c>
      <c r="F14" s="37">
        <v>89030.223899999997</v>
      </c>
      <c r="G14" s="37">
        <v>973236.13130000001</v>
      </c>
      <c r="H14" s="37">
        <v>8.3811582155623898E-2</v>
      </c>
    </row>
    <row r="15" spans="1:8" x14ac:dyDescent="0.2">
      <c r="A15" s="37">
        <v>14</v>
      </c>
      <c r="B15" s="37">
        <v>26</v>
      </c>
      <c r="C15" s="37">
        <v>60238</v>
      </c>
      <c r="D15" s="37">
        <v>357529.13667826902</v>
      </c>
      <c r="E15" s="37">
        <v>324353.812258702</v>
      </c>
      <c r="F15" s="37">
        <v>33175.324419567398</v>
      </c>
      <c r="G15" s="37">
        <v>324353.812258702</v>
      </c>
      <c r="H15" s="37">
        <v>9.2790547723725594E-2</v>
      </c>
    </row>
    <row r="16" spans="1:8" x14ac:dyDescent="0.2">
      <c r="A16" s="37">
        <v>15</v>
      </c>
      <c r="B16" s="37">
        <v>27</v>
      </c>
      <c r="C16" s="37">
        <v>185147.272</v>
      </c>
      <c r="D16" s="37">
        <v>1381673.07813333</v>
      </c>
      <c r="E16" s="37">
        <v>1272446.6133999999</v>
      </c>
      <c r="F16" s="37">
        <v>109226.46473333301</v>
      </c>
      <c r="G16" s="37">
        <v>1272446.6133999999</v>
      </c>
      <c r="H16" s="37">
        <v>7.9053769275797395E-2</v>
      </c>
    </row>
    <row r="17" spans="1:8" x14ac:dyDescent="0.2">
      <c r="A17" s="37">
        <v>16</v>
      </c>
      <c r="B17" s="37">
        <v>29</v>
      </c>
      <c r="C17" s="37">
        <v>216236</v>
      </c>
      <c r="D17" s="37">
        <v>3164083.2698649601</v>
      </c>
      <c r="E17" s="37">
        <v>3197008.6229606802</v>
      </c>
      <c r="F17" s="37">
        <v>-32925.353095726503</v>
      </c>
      <c r="G17" s="37">
        <v>3197008.6229606802</v>
      </c>
      <c r="H17" s="37">
        <v>-1.04059692136774E-2</v>
      </c>
    </row>
    <row r="18" spans="1:8" x14ac:dyDescent="0.2">
      <c r="A18" s="37">
        <v>17</v>
      </c>
      <c r="B18" s="37">
        <v>31</v>
      </c>
      <c r="C18" s="37">
        <v>28651.381000000001</v>
      </c>
      <c r="D18" s="37">
        <v>264667.534063467</v>
      </c>
      <c r="E18" s="37">
        <v>222882.74998024499</v>
      </c>
      <c r="F18" s="37">
        <v>41784.784083222003</v>
      </c>
      <c r="G18" s="37">
        <v>222882.74998024499</v>
      </c>
      <c r="H18" s="37">
        <v>0.157876500535204</v>
      </c>
    </row>
    <row r="19" spans="1:8" x14ac:dyDescent="0.2">
      <c r="A19" s="37">
        <v>18</v>
      </c>
      <c r="B19" s="37">
        <v>32</v>
      </c>
      <c r="C19" s="37">
        <v>27217.789000000001</v>
      </c>
      <c r="D19" s="37">
        <v>394458.63338696002</v>
      </c>
      <c r="E19" s="37">
        <v>369158.80182998598</v>
      </c>
      <c r="F19" s="37">
        <v>25299.831556974099</v>
      </c>
      <c r="G19" s="37">
        <v>369158.80182998598</v>
      </c>
      <c r="H19" s="37">
        <v>6.4138110857761901E-2</v>
      </c>
    </row>
    <row r="20" spans="1:8" x14ac:dyDescent="0.2">
      <c r="A20" s="37">
        <v>19</v>
      </c>
      <c r="B20" s="37">
        <v>33</v>
      </c>
      <c r="C20" s="37">
        <v>37339.218000000001</v>
      </c>
      <c r="D20" s="37">
        <v>534084.19959391898</v>
      </c>
      <c r="E20" s="37">
        <v>412891.09597230301</v>
      </c>
      <c r="F20" s="37">
        <v>121193.103621616</v>
      </c>
      <c r="G20" s="37">
        <v>412891.09597230301</v>
      </c>
      <c r="H20" s="37">
        <v>0.226917597850231</v>
      </c>
    </row>
    <row r="21" spans="1:8" x14ac:dyDescent="0.2">
      <c r="A21" s="37">
        <v>20</v>
      </c>
      <c r="B21" s="37">
        <v>34</v>
      </c>
      <c r="C21" s="37">
        <v>38999.010999999999</v>
      </c>
      <c r="D21" s="37">
        <v>257571.24392449899</v>
      </c>
      <c r="E21" s="37">
        <v>186159.05756397601</v>
      </c>
      <c r="F21" s="37">
        <v>71412.186360523294</v>
      </c>
      <c r="G21" s="37">
        <v>186159.05756397601</v>
      </c>
      <c r="H21" s="37">
        <v>0.27725217020521198</v>
      </c>
    </row>
    <row r="22" spans="1:8" x14ac:dyDescent="0.2">
      <c r="A22" s="37">
        <v>21</v>
      </c>
      <c r="B22" s="37">
        <v>35</v>
      </c>
      <c r="C22" s="37">
        <v>29933.594000000001</v>
      </c>
      <c r="D22" s="37">
        <v>967216.38580000005</v>
      </c>
      <c r="E22" s="37">
        <v>915910.32550000004</v>
      </c>
      <c r="F22" s="37">
        <v>51306.060299999997</v>
      </c>
      <c r="G22" s="37">
        <v>915910.32550000004</v>
      </c>
      <c r="H22" s="37">
        <v>5.3045069390097198E-2</v>
      </c>
    </row>
    <row r="23" spans="1:8" x14ac:dyDescent="0.2">
      <c r="A23" s="37">
        <v>22</v>
      </c>
      <c r="B23" s="37">
        <v>36</v>
      </c>
      <c r="C23" s="37">
        <v>116064.576</v>
      </c>
      <c r="D23" s="37">
        <v>857885.25766106194</v>
      </c>
      <c r="E23" s="37">
        <v>730369.83883833303</v>
      </c>
      <c r="F23" s="37">
        <v>127515.418822729</v>
      </c>
      <c r="G23" s="37">
        <v>730369.83883833303</v>
      </c>
      <c r="H23" s="37">
        <v>0.14863924713007301</v>
      </c>
    </row>
    <row r="24" spans="1:8" x14ac:dyDescent="0.2">
      <c r="A24" s="37">
        <v>23</v>
      </c>
      <c r="B24" s="37">
        <v>37</v>
      </c>
      <c r="C24" s="37">
        <v>182971.57800000001</v>
      </c>
      <c r="D24" s="37">
        <v>1389303.8891734499</v>
      </c>
      <c r="E24" s="37">
        <v>1258106.0592389801</v>
      </c>
      <c r="F24" s="37">
        <v>131197.829934473</v>
      </c>
      <c r="G24" s="37">
        <v>1258106.0592389801</v>
      </c>
      <c r="H24" s="37">
        <v>9.4434220588360304E-2</v>
      </c>
    </row>
    <row r="25" spans="1:8" x14ac:dyDescent="0.2">
      <c r="A25" s="37">
        <v>24</v>
      </c>
      <c r="B25" s="37">
        <v>38</v>
      </c>
      <c r="C25" s="37">
        <v>209898.541</v>
      </c>
      <c r="D25" s="37">
        <v>949216.91891504405</v>
      </c>
      <c r="E25" s="37">
        <v>936968.12873805303</v>
      </c>
      <c r="F25" s="37">
        <v>12248.7901769912</v>
      </c>
      <c r="G25" s="37">
        <v>936968.12873805303</v>
      </c>
      <c r="H25" s="37">
        <v>1.2904100140768201E-2</v>
      </c>
    </row>
    <row r="26" spans="1:8" x14ac:dyDescent="0.2">
      <c r="A26" s="37">
        <v>25</v>
      </c>
      <c r="B26" s="37">
        <v>39</v>
      </c>
      <c r="C26" s="37">
        <v>66667.998000000007</v>
      </c>
      <c r="D26" s="37">
        <v>109220.00737046399</v>
      </c>
      <c r="E26" s="37">
        <v>79649.520006776103</v>
      </c>
      <c r="F26" s="37">
        <v>29570.487363687502</v>
      </c>
      <c r="G26" s="37">
        <v>79649.520006776103</v>
      </c>
      <c r="H26" s="37">
        <v>0.27074240403031002</v>
      </c>
    </row>
    <row r="27" spans="1:8" x14ac:dyDescent="0.2">
      <c r="A27" s="37">
        <v>26</v>
      </c>
      <c r="B27" s="37">
        <v>42</v>
      </c>
      <c r="C27" s="37">
        <v>12905.851000000001</v>
      </c>
      <c r="D27" s="37">
        <v>149757.13329999999</v>
      </c>
      <c r="E27" s="37">
        <v>126278.73</v>
      </c>
      <c r="F27" s="37">
        <v>23478.403300000002</v>
      </c>
      <c r="G27" s="37">
        <v>126278.73</v>
      </c>
      <c r="H27" s="37">
        <v>0.156776527318849</v>
      </c>
    </row>
    <row r="28" spans="1:8" x14ac:dyDescent="0.2">
      <c r="A28" s="37">
        <v>27</v>
      </c>
      <c r="B28" s="37">
        <v>75</v>
      </c>
      <c r="C28" s="37">
        <v>386</v>
      </c>
      <c r="D28" s="37">
        <v>83633.760683760702</v>
      </c>
      <c r="E28" s="37">
        <v>78387.728632478596</v>
      </c>
      <c r="F28" s="37">
        <v>5246.0320512820499</v>
      </c>
      <c r="G28" s="37">
        <v>78387.728632478596</v>
      </c>
      <c r="H28" s="37">
        <v>6.2726248447903199E-2</v>
      </c>
    </row>
    <row r="29" spans="1:8" x14ac:dyDescent="0.2">
      <c r="A29" s="37">
        <v>28</v>
      </c>
      <c r="B29" s="37">
        <v>76</v>
      </c>
      <c r="C29" s="37">
        <v>1836</v>
      </c>
      <c r="D29" s="37">
        <v>304813.37771965802</v>
      </c>
      <c r="E29" s="37">
        <v>287809.04098290601</v>
      </c>
      <c r="F29" s="37">
        <v>17004.336736752099</v>
      </c>
      <c r="G29" s="37">
        <v>287809.04098290601</v>
      </c>
      <c r="H29" s="37">
        <v>5.578605789537E-2</v>
      </c>
    </row>
    <row r="30" spans="1:8" x14ac:dyDescent="0.2">
      <c r="A30" s="37">
        <v>29</v>
      </c>
      <c r="B30" s="37">
        <v>99</v>
      </c>
      <c r="C30" s="37">
        <v>15</v>
      </c>
      <c r="D30" s="37">
        <v>56752.778912336398</v>
      </c>
      <c r="E30" s="37">
        <v>51798.512896150103</v>
      </c>
      <c r="F30" s="37">
        <v>4954.2660161863696</v>
      </c>
      <c r="G30" s="37">
        <v>51798.512896150103</v>
      </c>
      <c r="H30" s="37">
        <v>8.7295567038911198E-2</v>
      </c>
    </row>
    <row r="31" spans="1:8" x14ac:dyDescent="0.2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 x14ac:dyDescent="0.2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 x14ac:dyDescent="0.2">
      <c r="A33" s="30"/>
      <c r="B33" s="33">
        <v>70</v>
      </c>
      <c r="C33" s="34">
        <v>96</v>
      </c>
      <c r="D33" s="34">
        <v>91100.02</v>
      </c>
      <c r="E33" s="34">
        <v>90194.48</v>
      </c>
      <c r="F33" s="30"/>
      <c r="G33" s="30"/>
      <c r="H33" s="30"/>
    </row>
    <row r="34" spans="1:8" x14ac:dyDescent="0.2">
      <c r="A34" s="30"/>
      <c r="B34" s="33">
        <v>71</v>
      </c>
      <c r="C34" s="34">
        <v>59</v>
      </c>
      <c r="D34" s="34">
        <v>127130.85</v>
      </c>
      <c r="E34" s="34">
        <v>137336</v>
      </c>
      <c r="F34" s="30"/>
      <c r="G34" s="30"/>
      <c r="H34" s="30"/>
    </row>
    <row r="35" spans="1:8" x14ac:dyDescent="0.2">
      <c r="A35" s="30"/>
      <c r="B35" s="33">
        <v>72</v>
      </c>
      <c r="C35" s="34">
        <v>20</v>
      </c>
      <c r="D35" s="34">
        <v>63361.53</v>
      </c>
      <c r="E35" s="34">
        <v>63041.89</v>
      </c>
      <c r="F35" s="30"/>
      <c r="G35" s="30"/>
      <c r="H35" s="30"/>
    </row>
    <row r="36" spans="1:8" x14ac:dyDescent="0.2">
      <c r="A36" s="30"/>
      <c r="B36" s="33">
        <v>73</v>
      </c>
      <c r="C36" s="34">
        <v>64</v>
      </c>
      <c r="D36" s="34">
        <v>119430.02</v>
      </c>
      <c r="E36" s="34">
        <v>140890.74</v>
      </c>
      <c r="F36" s="30"/>
      <c r="G36" s="30"/>
      <c r="H36" s="30"/>
    </row>
    <row r="37" spans="1:8" x14ac:dyDescent="0.2">
      <c r="A37" s="30"/>
      <c r="B37" s="33">
        <v>74</v>
      </c>
      <c r="C37" s="34">
        <v>1</v>
      </c>
      <c r="D37" s="34">
        <v>0.85</v>
      </c>
      <c r="E37" s="34">
        <v>55.56</v>
      </c>
      <c r="F37" s="30"/>
      <c r="G37" s="30"/>
      <c r="H37" s="30"/>
    </row>
    <row r="38" spans="1:8" x14ac:dyDescent="0.2">
      <c r="A38" s="30"/>
      <c r="B38" s="33">
        <v>77</v>
      </c>
      <c r="C38" s="34">
        <v>64</v>
      </c>
      <c r="D38" s="34">
        <v>102929.93</v>
      </c>
      <c r="E38" s="34">
        <v>120421.42</v>
      </c>
      <c r="F38" s="34"/>
      <c r="G38" s="30"/>
      <c r="H38" s="30"/>
    </row>
    <row r="39" spans="1:8" x14ac:dyDescent="0.2">
      <c r="A39" s="30"/>
      <c r="B39" s="33">
        <v>78</v>
      </c>
      <c r="C39" s="34">
        <v>27</v>
      </c>
      <c r="D39" s="34">
        <v>23641.9</v>
      </c>
      <c r="E39" s="34">
        <v>20477.25</v>
      </c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2016-04-03T01:40:36Z</dcterms:modified>
</cp:coreProperties>
</file>