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<sst xmlns="http://schemas.openxmlformats.org/spreadsheetml/2006/main" count="118" uniqueCount="77">
  <si>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</si>
  <si>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</si>
  <si>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</si>
  <si>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</si>
  <si>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</si>
  <si>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</si>
  <si>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</si>
  <si>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</si>
  <si>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</si>
  <si>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</si>
  <si>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</si>
  <si>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</si>
  <si>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</si>
  <si>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</si>
  <si>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</si>
  <si>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</si>
  <si>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</si>
  <si>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</si>
  <si>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</si>
  <si>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</si>
  <si>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</si>
  <si>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</si>
  <si>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</si>
  <si>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</si>
  <si>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</si>
  <si>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</si>
  <si>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</si>
  <si>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</si>
  <si>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</si>
  <si>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</si>
  <si>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</si>
  <si>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</si>
  <si>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</si>
  <si>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</si>
  <si>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</si>
  <si>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</si>
  <si>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</si>
  <si>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</si>
  <si>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</si>
  <si>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</si>
  <si>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9" type="noConversion"/>
  </si>
  <si>
    <t>COST</t>
    <phoneticPr fontId="29" type="noConversion"/>
  </si>
  <si>
    <t>成本</t>
    <phoneticPr fontId="29" type="noConversion"/>
  </si>
  <si>
    <t>销售金额差异</t>
    <phoneticPr fontId="29" type="noConversion"/>
  </si>
  <si>
    <t>销售成本差异</t>
    <phoneticPr fontId="2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</si>
  <si>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</si>
  <si>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</si>
  <si>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</si>
  <si>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</si>
  <si>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</si>
  <si>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</si>
  <si>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</si>
  <si>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</si>
  <si>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</si>
  <si>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</si>
  <si>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</si>
  <si>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</si>
  <si>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</si>
  <si>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</si>
  <si>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</si>
  <si>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</si>
  <si>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</si>
  <si>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</si>
  <si>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</si>
  <si>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</si>
  <si>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</si>
  <si>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</si>
  <si>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</si>
  <si>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</si>
  <si>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</si>
  <si>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</si>
  <si>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9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</si>
  <si>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</si>
  <si>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9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</si>
  <si>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</si>
  <si>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9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</si>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</sst>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25" fillId="8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3" fillId="38" borderId="21">
      <alignment vertical="center"/>
    </xf>
    <xf numFmtId="0" fontId="62" fillId="0" borderId="0"/>
    <xf numFmtId="180" fontId="64" fillId="0" borderId="0" applyFont="0" applyFill="0" applyBorder="0" applyAlignment="0" applyProtection="0"/>
    <xf numFmtId="181" fontId="64" fillId="0" borderId="0" applyFont="0" applyFill="0" applyBorder="0" applyAlignment="0" applyProtection="0"/>
    <xf numFmtId="178" fontId="64" fillId="0" borderId="0" applyFont="0" applyFill="0" applyBorder="0" applyAlignment="0" applyProtection="0"/>
    <xf numFmtId="179" fontId="64" fillId="0" borderId="0" applyFont="0" applyFill="0" applyBorder="0" applyAlignment="0" applyProtection="0"/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4" fillId="6" borderId="5" applyNumberFormat="0" applyAlignment="0" applyProtection="0">
      <alignment vertical="center"/>
    </xf>
    <xf numFmtId="0" fontId="75" fillId="6" borderId="4" applyNumberFormat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6" fillId="0" borderId="0" xfId="0" applyFont="1"/>
    <xf numFmtId="177" fontId="26" fillId="0" borderId="0" xfId="0" applyNumberFormat="1" applyFont="1"/>
    <xf numFmtId="0" fontId="0" fillId="0" borderId="0" xfId="0" applyAlignment="1"/>
    <xf numFmtId="0" fontId="26" fillId="0" borderId="0" xfId="0" applyNumberFormat="1" applyFont="1"/>
    <xf numFmtId="0" fontId="27" fillId="0" borderId="18" xfId="0" applyFont="1" applyBorder="1" applyAlignment="1">
      <alignment wrapText="1"/>
    </xf>
    <xf numFmtId="0" fontId="27" fillId="0" borderId="18" xfId="0" applyNumberFormat="1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26" fillId="0" borderId="18" xfId="0" applyFont="1" applyBorder="1" applyAlignment="1">
      <alignment horizontal="right" vertical="center" wrapText="1"/>
    </xf>
    <xf numFmtId="49" fontId="27" fillId="36" borderId="18" xfId="0" applyNumberFormat="1" applyFont="1" applyFill="1" applyBorder="1" applyAlignment="1">
      <alignment vertical="center" wrapText="1"/>
    </xf>
    <xf numFmtId="49" fontId="30" fillId="37" borderId="18" xfId="0" applyNumberFormat="1" applyFont="1" applyFill="1" applyBorder="1" applyAlignment="1">
      <alignment horizontal="center" vertical="center" wrapText="1"/>
    </xf>
    <xf numFmtId="0" fontId="27" fillId="33" borderId="18" xfId="0" applyFont="1" applyFill="1" applyBorder="1" applyAlignment="1">
      <alignment vertical="center" wrapText="1"/>
    </xf>
    <xf numFmtId="0" fontId="27" fillId="33" borderId="18" xfId="0" applyNumberFormat="1" applyFont="1" applyFill="1" applyBorder="1" applyAlignment="1">
      <alignment vertical="center" wrapText="1"/>
    </xf>
    <xf numFmtId="0" fontId="27" fillId="36" borderId="18" xfId="0" applyFont="1" applyFill="1" applyBorder="1" applyAlignment="1">
      <alignment vertical="center" wrapText="1"/>
    </xf>
    <xf numFmtId="0" fontId="27" fillId="37" borderId="18" xfId="0" applyFont="1" applyFill="1" applyBorder="1" applyAlignment="1">
      <alignment vertical="center" wrapText="1"/>
    </xf>
    <xf numFmtId="4" fontId="27" fillId="36" borderId="18" xfId="0" applyNumberFormat="1" applyFont="1" applyFill="1" applyBorder="1" applyAlignment="1">
      <alignment horizontal="right" vertical="top" wrapText="1"/>
    </xf>
    <xf numFmtId="4" fontId="27" fillId="37" borderId="18" xfId="0" applyNumberFormat="1" applyFont="1" applyFill="1" applyBorder="1" applyAlignment="1">
      <alignment horizontal="right" vertical="top" wrapText="1"/>
    </xf>
    <xf numFmtId="177" fontId="26" fillId="36" borderId="18" xfId="0" applyNumberFormat="1" applyFont="1" applyFill="1" applyBorder="1" applyAlignment="1">
      <alignment horizontal="center" vertical="center"/>
    </xf>
    <xf numFmtId="177" fontId="26" fillId="37" borderId="18" xfId="0" applyNumberFormat="1" applyFont="1" applyFill="1" applyBorder="1" applyAlignment="1">
      <alignment horizontal="center" vertical="center"/>
    </xf>
    <xf numFmtId="177" fontId="31" fillId="0" borderId="18" xfId="0" applyNumberFormat="1" applyFont="1" applyBorder="1"/>
    <xf numFmtId="177" fontId="26" fillId="36" borderId="18" xfId="0" applyNumberFormat="1" applyFont="1" applyFill="1" applyBorder="1"/>
    <xf numFmtId="177" fontId="26" fillId="37" borderId="18" xfId="0" applyNumberFormat="1" applyFont="1" applyFill="1" applyBorder="1"/>
    <xf numFmtId="177" fontId="26" fillId="0" borderId="18" xfId="0" applyNumberFormat="1" applyFont="1" applyBorder="1"/>
    <xf numFmtId="49" fontId="27" fillId="0" borderId="18" xfId="0" applyNumberFormat="1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4" fontId="27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Fill="1"/>
    <xf numFmtId="176" fontId="2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7" fillId="0" borderId="0" xfId="0" applyNumberFormat="1" applyFont="1" applyAlignment="1"/>
    <xf numFmtId="1" fontId="37" fillId="0" borderId="0" xfId="0" applyNumberFormat="1" applyFont="1" applyAlignment="1"/>
    <xf numFmtId="0" fontId="26" fillId="0" borderId="0" xfId="0" applyFont="1"/>
    <xf numFmtId="1" fontId="61" fillId="0" borderId="0" xfId="0" applyNumberFormat="1" applyFont="1" applyAlignment="1"/>
    <xf numFmtId="0" fontId="61" fillId="0" borderId="0" xfId="0" applyNumberFormat="1" applyFont="1" applyAlignment="1"/>
    <xf numFmtId="0" fontId="26" fillId="0" borderId="0" xfId="0" applyFont="1"/>
    <xf numFmtId="0" fontId="26" fillId="0" borderId="0" xfId="0" applyFont="1"/>
    <xf numFmtId="0" fontId="62" fillId="0" borderId="0" xfId="110"/>
    <xf numFmtId="0" fontId="63" fillId="0" borderId="0" xfId="110" applyNumberFormat="1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26" fillId="0" borderId="0" xfId="0" applyFont="1" applyAlignment="1">
      <alignment vertical="center"/>
    </xf>
    <xf numFmtId="49" fontId="27" fillId="33" borderId="18" xfId="0" applyNumberFormat="1" applyFont="1" applyFill="1" applyBorder="1" applyAlignment="1">
      <alignment horizontal="left" vertical="top" wrapText="1"/>
    </xf>
    <xf numFmtId="49" fontId="27" fillId="33" borderId="22" xfId="0" applyNumberFormat="1" applyFont="1" applyFill="1" applyBorder="1" applyAlignment="1">
      <alignment horizontal="left" vertical="top" wrapText="1"/>
    </xf>
    <xf numFmtId="49" fontId="27" fillId="33" borderId="23" xfId="0" applyNumberFormat="1" applyFont="1" applyFill="1" applyBorder="1" applyAlignment="1">
      <alignment horizontal="left" vertical="top" wrapText="1"/>
    </xf>
    <xf numFmtId="0" fontId="27" fillId="33" borderId="18" xfId="0" applyFont="1" applyFill="1" applyBorder="1" applyAlignment="1">
      <alignment vertical="center" wrapText="1"/>
    </xf>
    <xf numFmtId="49" fontId="28" fillId="33" borderId="18" xfId="0" applyNumberFormat="1" applyFont="1" applyFill="1" applyBorder="1" applyAlignment="1">
      <alignment horizontal="left" vertical="top" wrapText="1"/>
    </xf>
    <xf numFmtId="14" fontId="27" fillId="33" borderId="18" xfId="0" applyNumberFormat="1" applyFont="1" applyFill="1" applyBorder="1" applyAlignment="1">
      <alignment vertical="center" wrapText="1"/>
    </xf>
    <xf numFmtId="49" fontId="27" fillId="33" borderId="13" xfId="0" applyNumberFormat="1" applyFont="1" applyFill="1" applyBorder="1" applyAlignment="1">
      <alignment horizontal="left" vertical="top" wrapText="1"/>
    </xf>
    <xf numFmtId="49" fontId="27" fillId="33" borderId="15" xfId="0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wrapText="1"/>
    </xf>
    <xf numFmtId="0" fontId="32" fillId="0" borderId="0" xfId="0" applyFont="1" applyAlignment="1">
      <alignment horizontal="left" wrapText="1"/>
    </xf>
    <xf numFmtId="0" fontId="26" fillId="0" borderId="0" xfId="0" applyFont="1" applyAlignment="1">
      <alignment horizontal="right" vertical="center" wrapText="1"/>
    </xf>
    <xf numFmtId="0" fontId="38" fillId="0" borderId="19" xfId="0" applyFont="1" applyBorder="1" applyAlignment="1">
      <alignment horizontal="left" vertical="center" wrapText="1"/>
    </xf>
    <xf numFmtId="0" fontId="26" fillId="0" borderId="19" xfId="0" applyFont="1" applyBorder="1" applyAlignment="1">
      <alignment wrapText="1"/>
    </xf>
    <xf numFmtId="0" fontId="27" fillId="0" borderId="10" xfId="0" applyFont="1" applyBorder="1" applyAlignment="1">
      <alignment wrapText="1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right" vertical="center" wrapText="1"/>
    </xf>
    <xf numFmtId="49" fontId="27" fillId="33" borderId="10" xfId="0" applyNumberFormat="1" applyFont="1" applyFill="1" applyBorder="1" applyAlignment="1">
      <alignment vertical="center" wrapText="1"/>
    </xf>
    <xf numFmtId="49" fontId="27" fillId="33" borderId="12" xfId="0" applyNumberFormat="1" applyFont="1" applyFill="1" applyBorder="1" applyAlignment="1">
      <alignment vertical="center" wrapText="1"/>
    </xf>
    <xf numFmtId="0" fontId="27" fillId="33" borderId="10" xfId="0" applyFont="1" applyFill="1" applyBorder="1" applyAlignment="1">
      <alignment vertical="center" wrapText="1"/>
    </xf>
    <xf numFmtId="0" fontId="27" fillId="33" borderId="13" xfId="0" applyFont="1" applyFill="1" applyBorder="1" applyAlignment="1">
      <alignment vertical="center" wrapText="1"/>
    </xf>
    <xf numFmtId="0" fontId="27" fillId="33" borderId="15" xfId="0" applyFont="1" applyFill="1" applyBorder="1" applyAlignment="1">
      <alignment vertical="center" wrapText="1"/>
    </xf>
    <xf numFmtId="0" fontId="27" fillId="33" borderId="12" xfId="0" applyFont="1" applyFill="1" applyBorder="1" applyAlignment="1">
      <alignment vertical="center" wrapText="1"/>
    </xf>
    <xf numFmtId="49" fontId="28" fillId="33" borderId="13" xfId="0" applyNumberFormat="1" applyFont="1" applyFill="1" applyBorder="1" applyAlignment="1">
      <alignment horizontal="left" vertical="top" wrapText="1"/>
    </xf>
    <xf numFmtId="49" fontId="28" fillId="33" borderId="14" xfId="0" applyNumberFormat="1" applyFont="1" applyFill="1" applyBorder="1" applyAlignment="1">
      <alignment horizontal="left" vertical="top" wrapText="1"/>
    </xf>
    <xf numFmtId="49" fontId="28" fillId="33" borderId="15" xfId="0" applyNumberFormat="1" applyFont="1" applyFill="1" applyBorder="1" applyAlignment="1">
      <alignment horizontal="left" vertical="top" wrapText="1"/>
    </xf>
    <xf numFmtId="4" fontId="28" fillId="34" borderId="10" xfId="0" applyNumberFormat="1" applyFont="1" applyFill="1" applyBorder="1" applyAlignment="1">
      <alignment horizontal="right" vertical="top" wrapText="1"/>
    </xf>
    <xf numFmtId="176" fontId="28" fillId="34" borderId="10" xfId="0" applyNumberFormat="1" applyFont="1" applyFill="1" applyBorder="1" applyAlignment="1">
      <alignment horizontal="right" vertical="top" wrapText="1"/>
    </xf>
    <xf numFmtId="176" fontId="28" fillId="34" borderId="12" xfId="0" applyNumberFormat="1" applyFont="1" applyFill="1" applyBorder="1" applyAlignment="1">
      <alignment horizontal="right" vertical="top" wrapText="1"/>
    </xf>
    <xf numFmtId="14" fontId="27" fillId="33" borderId="12" xfId="0" applyNumberFormat="1" applyFont="1" applyFill="1" applyBorder="1" applyAlignment="1">
      <alignment vertical="center" wrapText="1"/>
    </xf>
    <xf numFmtId="4" fontId="27" fillId="35" borderId="10" xfId="0" applyNumberFormat="1" applyFont="1" applyFill="1" applyBorder="1" applyAlignment="1">
      <alignment horizontal="right" vertical="top" wrapText="1"/>
    </xf>
    <xf numFmtId="176" fontId="27" fillId="35" borderId="10" xfId="0" applyNumberFormat="1" applyFont="1" applyFill="1" applyBorder="1" applyAlignment="1">
      <alignment horizontal="right" vertical="top" wrapText="1"/>
    </xf>
    <xf numFmtId="176" fontId="27" fillId="35" borderId="12" xfId="0" applyNumberFormat="1" applyFont="1" applyFill="1" applyBorder="1" applyAlignment="1">
      <alignment horizontal="right" vertical="top" wrapText="1"/>
    </xf>
    <xf numFmtId="14" fontId="27" fillId="33" borderId="16" xfId="0" applyNumberFormat="1" applyFont="1" applyFill="1" applyBorder="1" applyAlignment="1">
      <alignment vertical="center" wrapText="1"/>
    </xf>
    <xf numFmtId="0" fontId="27" fillId="35" borderId="10" xfId="0" applyFont="1" applyFill="1" applyBorder="1" applyAlignment="1">
      <alignment horizontal="right" vertical="top" wrapText="1"/>
    </xf>
    <xf numFmtId="0" fontId="27" fillId="35" borderId="12" xfId="0" applyFont="1" applyFill="1" applyBorder="1" applyAlignment="1">
      <alignment horizontal="right" vertical="top" wrapText="1"/>
    </xf>
    <xf numFmtId="14" fontId="27" fillId="33" borderId="17" xfId="0" applyNumberFormat="1" applyFont="1" applyFill="1" applyBorder="1" applyAlignment="1">
      <alignment vertical="center" wrapText="1"/>
    </xf>
    <xf numFmtId="4" fontId="27" fillId="35" borderId="13" xfId="0" applyNumberFormat="1" applyFont="1" applyFill="1" applyBorder="1" applyAlignment="1">
      <alignment horizontal="right" vertical="top" wrapText="1"/>
    </xf>
    <xf numFmtId="0" fontId="27" fillId="35" borderId="13" xfId="0" applyFont="1" applyFill="1" applyBorder="1" applyAlignment="1">
      <alignment horizontal="right" vertical="top" wrapText="1"/>
    </xf>
    <xf numFmtId="176" fontId="27" fillId="35" borderId="13" xfId="0" applyNumberFormat="1" applyFont="1" applyFill="1" applyBorder="1" applyAlignment="1">
      <alignment horizontal="right" vertical="top" wrapText="1"/>
    </xf>
    <xf numFmtId="176" fontId="27" fillId="35" borderId="20" xfId="0" applyNumberFormat="1" applyFont="1" applyFill="1" applyBorder="1" applyAlignment="1">
      <alignment horizontal="right" vertical="top" wrapText="1"/>
    </xf>
  </cellXfs>
  <cellStyles count="28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6" t="s">
        <v>5</v>
      </c>
      <c r="B3" s="46"/>
      <c r="C3" s="46"/>
      <c r="D3" s="46"/>
      <c r="E3" s="15">
        <f>SUM(E4:E41)</f>
        <v>13554626.800699996</v>
      </c>
      <c r="F3" s="25">
        <f>RA!I7</f>
        <v>1339414.8603000001</v>
      </c>
      <c r="G3" s="16">
        <f>SUM(G4:G41)</f>
        <v>12215211.940400003</v>
      </c>
      <c r="H3" s="27">
        <f>RA!J7</f>
        <v>9.8816063326127797</v>
      </c>
      <c r="I3" s="20">
        <f>SUM(I4:I41)</f>
        <v>13554630.372945344</v>
      </c>
      <c r="J3" s="21">
        <f>SUM(J4:J41)</f>
        <v>12215211.95137031</v>
      </c>
      <c r="K3" s="22">
        <f>E3-I3</f>
        <v>-3.5722453482449055</v>
      </c>
      <c r="L3" s="22">
        <f>G3-J3</f>
        <v>-1.0970307514071465E-2</v>
      </c>
    </row>
    <row r="4" spans="1:13">
      <c r="A4" s="47">
        <f>RA!A8</f>
        <v>42465</v>
      </c>
      <c r="B4" s="12">
        <v>12</v>
      </c>
      <c r="C4" s="42" t="s">
        <v>6</v>
      </c>
      <c r="D4" s="42"/>
      <c r="E4" s="15">
        <f>VLOOKUP(C4,RA!B8:D36,3,0)</f>
        <v>576063.97840000002</v>
      </c>
      <c r="F4" s="25">
        <f>VLOOKUP(C4,RA!B8:I39,8,0)</f>
        <v>33450.670299999998</v>
      </c>
      <c r="G4" s="16">
        <f t="shared" ref="G4:G41" si="0">E4-F4</f>
        <v>542613.30810000002</v>
      </c>
      <c r="H4" s="27">
        <f>RA!J8</f>
        <v>5.8067630600525</v>
      </c>
      <c r="I4" s="20">
        <f>VLOOKUP(B4,RMS!B:D,3,FALSE)</f>
        <v>576064.56024188001</v>
      </c>
      <c r="J4" s="21">
        <f>VLOOKUP(B4,RMS!B:E,4,FALSE)</f>
        <v>542613.31657264999</v>
      </c>
      <c r="K4" s="22">
        <f t="shared" ref="K4:K41" si="1">E4-I4</f>
        <v>-0.58184187998995185</v>
      </c>
      <c r="L4" s="22">
        <f t="shared" ref="L4:L41" si="2">G4-J4</f>
        <v>-8.4726499626412988E-3</v>
      </c>
    </row>
    <row r="5" spans="1:13">
      <c r="A5" s="47"/>
      <c r="B5" s="12">
        <v>13</v>
      </c>
      <c r="C5" s="42" t="s">
        <v>7</v>
      </c>
      <c r="D5" s="42"/>
      <c r="E5" s="15">
        <f>VLOOKUP(C5,RA!B8:D37,3,0)</f>
        <v>61871.530100000004</v>
      </c>
      <c r="F5" s="25">
        <f>VLOOKUP(C5,RA!B9:I40,8,0)</f>
        <v>7155.5041000000001</v>
      </c>
      <c r="G5" s="16">
        <f t="shared" si="0"/>
        <v>54716.026000000005</v>
      </c>
      <c r="H5" s="27">
        <f>RA!J9</f>
        <v>11.5650996321489</v>
      </c>
      <c r="I5" s="20">
        <f>VLOOKUP(B5,RMS!B:D,3,FALSE)</f>
        <v>61871.561231623898</v>
      </c>
      <c r="J5" s="21">
        <f>VLOOKUP(B5,RMS!B:E,4,FALSE)</f>
        <v>54716.018452991499</v>
      </c>
      <c r="K5" s="22">
        <f t="shared" si="1"/>
        <v>-3.1131623894907534E-2</v>
      </c>
      <c r="L5" s="22">
        <f t="shared" si="2"/>
        <v>7.547008506662678E-3</v>
      </c>
      <c r="M5" s="32"/>
    </row>
    <row r="6" spans="1:13">
      <c r="A6" s="47"/>
      <c r="B6" s="12">
        <v>14</v>
      </c>
      <c r="C6" s="42" t="s">
        <v>8</v>
      </c>
      <c r="D6" s="42"/>
      <c r="E6" s="15">
        <f>VLOOKUP(C6,RA!B10:D38,3,0)</f>
        <v>129818.65240000001</v>
      </c>
      <c r="F6" s="25">
        <f>VLOOKUP(C6,RA!B10:I41,8,0)</f>
        <v>7945.7177000000001</v>
      </c>
      <c r="G6" s="16">
        <f t="shared" si="0"/>
        <v>121872.93470000001</v>
      </c>
      <c r="H6" s="27">
        <f>RA!J10</f>
        <v>6.1206287025053099</v>
      </c>
      <c r="I6" s="20">
        <f>VLOOKUP(B6,RMS!B:D,3,FALSE)</f>
        <v>129820.553012488</v>
      </c>
      <c r="J6" s="21">
        <f>VLOOKUP(B6,RMS!B:E,4,FALSE)</f>
        <v>121872.93539156701</v>
      </c>
      <c r="K6" s="22">
        <f>E6-I6</f>
        <v>-1.9006124879961135</v>
      </c>
      <c r="L6" s="22">
        <f t="shared" si="2"/>
        <v>-6.9156699464656413E-4</v>
      </c>
      <c r="M6" s="32"/>
    </row>
    <row r="7" spans="1:13">
      <c r="A7" s="47"/>
      <c r="B7" s="12">
        <v>15</v>
      </c>
      <c r="C7" s="42" t="s">
        <v>9</v>
      </c>
      <c r="D7" s="42"/>
      <c r="E7" s="15">
        <f>VLOOKUP(C7,RA!B10:D39,3,0)</f>
        <v>50940.301599999999</v>
      </c>
      <c r="F7" s="25">
        <f>VLOOKUP(C7,RA!B11:I42,8,0)</f>
        <v>-12263.314399999999</v>
      </c>
      <c r="G7" s="16">
        <f t="shared" si="0"/>
        <v>63203.615999999995</v>
      </c>
      <c r="H7" s="27">
        <f>RA!J11</f>
        <v>-24.0738943720742</v>
      </c>
      <c r="I7" s="20">
        <f>VLOOKUP(B7,RMS!B:D,3,FALSE)</f>
        <v>50940.334604780299</v>
      </c>
      <c r="J7" s="21">
        <f>VLOOKUP(B7,RMS!B:E,4,FALSE)</f>
        <v>63203.615831858398</v>
      </c>
      <c r="K7" s="22">
        <f t="shared" si="1"/>
        <v>-3.3004780299961567E-2</v>
      </c>
      <c r="L7" s="22">
        <f t="shared" si="2"/>
        <v>1.681415960774757E-4</v>
      </c>
      <c r="M7" s="32"/>
    </row>
    <row r="8" spans="1:13">
      <c r="A8" s="47"/>
      <c r="B8" s="12">
        <v>16</v>
      </c>
      <c r="C8" s="42" t="s">
        <v>10</v>
      </c>
      <c r="D8" s="42"/>
      <c r="E8" s="15">
        <f>VLOOKUP(C8,RA!B12:D39,3,0)</f>
        <v>90913.622700000007</v>
      </c>
      <c r="F8" s="25">
        <f>VLOOKUP(C8,RA!B12:I43,8,0)</f>
        <v>20148.7474</v>
      </c>
      <c r="G8" s="16">
        <f t="shared" si="0"/>
        <v>70764.875300000014</v>
      </c>
      <c r="H8" s="27">
        <f>RA!J12</f>
        <v>22.162517345159099</v>
      </c>
      <c r="I8" s="20">
        <f>VLOOKUP(B8,RMS!B:D,3,FALSE)</f>
        <v>90913.628667521407</v>
      </c>
      <c r="J8" s="21">
        <f>VLOOKUP(B8,RMS!B:E,4,FALSE)</f>
        <v>70764.877832478596</v>
      </c>
      <c r="K8" s="22">
        <f t="shared" si="1"/>
        <v>-5.9675213997252285E-3</v>
      </c>
      <c r="L8" s="22">
        <f t="shared" si="2"/>
        <v>-2.5324785819975659E-3</v>
      </c>
      <c r="M8" s="32"/>
    </row>
    <row r="9" spans="1:13">
      <c r="A9" s="47"/>
      <c r="B9" s="12">
        <v>17</v>
      </c>
      <c r="C9" s="42" t="s">
        <v>11</v>
      </c>
      <c r="D9" s="42"/>
      <c r="E9" s="15">
        <f>VLOOKUP(C9,RA!B12:D40,3,0)</f>
        <v>177360.85579999999</v>
      </c>
      <c r="F9" s="25">
        <f>VLOOKUP(C9,RA!B13:I44,8,0)</f>
        <v>58019.150300000001</v>
      </c>
      <c r="G9" s="16">
        <f t="shared" si="0"/>
        <v>119341.70549999998</v>
      </c>
      <c r="H9" s="27">
        <f>RA!J13</f>
        <v>32.712488918876801</v>
      </c>
      <c r="I9" s="20">
        <f>VLOOKUP(B9,RMS!B:D,3,FALSE)</f>
        <v>177361.033581197</v>
      </c>
      <c r="J9" s="21">
        <f>VLOOKUP(B9,RMS!B:E,4,FALSE)</f>
        <v>119341.70479658101</v>
      </c>
      <c r="K9" s="22">
        <f t="shared" si="1"/>
        <v>-0.17778119700960815</v>
      </c>
      <c r="L9" s="22">
        <f t="shared" si="2"/>
        <v>7.0341897662729025E-4</v>
      </c>
      <c r="M9" s="32"/>
    </row>
    <row r="10" spans="1:13">
      <c r="A10" s="47"/>
      <c r="B10" s="12">
        <v>18</v>
      </c>
      <c r="C10" s="42" t="s">
        <v>12</v>
      </c>
      <c r="D10" s="42"/>
      <c r="E10" s="15">
        <f>VLOOKUP(C10,RA!B14:D41,3,0)</f>
        <v>107615.09570000001</v>
      </c>
      <c r="F10" s="25">
        <f>VLOOKUP(C10,RA!B14:I44,8,0)</f>
        <v>20904.185399999998</v>
      </c>
      <c r="G10" s="16">
        <f t="shared" si="0"/>
        <v>86710.910300000003</v>
      </c>
      <c r="H10" s="27">
        <f>RA!J14</f>
        <v>19.424956381839699</v>
      </c>
      <c r="I10" s="20">
        <f>VLOOKUP(B10,RMS!B:D,3,FALSE)</f>
        <v>107615.09207179501</v>
      </c>
      <c r="J10" s="21">
        <f>VLOOKUP(B10,RMS!B:E,4,FALSE)</f>
        <v>86710.909258119704</v>
      </c>
      <c r="K10" s="22">
        <f t="shared" si="1"/>
        <v>3.6282049986766651E-3</v>
      </c>
      <c r="L10" s="22">
        <f t="shared" si="2"/>
        <v>1.0418802994536236E-3</v>
      </c>
      <c r="M10" s="32"/>
    </row>
    <row r="11" spans="1:13">
      <c r="A11" s="47"/>
      <c r="B11" s="12">
        <v>19</v>
      </c>
      <c r="C11" s="42" t="s">
        <v>13</v>
      </c>
      <c r="D11" s="42"/>
      <c r="E11" s="15">
        <f>VLOOKUP(C11,RA!B14:D42,3,0)</f>
        <v>89411.585900000005</v>
      </c>
      <c r="F11" s="25">
        <f>VLOOKUP(C11,RA!B15:I45,8,0)</f>
        <v>15434.647199999999</v>
      </c>
      <c r="G11" s="16">
        <f t="shared" si="0"/>
        <v>73976.938699999999</v>
      </c>
      <c r="H11" s="27">
        <f>RA!J15</f>
        <v>17.262468889951801</v>
      </c>
      <c r="I11" s="20">
        <f>VLOOKUP(B11,RMS!B:D,3,FALSE)</f>
        <v>89411.6350871795</v>
      </c>
      <c r="J11" s="21">
        <f>VLOOKUP(B11,RMS!B:E,4,FALSE)</f>
        <v>73976.939559829101</v>
      </c>
      <c r="K11" s="22">
        <f t="shared" si="1"/>
        <v>-4.9187179494765587E-2</v>
      </c>
      <c r="L11" s="22">
        <f t="shared" si="2"/>
        <v>-8.5982910241000354E-4</v>
      </c>
      <c r="M11" s="32"/>
    </row>
    <row r="12" spans="1:13">
      <c r="A12" s="47"/>
      <c r="B12" s="12">
        <v>21</v>
      </c>
      <c r="C12" s="42" t="s">
        <v>14</v>
      </c>
      <c r="D12" s="42"/>
      <c r="E12" s="15">
        <f>VLOOKUP(C12,RA!B16:D43,3,0)</f>
        <v>700342.64610000001</v>
      </c>
      <c r="F12" s="25">
        <f>VLOOKUP(C12,RA!B16:I46,8,0)</f>
        <v>43651.1898</v>
      </c>
      <c r="G12" s="16">
        <f t="shared" si="0"/>
        <v>656691.45629999996</v>
      </c>
      <c r="H12" s="27">
        <f>RA!J16</f>
        <v>6.2328333199585204</v>
      </c>
      <c r="I12" s="20">
        <f>VLOOKUP(B12,RMS!B:D,3,FALSE)</f>
        <v>700342.058745299</v>
      </c>
      <c r="J12" s="21">
        <f>VLOOKUP(B12,RMS!B:E,4,FALSE)</f>
        <v>656691.45653333305</v>
      </c>
      <c r="K12" s="22">
        <f t="shared" si="1"/>
        <v>0.58735470101237297</v>
      </c>
      <c r="L12" s="22">
        <f t="shared" si="2"/>
        <v>-2.3333309218287468E-4</v>
      </c>
      <c r="M12" s="32"/>
    </row>
    <row r="13" spans="1:13">
      <c r="A13" s="47"/>
      <c r="B13" s="12">
        <v>22</v>
      </c>
      <c r="C13" s="42" t="s">
        <v>15</v>
      </c>
      <c r="D13" s="42"/>
      <c r="E13" s="15">
        <f>VLOOKUP(C13,RA!B16:D44,3,0)</f>
        <v>434396.92849999998</v>
      </c>
      <c r="F13" s="25">
        <f>VLOOKUP(C13,RA!B17:I47,8,0)</f>
        <v>50639.167000000001</v>
      </c>
      <c r="G13" s="16">
        <f t="shared" si="0"/>
        <v>383757.76149999996</v>
      </c>
      <c r="H13" s="27">
        <f>RA!J17</f>
        <v>11.6573492300832</v>
      </c>
      <c r="I13" s="20">
        <f>VLOOKUP(B13,RMS!B:D,3,FALSE)</f>
        <v>434396.81985299097</v>
      </c>
      <c r="J13" s="21">
        <f>VLOOKUP(B13,RMS!B:E,4,FALSE)</f>
        <v>383757.76145128201</v>
      </c>
      <c r="K13" s="22">
        <f t="shared" si="1"/>
        <v>0.10864700900856405</v>
      </c>
      <c r="L13" s="22">
        <f t="shared" si="2"/>
        <v>4.8717949539422989E-5</v>
      </c>
      <c r="M13" s="32"/>
    </row>
    <row r="14" spans="1:13">
      <c r="A14" s="47"/>
      <c r="B14" s="12">
        <v>23</v>
      </c>
      <c r="C14" s="42" t="s">
        <v>16</v>
      </c>
      <c r="D14" s="42"/>
      <c r="E14" s="15">
        <f>VLOOKUP(C14,RA!B18:D44,3,0)</f>
        <v>1306931.0988</v>
      </c>
      <c r="F14" s="25">
        <f>VLOOKUP(C14,RA!B18:I48,8,0)</f>
        <v>195025.1734</v>
      </c>
      <c r="G14" s="16">
        <f t="shared" si="0"/>
        <v>1111905.9254000001</v>
      </c>
      <c r="H14" s="27">
        <f>RA!J18</f>
        <v>14.922376059385901</v>
      </c>
      <c r="I14" s="20">
        <f>VLOOKUP(B14,RMS!B:D,3,FALSE)</f>
        <v>1306931.2314547</v>
      </c>
      <c r="J14" s="21">
        <f>VLOOKUP(B14,RMS!B:E,4,FALSE)</f>
        <v>1111905.91700085</v>
      </c>
      <c r="K14" s="22">
        <f t="shared" si="1"/>
        <v>-0.13265469996258616</v>
      </c>
      <c r="L14" s="22">
        <f t="shared" si="2"/>
        <v>8.399150101467967E-3</v>
      </c>
      <c r="M14" s="32"/>
    </row>
    <row r="15" spans="1:13">
      <c r="A15" s="47"/>
      <c r="B15" s="12">
        <v>24</v>
      </c>
      <c r="C15" s="42" t="s">
        <v>17</v>
      </c>
      <c r="D15" s="42"/>
      <c r="E15" s="15">
        <f>VLOOKUP(C15,RA!B18:D45,3,0)</f>
        <v>443633.6091</v>
      </c>
      <c r="F15" s="25">
        <f>VLOOKUP(C15,RA!B19:I49,8,0)</f>
        <v>47876.877500000002</v>
      </c>
      <c r="G15" s="16">
        <f t="shared" si="0"/>
        <v>395756.7316</v>
      </c>
      <c r="H15" s="27">
        <f>RA!J19</f>
        <v>10.7919861160041</v>
      </c>
      <c r="I15" s="20">
        <f>VLOOKUP(B15,RMS!B:D,3,FALSE)</f>
        <v>443633.58283418801</v>
      </c>
      <c r="J15" s="21">
        <f>VLOOKUP(B15,RMS!B:E,4,FALSE)</f>
        <v>395756.73080085497</v>
      </c>
      <c r="K15" s="22">
        <f t="shared" si="1"/>
        <v>2.6265811990015209E-2</v>
      </c>
      <c r="L15" s="22">
        <f t="shared" si="2"/>
        <v>7.9914502566680312E-4</v>
      </c>
      <c r="M15" s="32"/>
    </row>
    <row r="16" spans="1:13">
      <c r="A16" s="47"/>
      <c r="B16" s="12">
        <v>25</v>
      </c>
      <c r="C16" s="42" t="s">
        <v>18</v>
      </c>
      <c r="D16" s="42"/>
      <c r="E16" s="15">
        <f>VLOOKUP(C16,RA!B20:D46,3,0)</f>
        <v>825550.34849999996</v>
      </c>
      <c r="F16" s="25">
        <f>VLOOKUP(C16,RA!B20:I50,8,0)</f>
        <v>79242.507100000003</v>
      </c>
      <c r="G16" s="16">
        <f t="shared" si="0"/>
        <v>746307.84139999992</v>
      </c>
      <c r="H16" s="27">
        <f>RA!J20</f>
        <v>9.5987491549099602</v>
      </c>
      <c r="I16" s="20">
        <f>VLOOKUP(B16,RMS!B:D,3,FALSE)</f>
        <v>825550.30619999999</v>
      </c>
      <c r="J16" s="21">
        <f>VLOOKUP(B16,RMS!B:E,4,FALSE)</f>
        <v>746307.84140000003</v>
      </c>
      <c r="K16" s="22">
        <f t="shared" si="1"/>
        <v>4.2299999971874058E-2</v>
      </c>
      <c r="L16" s="22">
        <f t="shared" si="2"/>
        <v>0</v>
      </c>
      <c r="M16" s="32"/>
    </row>
    <row r="17" spans="1:13">
      <c r="A17" s="47"/>
      <c r="B17" s="12">
        <v>26</v>
      </c>
      <c r="C17" s="42" t="s">
        <v>19</v>
      </c>
      <c r="D17" s="42"/>
      <c r="E17" s="15">
        <f>VLOOKUP(C17,RA!B20:D47,3,0)</f>
        <v>285788.4853</v>
      </c>
      <c r="F17" s="25">
        <f>VLOOKUP(C17,RA!B21:I51,8,0)</f>
        <v>35337.302199999998</v>
      </c>
      <c r="G17" s="16">
        <f t="shared" si="0"/>
        <v>250451.18309999999</v>
      </c>
      <c r="H17" s="27">
        <f>RA!J21</f>
        <v>12.364844637776599</v>
      </c>
      <c r="I17" s="20">
        <f>VLOOKUP(B17,RMS!B:D,3,FALSE)</f>
        <v>285787.99752692698</v>
      </c>
      <c r="J17" s="21">
        <f>VLOOKUP(B17,RMS!B:E,4,FALSE)</f>
        <v>250451.18302019499</v>
      </c>
      <c r="K17" s="22">
        <f t="shared" si="1"/>
        <v>0.48777307302225381</v>
      </c>
      <c r="L17" s="22">
        <f t="shared" si="2"/>
        <v>7.9805002314969897E-5</v>
      </c>
      <c r="M17" s="32"/>
    </row>
    <row r="18" spans="1:13">
      <c r="A18" s="47"/>
      <c r="B18" s="12">
        <v>27</v>
      </c>
      <c r="C18" s="42" t="s">
        <v>20</v>
      </c>
      <c r="D18" s="42"/>
      <c r="E18" s="15">
        <f>VLOOKUP(C18,RA!B22:D48,3,0)</f>
        <v>996274.01390000002</v>
      </c>
      <c r="F18" s="25">
        <f>VLOOKUP(C18,RA!B22:I52,8,0)</f>
        <v>83107.507299999997</v>
      </c>
      <c r="G18" s="16">
        <f t="shared" si="0"/>
        <v>913166.50659999996</v>
      </c>
      <c r="H18" s="27">
        <f>RA!J22</f>
        <v>8.3418322811280206</v>
      </c>
      <c r="I18" s="20">
        <f>VLOOKUP(B18,RMS!B:D,3,FALSE)</f>
        <v>996274.67709572602</v>
      </c>
      <c r="J18" s="21">
        <f>VLOOKUP(B18,RMS!B:E,4,FALSE)</f>
        <v>913166.50754615397</v>
      </c>
      <c r="K18" s="22">
        <f t="shared" si="1"/>
        <v>-0.66319572599604726</v>
      </c>
      <c r="L18" s="22">
        <f t="shared" si="2"/>
        <v>-9.4615400303155184E-4</v>
      </c>
      <c r="M18" s="32"/>
    </row>
    <row r="19" spans="1:13">
      <c r="A19" s="47"/>
      <c r="B19" s="12">
        <v>29</v>
      </c>
      <c r="C19" s="42" t="s">
        <v>21</v>
      </c>
      <c r="D19" s="42"/>
      <c r="E19" s="15">
        <f>VLOOKUP(C19,RA!B22:D49,3,0)</f>
        <v>2007712.946</v>
      </c>
      <c r="F19" s="25">
        <f>VLOOKUP(C19,RA!B23:I53,8,0)</f>
        <v>210140.98379999999</v>
      </c>
      <c r="G19" s="16">
        <f t="shared" si="0"/>
        <v>1797571.9622</v>
      </c>
      <c r="H19" s="27">
        <f>RA!J23</f>
        <v>10.4666847030432</v>
      </c>
      <c r="I19" s="20">
        <f>VLOOKUP(B19,RMS!B:D,3,FALSE)</f>
        <v>2007714.2618222199</v>
      </c>
      <c r="J19" s="21">
        <f>VLOOKUP(B19,RMS!B:E,4,FALSE)</f>
        <v>1797571.98584957</v>
      </c>
      <c r="K19" s="22">
        <f t="shared" si="1"/>
        <v>-1.3158222199417651</v>
      </c>
      <c r="L19" s="22">
        <f t="shared" si="2"/>
        <v>-2.3649570066481829E-2</v>
      </c>
      <c r="M19" s="32"/>
    </row>
    <row r="20" spans="1:13">
      <c r="A20" s="47"/>
      <c r="B20" s="12">
        <v>31</v>
      </c>
      <c r="C20" s="42" t="s">
        <v>22</v>
      </c>
      <c r="D20" s="42"/>
      <c r="E20" s="15">
        <f>VLOOKUP(C20,RA!B24:D50,3,0)</f>
        <v>185678.50880000001</v>
      </c>
      <c r="F20" s="25">
        <f>VLOOKUP(C20,RA!B24:I54,8,0)</f>
        <v>30520.353899999998</v>
      </c>
      <c r="G20" s="16">
        <f t="shared" si="0"/>
        <v>155158.15490000002</v>
      </c>
      <c r="H20" s="27">
        <f>RA!J24</f>
        <v>16.437203259142098</v>
      </c>
      <c r="I20" s="20">
        <f>VLOOKUP(B20,RMS!B:D,3,FALSE)</f>
        <v>185678.49693325799</v>
      </c>
      <c r="J20" s="21">
        <f>VLOOKUP(B20,RMS!B:E,4,FALSE)</f>
        <v>155158.14941275699</v>
      </c>
      <c r="K20" s="22">
        <f t="shared" si="1"/>
        <v>1.1866742017446086E-2</v>
      </c>
      <c r="L20" s="22">
        <f t="shared" si="2"/>
        <v>5.4872430337127298E-3</v>
      </c>
      <c r="M20" s="32"/>
    </row>
    <row r="21" spans="1:13">
      <c r="A21" s="47"/>
      <c r="B21" s="12">
        <v>32</v>
      </c>
      <c r="C21" s="42" t="s">
        <v>23</v>
      </c>
      <c r="D21" s="42"/>
      <c r="E21" s="15">
        <f>VLOOKUP(C21,RA!B24:D51,3,0)</f>
        <v>197999.65839999999</v>
      </c>
      <c r="F21" s="25">
        <f>VLOOKUP(C21,RA!B25:I55,8,0)</f>
        <v>14391.4768</v>
      </c>
      <c r="G21" s="16">
        <f t="shared" si="0"/>
        <v>183608.18159999998</v>
      </c>
      <c r="H21" s="27">
        <f>RA!J25</f>
        <v>7.2684351661487501</v>
      </c>
      <c r="I21" s="20">
        <f>VLOOKUP(B21,RMS!B:D,3,FALSE)</f>
        <v>197999.64172493</v>
      </c>
      <c r="J21" s="21">
        <f>VLOOKUP(B21,RMS!B:E,4,FALSE)</f>
        <v>183608.17490616301</v>
      </c>
      <c r="K21" s="22">
        <f t="shared" si="1"/>
        <v>1.6675069986376911E-2</v>
      </c>
      <c r="L21" s="22">
        <f t="shared" si="2"/>
        <v>6.6938369709532708E-3</v>
      </c>
      <c r="M21" s="32"/>
    </row>
    <row r="22" spans="1:13">
      <c r="A22" s="47"/>
      <c r="B22" s="12">
        <v>33</v>
      </c>
      <c r="C22" s="42" t="s">
        <v>24</v>
      </c>
      <c r="D22" s="42"/>
      <c r="E22" s="15">
        <f>VLOOKUP(C22,RA!B26:D52,3,0)</f>
        <v>473848.83880000003</v>
      </c>
      <c r="F22" s="25">
        <f>VLOOKUP(C22,RA!B26:I56,8,0)</f>
        <v>110505.6776</v>
      </c>
      <c r="G22" s="16">
        <f t="shared" si="0"/>
        <v>363343.16120000003</v>
      </c>
      <c r="H22" s="27">
        <f>RA!J26</f>
        <v>23.320871246587899</v>
      </c>
      <c r="I22" s="20">
        <f>VLOOKUP(B22,RMS!B:D,3,FALSE)</f>
        <v>473848.82804440701</v>
      </c>
      <c r="J22" s="21">
        <f>VLOOKUP(B22,RMS!B:E,4,FALSE)</f>
        <v>363343.15953222901</v>
      </c>
      <c r="K22" s="22">
        <f t="shared" si="1"/>
        <v>1.0755593015346676E-2</v>
      </c>
      <c r="L22" s="22">
        <f t="shared" si="2"/>
        <v>1.6677710227668285E-3</v>
      </c>
      <c r="M22" s="32"/>
    </row>
    <row r="23" spans="1:13">
      <c r="A23" s="47"/>
      <c r="B23" s="12">
        <v>34</v>
      </c>
      <c r="C23" s="42" t="s">
        <v>25</v>
      </c>
      <c r="D23" s="42"/>
      <c r="E23" s="15">
        <f>VLOOKUP(C23,RA!B26:D53,3,0)</f>
        <v>190848.2458</v>
      </c>
      <c r="F23" s="25">
        <f>VLOOKUP(C23,RA!B27:I57,8,0)</f>
        <v>53731.804700000001</v>
      </c>
      <c r="G23" s="16">
        <f t="shared" si="0"/>
        <v>137116.4411</v>
      </c>
      <c r="H23" s="27">
        <f>RA!J27</f>
        <v>28.154204129446601</v>
      </c>
      <c r="I23" s="20">
        <f>VLOOKUP(B23,RMS!B:D,3,FALSE)</f>
        <v>190848.09227083399</v>
      </c>
      <c r="J23" s="21">
        <f>VLOOKUP(B23,RMS!B:E,4,FALSE)</f>
        <v>137116.45231465599</v>
      </c>
      <c r="K23" s="22">
        <f t="shared" si="1"/>
        <v>0.15352916601113975</v>
      </c>
      <c r="L23" s="22">
        <f t="shared" si="2"/>
        <v>-1.1214655998628587E-2</v>
      </c>
      <c r="M23" s="32"/>
    </row>
    <row r="24" spans="1:13">
      <c r="A24" s="47"/>
      <c r="B24" s="12">
        <v>35</v>
      </c>
      <c r="C24" s="42" t="s">
        <v>26</v>
      </c>
      <c r="D24" s="42"/>
      <c r="E24" s="15">
        <f>VLOOKUP(C24,RA!B28:D54,3,0)</f>
        <v>651114.03079999995</v>
      </c>
      <c r="F24" s="25">
        <f>VLOOKUP(C24,RA!B28:I58,8,0)</f>
        <v>28964.616699999999</v>
      </c>
      <c r="G24" s="16">
        <f t="shared" si="0"/>
        <v>622149.41409999994</v>
      </c>
      <c r="H24" s="27">
        <f>RA!J28</f>
        <v>4.4484706717826699</v>
      </c>
      <c r="I24" s="20">
        <f>VLOOKUP(B24,RMS!B:D,3,FALSE)</f>
        <v>651114.03079999995</v>
      </c>
      <c r="J24" s="21">
        <f>VLOOKUP(B24,RMS!B:E,4,FALSE)</f>
        <v>622149.41529999999</v>
      </c>
      <c r="K24" s="22">
        <f t="shared" si="1"/>
        <v>0</v>
      </c>
      <c r="L24" s="22">
        <f t="shared" si="2"/>
        <v>-1.2000000569969416E-3</v>
      </c>
      <c r="M24" s="32"/>
    </row>
    <row r="25" spans="1:13">
      <c r="A25" s="47"/>
      <c r="B25" s="12">
        <v>36</v>
      </c>
      <c r="C25" s="42" t="s">
        <v>27</v>
      </c>
      <c r="D25" s="42"/>
      <c r="E25" s="15">
        <f>VLOOKUP(C25,RA!B28:D55,3,0)</f>
        <v>739777.68229999999</v>
      </c>
      <c r="F25" s="25">
        <f>VLOOKUP(C25,RA!B29:I59,8,0)</f>
        <v>91837.142699999997</v>
      </c>
      <c r="G25" s="16">
        <f t="shared" si="0"/>
        <v>647940.53960000002</v>
      </c>
      <c r="H25" s="27">
        <f>RA!J29</f>
        <v>12.414154265167101</v>
      </c>
      <c r="I25" s="20">
        <f>VLOOKUP(B25,RMS!B:D,3,FALSE)</f>
        <v>739777.73155044205</v>
      </c>
      <c r="J25" s="21">
        <f>VLOOKUP(B25,RMS!B:E,4,FALSE)</f>
        <v>647940.55586834904</v>
      </c>
      <c r="K25" s="22">
        <f t="shared" si="1"/>
        <v>-4.9250442069023848E-2</v>
      </c>
      <c r="L25" s="22">
        <f t="shared" si="2"/>
        <v>-1.6268349019810557E-2</v>
      </c>
      <c r="M25" s="32"/>
    </row>
    <row r="26" spans="1:13">
      <c r="A26" s="47"/>
      <c r="B26" s="12">
        <v>37</v>
      </c>
      <c r="C26" s="42" t="s">
        <v>71</v>
      </c>
      <c r="D26" s="42"/>
      <c r="E26" s="15">
        <f>VLOOKUP(C26,RA!B30:D56,3,0)</f>
        <v>1023731.745</v>
      </c>
      <c r="F26" s="25">
        <f>VLOOKUP(C26,RA!B30:I60,8,0)</f>
        <v>99716.470700000005</v>
      </c>
      <c r="G26" s="16">
        <f t="shared" si="0"/>
        <v>924015.27429999993</v>
      </c>
      <c r="H26" s="27">
        <f>RA!J30</f>
        <v>9.7404882858253092</v>
      </c>
      <c r="I26" s="20">
        <f>VLOOKUP(B26,RMS!B:D,3,FALSE)</f>
        <v>1023731.7484371701</v>
      </c>
      <c r="J26" s="21">
        <f>VLOOKUP(B26,RMS!B:E,4,FALSE)</f>
        <v>924015.27484960202</v>
      </c>
      <c r="K26" s="22">
        <f t="shared" si="1"/>
        <v>-3.437170060351491E-3</v>
      </c>
      <c r="L26" s="22">
        <f t="shared" si="2"/>
        <v>-5.496020894497633E-4</v>
      </c>
      <c r="M26" s="32"/>
    </row>
    <row r="27" spans="1:13">
      <c r="A27" s="47"/>
      <c r="B27" s="12">
        <v>38</v>
      </c>
      <c r="C27" s="42" t="s">
        <v>29</v>
      </c>
      <c r="D27" s="42"/>
      <c r="E27" s="15">
        <f>VLOOKUP(C27,RA!B30:D57,3,0)</f>
        <v>806648.10309999995</v>
      </c>
      <c r="F27" s="25">
        <f>VLOOKUP(C27,RA!B31:I61,8,0)</f>
        <v>4341.7326999999996</v>
      </c>
      <c r="G27" s="16">
        <f t="shared" si="0"/>
        <v>802306.3703999999</v>
      </c>
      <c r="H27" s="27">
        <f>RA!J31</f>
        <v>0.53824371287980999</v>
      </c>
      <c r="I27" s="20">
        <f>VLOOKUP(B27,RMS!B:D,3,FALSE)</f>
        <v>806648.24027168099</v>
      </c>
      <c r="J27" s="21">
        <f>VLOOKUP(B27,RMS!B:E,4,FALSE)</f>
        <v>802306.34628584096</v>
      </c>
      <c r="K27" s="22">
        <f t="shared" si="1"/>
        <v>-0.13717168103903532</v>
      </c>
      <c r="L27" s="22">
        <f t="shared" si="2"/>
        <v>2.4114158935844898E-2</v>
      </c>
      <c r="M27" s="32"/>
    </row>
    <row r="28" spans="1:13">
      <c r="A28" s="47"/>
      <c r="B28" s="12">
        <v>39</v>
      </c>
      <c r="C28" s="42" t="s">
        <v>30</v>
      </c>
      <c r="D28" s="42"/>
      <c r="E28" s="15">
        <f>VLOOKUP(C28,RA!B32:D58,3,0)</f>
        <v>86906.013699999996</v>
      </c>
      <c r="F28" s="25">
        <f>VLOOKUP(C28,RA!B32:I62,8,0)</f>
        <v>24426.859</v>
      </c>
      <c r="G28" s="16">
        <f t="shared" si="0"/>
        <v>62479.154699999999</v>
      </c>
      <c r="H28" s="27">
        <f>RA!J32</f>
        <v>28.107213712875701</v>
      </c>
      <c r="I28" s="20">
        <f>VLOOKUP(B28,RMS!B:D,3,FALSE)</f>
        <v>86905.948300468997</v>
      </c>
      <c r="J28" s="21">
        <f>VLOOKUP(B28,RMS!B:E,4,FALSE)</f>
        <v>62479.149362824297</v>
      </c>
      <c r="K28" s="22">
        <f t="shared" si="1"/>
        <v>6.5399530998547561E-2</v>
      </c>
      <c r="L28" s="22">
        <f t="shared" si="2"/>
        <v>5.3371757021523081E-3</v>
      </c>
      <c r="M28" s="32"/>
    </row>
    <row r="29" spans="1:13">
      <c r="A29" s="47"/>
      <c r="B29" s="12">
        <v>40</v>
      </c>
      <c r="C29" s="42" t="s">
        <v>73</v>
      </c>
      <c r="D29" s="42"/>
      <c r="E29" s="15">
        <f>VLOOKUP(C29,RA!B32:D59,3,0)</f>
        <v>7.9645999999999999</v>
      </c>
      <c r="F29" s="25">
        <f>VLOOKUP(C29,RA!B33:I63,8,0)</f>
        <v>0.27229999999999999</v>
      </c>
      <c r="G29" s="16">
        <f t="shared" si="0"/>
        <v>7.6922999999999995</v>
      </c>
      <c r="H29" s="27">
        <f>RA!J33</f>
        <v>3.4188785375285602</v>
      </c>
      <c r="I29" s="20">
        <f>VLOOKUP(B29,RMS!B:D,3,FALSE)</f>
        <v>7.9645999999999999</v>
      </c>
      <c r="J29" s="21">
        <f>VLOOKUP(B29,RMS!B:E,4,FALSE)</f>
        <v>7.6923000000000004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7"/>
      <c r="B30" s="12">
        <v>42</v>
      </c>
      <c r="C30" s="42" t="s">
        <v>31</v>
      </c>
      <c r="D30" s="42"/>
      <c r="E30" s="15">
        <f>VLOOKUP(C30,RA!B34:D61,3,0)</f>
        <v>85130.794399999999</v>
      </c>
      <c r="F30" s="25">
        <f>VLOOKUP(C30,RA!B34:I65,8,0)</f>
        <v>12978.9746</v>
      </c>
      <c r="G30" s="16">
        <f t="shared" si="0"/>
        <v>72151.819799999997</v>
      </c>
      <c r="H30" s="27">
        <f>RA!J34</f>
        <v>15.245922103130299</v>
      </c>
      <c r="I30" s="20">
        <f>VLOOKUP(B30,RMS!B:D,3,FALSE)</f>
        <v>85130.804099999994</v>
      </c>
      <c r="J30" s="21">
        <f>VLOOKUP(B30,RMS!B:E,4,FALSE)</f>
        <v>72151.824500000002</v>
      </c>
      <c r="K30" s="22">
        <f t="shared" si="1"/>
        <v>-9.6999999950639904E-3</v>
      </c>
      <c r="L30" s="22">
        <f t="shared" si="2"/>
        <v>-4.7000000049592927E-3</v>
      </c>
      <c r="M30" s="32"/>
    </row>
    <row r="31" spans="1:13" s="35" customFormat="1" ht="12" thickBot="1">
      <c r="A31" s="47"/>
      <c r="B31" s="12">
        <v>70</v>
      </c>
      <c r="C31" s="48" t="s">
        <v>68</v>
      </c>
      <c r="D31" s="49"/>
      <c r="E31" s="15">
        <f>VLOOKUP(C31,RA!B35:D62,3,0)</f>
        <v>144617.96</v>
      </c>
      <c r="F31" s="25">
        <f>VLOOKUP(C31,RA!B35:I66,8,0)</f>
        <v>881.06</v>
      </c>
      <c r="G31" s="16">
        <f t="shared" si="0"/>
        <v>143736.9</v>
      </c>
      <c r="H31" s="27">
        <f>RA!J35</f>
        <v>0.60923276749305599</v>
      </c>
      <c r="I31" s="20">
        <f>VLOOKUP(B31,RMS!B:D,3,FALSE)</f>
        <v>144617.96</v>
      </c>
      <c r="J31" s="21">
        <f>VLOOKUP(B31,RMS!B:E,4,FALSE)</f>
        <v>143736.9</v>
      </c>
      <c r="K31" s="22">
        <f t="shared" si="1"/>
        <v>0</v>
      </c>
      <c r="L31" s="22">
        <f t="shared" si="2"/>
        <v>0</v>
      </c>
    </row>
    <row r="32" spans="1:13">
      <c r="A32" s="47"/>
      <c r="B32" s="12">
        <v>71</v>
      </c>
      <c r="C32" s="42" t="s">
        <v>35</v>
      </c>
      <c r="D32" s="42"/>
      <c r="E32" s="15">
        <f>VLOOKUP(C32,RA!B34:D62,3,0)</f>
        <v>77783.8</v>
      </c>
      <c r="F32" s="25">
        <f>VLOOKUP(C32,RA!B34:I66,8,0)</f>
        <v>-6658.12</v>
      </c>
      <c r="G32" s="16">
        <f t="shared" si="0"/>
        <v>84441.919999999998</v>
      </c>
      <c r="H32" s="27">
        <f>RA!J35</f>
        <v>0.60923276749305599</v>
      </c>
      <c r="I32" s="20">
        <f>VLOOKUP(B32,RMS!B:D,3,FALSE)</f>
        <v>77783.8</v>
      </c>
      <c r="J32" s="21">
        <f>VLOOKUP(B32,RMS!B:E,4,FALSE)</f>
        <v>84441.919999999998</v>
      </c>
      <c r="K32" s="22">
        <f t="shared" si="1"/>
        <v>0</v>
      </c>
      <c r="L32" s="22">
        <f t="shared" si="2"/>
        <v>0</v>
      </c>
      <c r="M32" s="32"/>
    </row>
    <row r="33" spans="1:13">
      <c r="A33" s="47"/>
      <c r="B33" s="12">
        <v>72</v>
      </c>
      <c r="C33" s="42" t="s">
        <v>36</v>
      </c>
      <c r="D33" s="42"/>
      <c r="E33" s="15">
        <f>VLOOKUP(C33,RA!B34:D63,3,0)</f>
        <v>12500</v>
      </c>
      <c r="F33" s="25">
        <f>VLOOKUP(C33,RA!B34:I67,8,0)</f>
        <v>603.41999999999996</v>
      </c>
      <c r="G33" s="16">
        <f t="shared" si="0"/>
        <v>11896.58</v>
      </c>
      <c r="H33" s="27">
        <f>RA!J34</f>
        <v>15.245922103130299</v>
      </c>
      <c r="I33" s="20">
        <f>VLOOKUP(B33,RMS!B:D,3,FALSE)</f>
        <v>12500</v>
      </c>
      <c r="J33" s="21">
        <f>VLOOKUP(B33,RMS!B:E,4,FALSE)</f>
        <v>11896.58</v>
      </c>
      <c r="K33" s="22">
        <f t="shared" si="1"/>
        <v>0</v>
      </c>
      <c r="L33" s="22">
        <f t="shared" si="2"/>
        <v>0</v>
      </c>
      <c r="M33" s="32"/>
    </row>
    <row r="34" spans="1:13">
      <c r="A34" s="47"/>
      <c r="B34" s="12">
        <v>73</v>
      </c>
      <c r="C34" s="42" t="s">
        <v>37</v>
      </c>
      <c r="D34" s="42"/>
      <c r="E34" s="15">
        <f>VLOOKUP(C34,RA!B35:D64,3,0)</f>
        <v>138977.01999999999</v>
      </c>
      <c r="F34" s="25">
        <f>VLOOKUP(C34,RA!B35:I68,8,0)</f>
        <v>-24588.880000000001</v>
      </c>
      <c r="G34" s="16">
        <f t="shared" si="0"/>
        <v>163565.9</v>
      </c>
      <c r="H34" s="27">
        <f>RA!J35</f>
        <v>0.60923276749305599</v>
      </c>
      <c r="I34" s="20">
        <f>VLOOKUP(B34,RMS!B:D,3,FALSE)</f>
        <v>138977.01999999999</v>
      </c>
      <c r="J34" s="21">
        <f>VLOOKUP(B34,RMS!B:E,4,FALSE)</f>
        <v>163565.9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7"/>
      <c r="B35" s="12">
        <v>74</v>
      </c>
      <c r="C35" s="42" t="s">
        <v>69</v>
      </c>
      <c r="D35" s="42"/>
      <c r="E35" s="15">
        <f>VLOOKUP(C35,RA!B36:D65,3,0)</f>
        <v>0.85</v>
      </c>
      <c r="F35" s="25">
        <f>VLOOKUP(C35,RA!B36:I69,8,0)</f>
        <v>-54.71</v>
      </c>
      <c r="G35" s="16">
        <f t="shared" si="0"/>
        <v>55.56</v>
      </c>
      <c r="H35" s="27">
        <f>RA!J36</f>
        <v>-8.5597772286774401</v>
      </c>
      <c r="I35" s="20">
        <f>VLOOKUP(B35,RMS!B:D,3,FALSE)</f>
        <v>0.85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>
      <c r="A36" s="47"/>
      <c r="B36" s="12">
        <v>75</v>
      </c>
      <c r="C36" s="42" t="s">
        <v>32</v>
      </c>
      <c r="D36" s="42"/>
      <c r="E36" s="15">
        <f>VLOOKUP(C36,RA!B8:D65,3,0)</f>
        <v>57977.786200000002</v>
      </c>
      <c r="F36" s="25">
        <f>VLOOKUP(C36,RA!B8:I69,8,0)</f>
        <v>2883.3649999999998</v>
      </c>
      <c r="G36" s="16">
        <f t="shared" si="0"/>
        <v>55094.421200000004</v>
      </c>
      <c r="H36" s="27">
        <f>RA!J36</f>
        <v>-8.5597772286774401</v>
      </c>
      <c r="I36" s="20">
        <f>VLOOKUP(B36,RMS!B:D,3,FALSE)</f>
        <v>57977.786324786299</v>
      </c>
      <c r="J36" s="21">
        <f>VLOOKUP(B36,RMS!B:E,4,FALSE)</f>
        <v>55094.422905982901</v>
      </c>
      <c r="K36" s="22">
        <f t="shared" si="1"/>
        <v>-1.2478629651013762E-4</v>
      </c>
      <c r="L36" s="22">
        <f t="shared" si="2"/>
        <v>-1.7059828969649971E-3</v>
      </c>
      <c r="M36" s="32"/>
    </row>
    <row r="37" spans="1:13">
      <c r="A37" s="47"/>
      <c r="B37" s="12">
        <v>76</v>
      </c>
      <c r="C37" s="42" t="s">
        <v>33</v>
      </c>
      <c r="D37" s="42"/>
      <c r="E37" s="15">
        <f>VLOOKUP(C37,RA!B8:D66,3,0)</f>
        <v>283378.88429999998</v>
      </c>
      <c r="F37" s="25">
        <f>VLOOKUP(C37,RA!B8:I70,8,0)</f>
        <v>12783.162399999999</v>
      </c>
      <c r="G37" s="16">
        <f t="shared" si="0"/>
        <v>270595.7219</v>
      </c>
      <c r="H37" s="27">
        <f>RA!J37</f>
        <v>4.8273599999999997</v>
      </c>
      <c r="I37" s="20">
        <f>VLOOKUP(B37,RMS!B:D,3,FALSE)</f>
        <v>283378.87997179502</v>
      </c>
      <c r="J37" s="21">
        <f>VLOOKUP(B37,RMS!B:E,4,FALSE)</f>
        <v>270595.72186495701</v>
      </c>
      <c r="K37" s="22">
        <f t="shared" si="1"/>
        <v>4.3282049591653049E-3</v>
      </c>
      <c r="L37" s="22">
        <f t="shared" si="2"/>
        <v>3.5042990930378437E-5</v>
      </c>
      <c r="M37" s="32"/>
    </row>
    <row r="38" spans="1:13">
      <c r="A38" s="47"/>
      <c r="B38" s="12">
        <v>77</v>
      </c>
      <c r="C38" s="42" t="s">
        <v>38</v>
      </c>
      <c r="D38" s="42"/>
      <c r="E38" s="15">
        <f>VLOOKUP(C38,RA!B9:D67,3,0)</f>
        <v>80304.3</v>
      </c>
      <c r="F38" s="25">
        <f>VLOOKUP(C38,RA!B9:I71,8,0)</f>
        <v>-17876.09</v>
      </c>
      <c r="G38" s="16">
        <f t="shared" si="0"/>
        <v>98180.39</v>
      </c>
      <c r="H38" s="27">
        <f>RA!J38</f>
        <v>-17.6927667610084</v>
      </c>
      <c r="I38" s="20">
        <f>VLOOKUP(B38,RMS!B:D,3,FALSE)</f>
        <v>80304.3</v>
      </c>
      <c r="J38" s="21">
        <f>VLOOKUP(B38,RMS!B:E,4,FALSE)</f>
        <v>98180.39</v>
      </c>
      <c r="K38" s="22">
        <f t="shared" si="1"/>
        <v>0</v>
      </c>
      <c r="L38" s="22">
        <f t="shared" si="2"/>
        <v>0</v>
      </c>
      <c r="M38" s="32"/>
    </row>
    <row r="39" spans="1:13">
      <c r="A39" s="47"/>
      <c r="B39" s="12">
        <v>78</v>
      </c>
      <c r="C39" s="42" t="s">
        <v>39</v>
      </c>
      <c r="D39" s="42"/>
      <c r="E39" s="15">
        <f>VLOOKUP(C39,RA!B10:D68,3,0)</f>
        <v>28523.95</v>
      </c>
      <c r="F39" s="25">
        <f>VLOOKUP(C39,RA!B10:I72,8,0)</f>
        <v>3815.65</v>
      </c>
      <c r="G39" s="16">
        <f t="shared" si="0"/>
        <v>24708.3</v>
      </c>
      <c r="H39" s="27">
        <f>RA!J39</f>
        <v>-6436.4705882353001</v>
      </c>
      <c r="I39" s="20">
        <f>VLOOKUP(B39,RMS!B:D,3,FALSE)</f>
        <v>28523.95</v>
      </c>
      <c r="J39" s="21">
        <f>VLOOKUP(B39,RMS!B:E,4,FALSE)</f>
        <v>24708.3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7"/>
      <c r="B40" s="12">
        <v>9101</v>
      </c>
      <c r="C40" s="43" t="s">
        <v>75</v>
      </c>
      <c r="D40" s="44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4.9732236930426303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7"/>
      <c r="B41" s="12">
        <v>99</v>
      </c>
      <c r="C41" s="42" t="s">
        <v>34</v>
      </c>
      <c r="D41" s="42"/>
      <c r="E41" s="15">
        <f>VLOOKUP(C41,RA!B8:D69,3,0)</f>
        <v>4244.9656999999997</v>
      </c>
      <c r="F41" s="25">
        <f>VLOOKUP(C41,RA!B8:I73,8,0)</f>
        <v>394.60509999999999</v>
      </c>
      <c r="G41" s="16">
        <f t="shared" si="0"/>
        <v>3850.3606</v>
      </c>
      <c r="H41" s="27">
        <f>RA!J40</f>
        <v>4.9732236930426303</v>
      </c>
      <c r="I41" s="20">
        <f>VLOOKUP(B41,RMS!B:D,3,FALSE)</f>
        <v>4244.9655850540803</v>
      </c>
      <c r="J41" s="21">
        <f>VLOOKUP(B41,RMS!B:E,4,FALSE)</f>
        <v>3850.36066863324</v>
      </c>
      <c r="K41" s="22">
        <f t="shared" si="1"/>
        <v>1.1494591944938293E-4</v>
      </c>
      <c r="L41" s="22">
        <f t="shared" si="2"/>
        <v>-6.8633240061899414E-5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58</v>
      </c>
      <c r="F5" s="58" t="s">
        <v>59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60</v>
      </c>
      <c r="Q5" s="58" t="s">
        <v>61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13554626.8007</v>
      </c>
      <c r="E7" s="67">
        <v>15754722.053400001</v>
      </c>
      <c r="F7" s="68">
        <v>86.035328041695294</v>
      </c>
      <c r="G7" s="67">
        <v>20946026.197500002</v>
      </c>
      <c r="H7" s="68">
        <v>-35.287836113191702</v>
      </c>
      <c r="I7" s="67">
        <v>1339414.8603000001</v>
      </c>
      <c r="J7" s="68">
        <v>9.8816063326127797</v>
      </c>
      <c r="K7" s="67">
        <v>1760811.2952000001</v>
      </c>
      <c r="L7" s="68">
        <v>8.4064217174050899</v>
      </c>
      <c r="M7" s="68">
        <v>-0.23931947509011001</v>
      </c>
      <c r="N7" s="67">
        <v>88893877.260199994</v>
      </c>
      <c r="O7" s="67">
        <v>2421679139.3859</v>
      </c>
      <c r="P7" s="67">
        <v>743090</v>
      </c>
      <c r="Q7" s="67">
        <v>1056540</v>
      </c>
      <c r="R7" s="68">
        <v>-29.667594222651299</v>
      </c>
      <c r="S7" s="67">
        <v>18.2408951818757</v>
      </c>
      <c r="T7" s="67">
        <v>19.422098134287399</v>
      </c>
      <c r="U7" s="69">
        <v>-6.47557557145202</v>
      </c>
    </row>
    <row r="8" spans="1:23" ht="12" thickBot="1">
      <c r="A8" s="70">
        <v>42465</v>
      </c>
      <c r="B8" s="48" t="s">
        <v>6</v>
      </c>
      <c r="C8" s="49"/>
      <c r="D8" s="71">
        <v>576063.97840000002</v>
      </c>
      <c r="E8" s="71">
        <v>696033.23990000004</v>
      </c>
      <c r="F8" s="72">
        <v>82.763860312585606</v>
      </c>
      <c r="G8" s="71">
        <v>733487.72530000005</v>
      </c>
      <c r="H8" s="72">
        <v>-21.462356010881201</v>
      </c>
      <c r="I8" s="71">
        <v>33450.670299999998</v>
      </c>
      <c r="J8" s="72">
        <v>5.8067630600525</v>
      </c>
      <c r="K8" s="71">
        <v>137912.65479999999</v>
      </c>
      <c r="L8" s="72">
        <v>18.802312573614401</v>
      </c>
      <c r="M8" s="72">
        <v>-0.75745031992524603</v>
      </c>
      <c r="N8" s="71">
        <v>3906080.4095000001</v>
      </c>
      <c r="O8" s="71">
        <v>93292076.206300005</v>
      </c>
      <c r="P8" s="71">
        <v>27264</v>
      </c>
      <c r="Q8" s="71">
        <v>38044</v>
      </c>
      <c r="R8" s="72">
        <v>-28.335611397329401</v>
      </c>
      <c r="S8" s="71">
        <v>21.129107188967101</v>
      </c>
      <c r="T8" s="71">
        <v>20.153177121228101</v>
      </c>
      <c r="U8" s="73">
        <v>4.6188892839195796</v>
      </c>
    </row>
    <row r="9" spans="1:23" ht="12" thickBot="1">
      <c r="A9" s="74"/>
      <c r="B9" s="48" t="s">
        <v>7</v>
      </c>
      <c r="C9" s="49"/>
      <c r="D9" s="71">
        <v>61871.530100000004</v>
      </c>
      <c r="E9" s="71">
        <v>86516.26</v>
      </c>
      <c r="F9" s="72">
        <v>71.514337420503395</v>
      </c>
      <c r="G9" s="71">
        <v>141732.94440000001</v>
      </c>
      <c r="H9" s="72">
        <v>-56.346401775591701</v>
      </c>
      <c r="I9" s="71">
        <v>7155.5041000000001</v>
      </c>
      <c r="J9" s="72">
        <v>11.5650996321489</v>
      </c>
      <c r="K9" s="71">
        <v>31100.2088</v>
      </c>
      <c r="L9" s="72">
        <v>21.942822772543799</v>
      </c>
      <c r="M9" s="72">
        <v>-0.76992102702538801</v>
      </c>
      <c r="N9" s="71">
        <v>892294.86800000002</v>
      </c>
      <c r="O9" s="71">
        <v>12849885.822000001</v>
      </c>
      <c r="P9" s="71">
        <v>3449</v>
      </c>
      <c r="Q9" s="71">
        <v>6819</v>
      </c>
      <c r="R9" s="72">
        <v>-49.420736178325299</v>
      </c>
      <c r="S9" s="71">
        <v>17.938976543925801</v>
      </c>
      <c r="T9" s="71">
        <v>47.121191714327601</v>
      </c>
      <c r="U9" s="73">
        <v>-162.67491681560301</v>
      </c>
    </row>
    <row r="10" spans="1:23" ht="12" thickBot="1">
      <c r="A10" s="74"/>
      <c r="B10" s="48" t="s">
        <v>8</v>
      </c>
      <c r="C10" s="49"/>
      <c r="D10" s="71">
        <v>129818.65240000001</v>
      </c>
      <c r="E10" s="71">
        <v>123691.5803</v>
      </c>
      <c r="F10" s="72">
        <v>104.953507817702</v>
      </c>
      <c r="G10" s="71">
        <v>226965.43950000001</v>
      </c>
      <c r="H10" s="72">
        <v>-42.802458080847998</v>
      </c>
      <c r="I10" s="71">
        <v>7945.7177000000001</v>
      </c>
      <c r="J10" s="72">
        <v>6.1206287025053099</v>
      </c>
      <c r="K10" s="71">
        <v>32397.162499999999</v>
      </c>
      <c r="L10" s="72">
        <v>14.274050961842599</v>
      </c>
      <c r="M10" s="72">
        <v>-0.75474032023637905</v>
      </c>
      <c r="N10" s="71">
        <v>1015699.1648</v>
      </c>
      <c r="O10" s="71">
        <v>22211804.759100001</v>
      </c>
      <c r="P10" s="71">
        <v>81485</v>
      </c>
      <c r="Q10" s="71">
        <v>119605</v>
      </c>
      <c r="R10" s="72">
        <v>-31.871577275197499</v>
      </c>
      <c r="S10" s="71">
        <v>1.5931601202675301</v>
      </c>
      <c r="T10" s="71">
        <v>1.8876620367041499</v>
      </c>
      <c r="U10" s="73">
        <v>-18.4853934447695</v>
      </c>
    </row>
    <row r="11" spans="1:23" ht="12" thickBot="1">
      <c r="A11" s="74"/>
      <c r="B11" s="48" t="s">
        <v>9</v>
      </c>
      <c r="C11" s="49"/>
      <c r="D11" s="71">
        <v>50940.301599999999</v>
      </c>
      <c r="E11" s="71">
        <v>88538.067599999995</v>
      </c>
      <c r="F11" s="72">
        <v>57.5349146201605</v>
      </c>
      <c r="G11" s="71">
        <v>56861.254200000003</v>
      </c>
      <c r="H11" s="72">
        <v>-10.412982765336199</v>
      </c>
      <c r="I11" s="71">
        <v>-12263.314399999999</v>
      </c>
      <c r="J11" s="72">
        <v>-24.0738943720742</v>
      </c>
      <c r="K11" s="71">
        <v>10732.5849</v>
      </c>
      <c r="L11" s="72">
        <v>18.875040747870099</v>
      </c>
      <c r="M11" s="72">
        <v>-2.14262449486889</v>
      </c>
      <c r="N11" s="71">
        <v>355025.35920000001</v>
      </c>
      <c r="O11" s="71">
        <v>7396675.5300000003</v>
      </c>
      <c r="P11" s="71">
        <v>2890</v>
      </c>
      <c r="Q11" s="71">
        <v>4193</v>
      </c>
      <c r="R11" s="72">
        <v>-31.075602194133101</v>
      </c>
      <c r="S11" s="71">
        <v>17.626401937716299</v>
      </c>
      <c r="T11" s="71">
        <v>16.4259820891963</v>
      </c>
      <c r="U11" s="73">
        <v>6.8103510447663798</v>
      </c>
    </row>
    <row r="12" spans="1:23" ht="12" thickBot="1">
      <c r="A12" s="74"/>
      <c r="B12" s="48" t="s">
        <v>10</v>
      </c>
      <c r="C12" s="49"/>
      <c r="D12" s="71">
        <v>90913.622700000007</v>
      </c>
      <c r="E12" s="71">
        <v>140048.7414</v>
      </c>
      <c r="F12" s="72">
        <v>64.915701341675899</v>
      </c>
      <c r="G12" s="71">
        <v>125574.05530000001</v>
      </c>
      <c r="H12" s="72">
        <v>-27.6015873798097</v>
      </c>
      <c r="I12" s="71">
        <v>20148.7474</v>
      </c>
      <c r="J12" s="72">
        <v>22.162517345159099</v>
      </c>
      <c r="K12" s="71">
        <v>20395.846699999998</v>
      </c>
      <c r="L12" s="72">
        <v>16.242086513232199</v>
      </c>
      <c r="M12" s="72">
        <v>-1.2115177351279E-2</v>
      </c>
      <c r="N12" s="71">
        <v>451554.6569</v>
      </c>
      <c r="O12" s="71">
        <v>24125594.363499999</v>
      </c>
      <c r="P12" s="71">
        <v>888</v>
      </c>
      <c r="Q12" s="71">
        <v>1155</v>
      </c>
      <c r="R12" s="72">
        <v>-23.116883116883098</v>
      </c>
      <c r="S12" s="71">
        <v>102.380205743243</v>
      </c>
      <c r="T12" s="71">
        <v>84.041868658008696</v>
      </c>
      <c r="U12" s="73">
        <v>17.911994757292099</v>
      </c>
    </row>
    <row r="13" spans="1:23" ht="12" thickBot="1">
      <c r="A13" s="74"/>
      <c r="B13" s="48" t="s">
        <v>11</v>
      </c>
      <c r="C13" s="49"/>
      <c r="D13" s="71">
        <v>177360.85579999999</v>
      </c>
      <c r="E13" s="71">
        <v>241029.2954</v>
      </c>
      <c r="F13" s="72">
        <v>73.584771305770502</v>
      </c>
      <c r="G13" s="71">
        <v>415219.87599999999</v>
      </c>
      <c r="H13" s="72">
        <v>-57.285075678795302</v>
      </c>
      <c r="I13" s="71">
        <v>58019.150300000001</v>
      </c>
      <c r="J13" s="72">
        <v>32.712488918876801</v>
      </c>
      <c r="K13" s="71">
        <v>32792.764199999998</v>
      </c>
      <c r="L13" s="72">
        <v>7.8976865259696796</v>
      </c>
      <c r="M13" s="72">
        <v>0.769266840274478</v>
      </c>
      <c r="N13" s="71">
        <v>1037839.7106</v>
      </c>
      <c r="O13" s="71">
        <v>40545355.419500001</v>
      </c>
      <c r="P13" s="71">
        <v>7291</v>
      </c>
      <c r="Q13" s="71">
        <v>10410</v>
      </c>
      <c r="R13" s="72">
        <v>-29.9615754082613</v>
      </c>
      <c r="S13" s="71">
        <v>24.325998601015002</v>
      </c>
      <c r="T13" s="71">
        <v>23.378030124879899</v>
      </c>
      <c r="U13" s="73">
        <v>3.8969355037925202</v>
      </c>
    </row>
    <row r="14" spans="1:23" ht="12" thickBot="1">
      <c r="A14" s="74"/>
      <c r="B14" s="48" t="s">
        <v>12</v>
      </c>
      <c r="C14" s="49"/>
      <c r="D14" s="71">
        <v>107615.09570000001</v>
      </c>
      <c r="E14" s="71">
        <v>147376.05489999999</v>
      </c>
      <c r="F14" s="72">
        <v>73.0207466694781</v>
      </c>
      <c r="G14" s="71">
        <v>200444.0478</v>
      </c>
      <c r="H14" s="72">
        <v>-46.3116531116071</v>
      </c>
      <c r="I14" s="71">
        <v>20904.185399999998</v>
      </c>
      <c r="J14" s="72">
        <v>19.424956381839699</v>
      </c>
      <c r="K14" s="71">
        <v>33264.134400000003</v>
      </c>
      <c r="L14" s="72">
        <v>16.5952218412544</v>
      </c>
      <c r="M14" s="72">
        <v>-0.37156983709156699</v>
      </c>
      <c r="N14" s="71">
        <v>634459.61369999999</v>
      </c>
      <c r="O14" s="71">
        <v>17168603.597199999</v>
      </c>
      <c r="P14" s="71">
        <v>1796</v>
      </c>
      <c r="Q14" s="71">
        <v>2296</v>
      </c>
      <c r="R14" s="72">
        <v>-21.777003484320598</v>
      </c>
      <c r="S14" s="71">
        <v>59.919318318485502</v>
      </c>
      <c r="T14" s="71">
        <v>61.014319860627197</v>
      </c>
      <c r="U14" s="73">
        <v>-1.82745994592506</v>
      </c>
    </row>
    <row r="15" spans="1:23" ht="12" thickBot="1">
      <c r="A15" s="74"/>
      <c r="B15" s="48" t="s">
        <v>13</v>
      </c>
      <c r="C15" s="49"/>
      <c r="D15" s="71">
        <v>89411.585900000005</v>
      </c>
      <c r="E15" s="71">
        <v>98032.710600000006</v>
      </c>
      <c r="F15" s="72">
        <v>91.205869298894996</v>
      </c>
      <c r="G15" s="71">
        <v>144411.85010000001</v>
      </c>
      <c r="H15" s="72">
        <v>-38.085700142969102</v>
      </c>
      <c r="I15" s="71">
        <v>15434.647199999999</v>
      </c>
      <c r="J15" s="72">
        <v>17.262468889951801</v>
      </c>
      <c r="K15" s="71">
        <v>30738.2778</v>
      </c>
      <c r="L15" s="72">
        <v>21.285149230284699</v>
      </c>
      <c r="M15" s="72">
        <v>-0.49786883636011697</v>
      </c>
      <c r="N15" s="71">
        <v>525109.10530000005</v>
      </c>
      <c r="O15" s="71">
        <v>13848973.9757</v>
      </c>
      <c r="P15" s="71">
        <v>3855</v>
      </c>
      <c r="Q15" s="71">
        <v>4979</v>
      </c>
      <c r="R15" s="72">
        <v>-22.5748142197228</v>
      </c>
      <c r="S15" s="71">
        <v>23.193666900129699</v>
      </c>
      <c r="T15" s="71">
        <v>23.525345290218901</v>
      </c>
      <c r="U15" s="73">
        <v>-1.43003860285396</v>
      </c>
    </row>
    <row r="16" spans="1:23" ht="12" thickBot="1">
      <c r="A16" s="74"/>
      <c r="B16" s="48" t="s">
        <v>14</v>
      </c>
      <c r="C16" s="49"/>
      <c r="D16" s="71">
        <v>700342.64610000001</v>
      </c>
      <c r="E16" s="71">
        <v>815197.72719999996</v>
      </c>
      <c r="F16" s="72">
        <v>85.910770201175794</v>
      </c>
      <c r="G16" s="71">
        <v>1235947.4158000001</v>
      </c>
      <c r="H16" s="72">
        <v>-43.335562893128099</v>
      </c>
      <c r="I16" s="71">
        <v>43651.1898</v>
      </c>
      <c r="J16" s="72">
        <v>6.2328333199585204</v>
      </c>
      <c r="K16" s="71">
        <v>80458.426900000006</v>
      </c>
      <c r="L16" s="72">
        <v>6.5098584188487596</v>
      </c>
      <c r="M16" s="72">
        <v>-0.457469012484508</v>
      </c>
      <c r="N16" s="71">
        <v>5344468.9755999995</v>
      </c>
      <c r="O16" s="71">
        <v>116924221.0077</v>
      </c>
      <c r="P16" s="71">
        <v>36341</v>
      </c>
      <c r="Q16" s="71">
        <v>60128</v>
      </c>
      <c r="R16" s="72">
        <v>-39.560604044704597</v>
      </c>
      <c r="S16" s="71">
        <v>19.271419226218299</v>
      </c>
      <c r="T16" s="71">
        <v>21.255387794372002</v>
      </c>
      <c r="U16" s="73">
        <v>-10.294875249533</v>
      </c>
    </row>
    <row r="17" spans="1:21" ht="12" thickBot="1">
      <c r="A17" s="74"/>
      <c r="B17" s="48" t="s">
        <v>15</v>
      </c>
      <c r="C17" s="49"/>
      <c r="D17" s="71">
        <v>434396.92849999998</v>
      </c>
      <c r="E17" s="71">
        <v>549255.64350000001</v>
      </c>
      <c r="F17" s="72">
        <v>79.088295885666199</v>
      </c>
      <c r="G17" s="71">
        <v>608440.93590000004</v>
      </c>
      <c r="H17" s="72">
        <v>-28.6049141553166</v>
      </c>
      <c r="I17" s="71">
        <v>50639.167000000001</v>
      </c>
      <c r="J17" s="72">
        <v>11.6573492300832</v>
      </c>
      <c r="K17" s="71">
        <v>69947.610799999995</v>
      </c>
      <c r="L17" s="72">
        <v>11.4962039325204</v>
      </c>
      <c r="M17" s="72">
        <v>-0.27604150562351998</v>
      </c>
      <c r="N17" s="71">
        <v>4176649.9889000002</v>
      </c>
      <c r="O17" s="71">
        <v>153750856.49720001</v>
      </c>
      <c r="P17" s="71">
        <v>9419</v>
      </c>
      <c r="Q17" s="71">
        <v>12224</v>
      </c>
      <c r="R17" s="72">
        <v>-22.946662303664901</v>
      </c>
      <c r="S17" s="71">
        <v>46.119219503132001</v>
      </c>
      <c r="T17" s="71">
        <v>96.263078836714698</v>
      </c>
      <c r="U17" s="73">
        <v>-108.72660004616399</v>
      </c>
    </row>
    <row r="18" spans="1:21" ht="12" customHeight="1" thickBot="1">
      <c r="A18" s="74"/>
      <c r="B18" s="48" t="s">
        <v>16</v>
      </c>
      <c r="C18" s="49"/>
      <c r="D18" s="71">
        <v>1306931.0988</v>
      </c>
      <c r="E18" s="71">
        <v>1704014.0253999999</v>
      </c>
      <c r="F18" s="72">
        <v>76.697203152022794</v>
      </c>
      <c r="G18" s="71">
        <v>2515250.7593</v>
      </c>
      <c r="H18" s="72">
        <v>-48.0397294795481</v>
      </c>
      <c r="I18" s="71">
        <v>195025.1734</v>
      </c>
      <c r="J18" s="72">
        <v>14.922376059385901</v>
      </c>
      <c r="K18" s="71">
        <v>201647.28270000001</v>
      </c>
      <c r="L18" s="72">
        <v>8.0169852629770801</v>
      </c>
      <c r="M18" s="72">
        <v>-3.2840062168614001E-2</v>
      </c>
      <c r="N18" s="71">
        <v>10064284.5077</v>
      </c>
      <c r="O18" s="71">
        <v>289344124.53759998</v>
      </c>
      <c r="P18" s="71">
        <v>59896</v>
      </c>
      <c r="Q18" s="71">
        <v>108938</v>
      </c>
      <c r="R18" s="72">
        <v>-45.018267271291897</v>
      </c>
      <c r="S18" s="71">
        <v>21.820006324295399</v>
      </c>
      <c r="T18" s="71">
        <v>23.448695687455299</v>
      </c>
      <c r="U18" s="73">
        <v>-7.4642020673768004</v>
      </c>
    </row>
    <row r="19" spans="1:21" ht="12" customHeight="1" thickBot="1">
      <c r="A19" s="74"/>
      <c r="B19" s="48" t="s">
        <v>17</v>
      </c>
      <c r="C19" s="49"/>
      <c r="D19" s="71">
        <v>443633.6091</v>
      </c>
      <c r="E19" s="71">
        <v>621206.87280000001</v>
      </c>
      <c r="F19" s="72">
        <v>71.414794092728798</v>
      </c>
      <c r="G19" s="71">
        <v>926514.46499999997</v>
      </c>
      <c r="H19" s="72">
        <v>-52.118005076153899</v>
      </c>
      <c r="I19" s="71">
        <v>47876.877500000002</v>
      </c>
      <c r="J19" s="72">
        <v>10.7919861160041</v>
      </c>
      <c r="K19" s="71">
        <v>39672.657099999997</v>
      </c>
      <c r="L19" s="72">
        <v>4.2819252800332697</v>
      </c>
      <c r="M19" s="72">
        <v>0.206797855241211</v>
      </c>
      <c r="N19" s="71">
        <v>2803135.3377</v>
      </c>
      <c r="O19" s="71">
        <v>80191716.668599993</v>
      </c>
      <c r="P19" s="71">
        <v>8971</v>
      </c>
      <c r="Q19" s="71">
        <v>14045</v>
      </c>
      <c r="R19" s="72">
        <v>-36.126735493058</v>
      </c>
      <c r="S19" s="71">
        <v>49.451968465054101</v>
      </c>
      <c r="T19" s="71">
        <v>44.157531819152702</v>
      </c>
      <c r="U19" s="73">
        <v>10.7062202177912</v>
      </c>
    </row>
    <row r="20" spans="1:21" ht="12" thickBot="1">
      <c r="A20" s="74"/>
      <c r="B20" s="48" t="s">
        <v>18</v>
      </c>
      <c r="C20" s="49"/>
      <c r="D20" s="71">
        <v>825550.34849999996</v>
      </c>
      <c r="E20" s="71">
        <v>889394.45109999995</v>
      </c>
      <c r="F20" s="72">
        <v>92.8216212141825</v>
      </c>
      <c r="G20" s="71">
        <v>1053697.4759</v>
      </c>
      <c r="H20" s="72">
        <v>-21.6520521893755</v>
      </c>
      <c r="I20" s="71">
        <v>79242.507100000003</v>
      </c>
      <c r="J20" s="72">
        <v>9.5987491549099602</v>
      </c>
      <c r="K20" s="71">
        <v>69851.048800000004</v>
      </c>
      <c r="L20" s="72">
        <v>6.6291369579620403</v>
      </c>
      <c r="M20" s="72">
        <v>0.13444978223433601</v>
      </c>
      <c r="N20" s="71">
        <v>4822436.5665999996</v>
      </c>
      <c r="O20" s="71">
        <v>131703777.693</v>
      </c>
      <c r="P20" s="71">
        <v>32085</v>
      </c>
      <c r="Q20" s="71">
        <v>43446</v>
      </c>
      <c r="R20" s="72">
        <v>-26.1497030796851</v>
      </c>
      <c r="S20" s="71">
        <v>25.7301028050491</v>
      </c>
      <c r="T20" s="71">
        <v>24.513562795194002</v>
      </c>
      <c r="U20" s="73">
        <v>4.7280806418555201</v>
      </c>
    </row>
    <row r="21" spans="1:21" ht="12" customHeight="1" thickBot="1">
      <c r="A21" s="74"/>
      <c r="B21" s="48" t="s">
        <v>19</v>
      </c>
      <c r="C21" s="49"/>
      <c r="D21" s="71">
        <v>285788.4853</v>
      </c>
      <c r="E21" s="71">
        <v>407767.40159999998</v>
      </c>
      <c r="F21" s="72">
        <v>70.086153081050995</v>
      </c>
      <c r="G21" s="71">
        <v>447974.24339999998</v>
      </c>
      <c r="H21" s="72">
        <v>-36.204259617485</v>
      </c>
      <c r="I21" s="71">
        <v>35337.302199999998</v>
      </c>
      <c r="J21" s="72">
        <v>12.364844637776599</v>
      </c>
      <c r="K21" s="71">
        <v>26070.522199999999</v>
      </c>
      <c r="L21" s="72">
        <v>5.8196475766401203</v>
      </c>
      <c r="M21" s="72">
        <v>0.35545049419838598</v>
      </c>
      <c r="N21" s="71">
        <v>1760425.8341000001</v>
      </c>
      <c r="O21" s="71">
        <v>49126305.791299999</v>
      </c>
      <c r="P21" s="71">
        <v>23693</v>
      </c>
      <c r="Q21" s="71">
        <v>34004</v>
      </c>
      <c r="R21" s="72">
        <v>-30.322903187860302</v>
      </c>
      <c r="S21" s="71">
        <v>12.062148537542701</v>
      </c>
      <c r="T21" s="71">
        <v>11.931061883896</v>
      </c>
      <c r="U21" s="73">
        <v>1.0867603995981501</v>
      </c>
    </row>
    <row r="22" spans="1:21" ht="12" customHeight="1" thickBot="1">
      <c r="A22" s="74"/>
      <c r="B22" s="48" t="s">
        <v>20</v>
      </c>
      <c r="C22" s="49"/>
      <c r="D22" s="71">
        <v>996274.01390000002</v>
      </c>
      <c r="E22" s="71">
        <v>1116602.6499000001</v>
      </c>
      <c r="F22" s="72">
        <v>89.223683464231698</v>
      </c>
      <c r="G22" s="71">
        <v>1433675.6305</v>
      </c>
      <c r="H22" s="72">
        <v>-30.509105915921499</v>
      </c>
      <c r="I22" s="71">
        <v>83107.507299999997</v>
      </c>
      <c r="J22" s="72">
        <v>8.3418322811280206</v>
      </c>
      <c r="K22" s="71">
        <v>167717.7199</v>
      </c>
      <c r="L22" s="72">
        <v>11.698442543904299</v>
      </c>
      <c r="M22" s="72">
        <v>-0.50447986444394799</v>
      </c>
      <c r="N22" s="71">
        <v>6258176.6259000003</v>
      </c>
      <c r="O22" s="71">
        <v>150154628.86359999</v>
      </c>
      <c r="P22" s="71">
        <v>58890</v>
      </c>
      <c r="Q22" s="71">
        <v>87045</v>
      </c>
      <c r="R22" s="72">
        <v>-32.345338617956202</v>
      </c>
      <c r="S22" s="71">
        <v>16.917541414501599</v>
      </c>
      <c r="T22" s="71">
        <v>16.748978066517299</v>
      </c>
      <c r="U22" s="73">
        <v>0.99638206199275403</v>
      </c>
    </row>
    <row r="23" spans="1:21" ht="12" thickBot="1">
      <c r="A23" s="74"/>
      <c r="B23" s="48" t="s">
        <v>21</v>
      </c>
      <c r="C23" s="49"/>
      <c r="D23" s="71">
        <v>2007712.946</v>
      </c>
      <c r="E23" s="71">
        <v>2642687.1102</v>
      </c>
      <c r="F23" s="72">
        <v>75.972404688047106</v>
      </c>
      <c r="G23" s="71">
        <v>3094389.7267999998</v>
      </c>
      <c r="H23" s="72">
        <v>-35.117644406212698</v>
      </c>
      <c r="I23" s="71">
        <v>210140.98379999999</v>
      </c>
      <c r="J23" s="72">
        <v>10.4666847030432</v>
      </c>
      <c r="K23" s="71">
        <v>248732.61550000001</v>
      </c>
      <c r="L23" s="72">
        <v>8.0381799792627202</v>
      </c>
      <c r="M23" s="72">
        <v>-0.155153081241169</v>
      </c>
      <c r="N23" s="71">
        <v>12810337.6796</v>
      </c>
      <c r="O23" s="71">
        <v>334620169.46149999</v>
      </c>
      <c r="P23" s="71">
        <v>63634</v>
      </c>
      <c r="Q23" s="71">
        <v>91069</v>
      </c>
      <c r="R23" s="72">
        <v>-30.125509229265699</v>
      </c>
      <c r="S23" s="71">
        <v>31.550946758022398</v>
      </c>
      <c r="T23" s="71">
        <v>31.634655996003001</v>
      </c>
      <c r="U23" s="73">
        <v>-0.26531450426065001</v>
      </c>
    </row>
    <row r="24" spans="1:21" ht="12" thickBot="1">
      <c r="A24" s="74"/>
      <c r="B24" s="48" t="s">
        <v>22</v>
      </c>
      <c r="C24" s="49"/>
      <c r="D24" s="71">
        <v>185678.50880000001</v>
      </c>
      <c r="E24" s="71">
        <v>217051.6606</v>
      </c>
      <c r="F24" s="72">
        <v>85.545767439293201</v>
      </c>
      <c r="G24" s="71">
        <v>290693.03480000002</v>
      </c>
      <c r="H24" s="72">
        <v>-36.125573518557502</v>
      </c>
      <c r="I24" s="71">
        <v>30520.353899999998</v>
      </c>
      <c r="J24" s="72">
        <v>16.437203259142098</v>
      </c>
      <c r="K24" s="71">
        <v>43574.168899999997</v>
      </c>
      <c r="L24" s="72">
        <v>14.9897533423804</v>
      </c>
      <c r="M24" s="72">
        <v>-0.29957691287142402</v>
      </c>
      <c r="N24" s="71">
        <v>1252171.1102</v>
      </c>
      <c r="O24" s="71">
        <v>34122708.814400002</v>
      </c>
      <c r="P24" s="71">
        <v>17679</v>
      </c>
      <c r="Q24" s="71">
        <v>25021</v>
      </c>
      <c r="R24" s="72">
        <v>-29.343351584668898</v>
      </c>
      <c r="S24" s="71">
        <v>10.502772147745899</v>
      </c>
      <c r="T24" s="71">
        <v>11.332568230686199</v>
      </c>
      <c r="U24" s="73">
        <v>-7.9007339325970101</v>
      </c>
    </row>
    <row r="25" spans="1:21" ht="12" thickBot="1">
      <c r="A25" s="74"/>
      <c r="B25" s="48" t="s">
        <v>23</v>
      </c>
      <c r="C25" s="49"/>
      <c r="D25" s="71">
        <v>197999.65839999999</v>
      </c>
      <c r="E25" s="71">
        <v>216843.51449999999</v>
      </c>
      <c r="F25" s="72">
        <v>91.309928662865303</v>
      </c>
      <c r="G25" s="71">
        <v>282857.212</v>
      </c>
      <c r="H25" s="72">
        <v>-30.000137878754199</v>
      </c>
      <c r="I25" s="71">
        <v>14391.4768</v>
      </c>
      <c r="J25" s="72">
        <v>7.2684351661487501</v>
      </c>
      <c r="K25" s="71">
        <v>21752.024600000001</v>
      </c>
      <c r="L25" s="72">
        <v>7.6901078272665702</v>
      </c>
      <c r="M25" s="72">
        <v>-0.33838449226468797</v>
      </c>
      <c r="N25" s="71">
        <v>1650530.6801</v>
      </c>
      <c r="O25" s="71">
        <v>46387031.050399996</v>
      </c>
      <c r="P25" s="71">
        <v>13143</v>
      </c>
      <c r="Q25" s="71">
        <v>19600</v>
      </c>
      <c r="R25" s="72">
        <v>-32.9438775510204</v>
      </c>
      <c r="S25" s="71">
        <v>15.0650276496995</v>
      </c>
      <c r="T25" s="71">
        <v>19.599855413265299</v>
      </c>
      <c r="U25" s="73">
        <v>-30.101688951472401</v>
      </c>
    </row>
    <row r="26" spans="1:21" ht="12" thickBot="1">
      <c r="A26" s="74"/>
      <c r="B26" s="48" t="s">
        <v>24</v>
      </c>
      <c r="C26" s="49"/>
      <c r="D26" s="71">
        <v>473848.83880000003</v>
      </c>
      <c r="E26" s="71">
        <v>553719.9057</v>
      </c>
      <c r="F26" s="72">
        <v>85.575547117268798</v>
      </c>
      <c r="G26" s="71">
        <v>687079.57629999996</v>
      </c>
      <c r="H26" s="72">
        <v>-31.0343582978076</v>
      </c>
      <c r="I26" s="71">
        <v>110505.6776</v>
      </c>
      <c r="J26" s="72">
        <v>23.320871246587899</v>
      </c>
      <c r="K26" s="71">
        <v>136215.50099999999</v>
      </c>
      <c r="L26" s="72">
        <v>19.825287448294699</v>
      </c>
      <c r="M26" s="72">
        <v>-0.188743742167787</v>
      </c>
      <c r="N26" s="71">
        <v>2695458.8355999999</v>
      </c>
      <c r="O26" s="71">
        <v>78881015.504999995</v>
      </c>
      <c r="P26" s="71">
        <v>33204</v>
      </c>
      <c r="Q26" s="71">
        <v>44379</v>
      </c>
      <c r="R26" s="72">
        <v>-25.1808287703644</v>
      </c>
      <c r="S26" s="71">
        <v>14.270836007709899</v>
      </c>
      <c r="T26" s="71">
        <v>14.534941548930799</v>
      </c>
      <c r="U26" s="73">
        <v>-1.8506662194015799</v>
      </c>
    </row>
    <row r="27" spans="1:21" ht="12" thickBot="1">
      <c r="A27" s="74"/>
      <c r="B27" s="48" t="s">
        <v>25</v>
      </c>
      <c r="C27" s="49"/>
      <c r="D27" s="71">
        <v>190848.2458</v>
      </c>
      <c r="E27" s="71">
        <v>263678.95659999998</v>
      </c>
      <c r="F27" s="72">
        <v>72.379020404542999</v>
      </c>
      <c r="G27" s="71">
        <v>313844.19699999999</v>
      </c>
      <c r="H27" s="72">
        <v>-39.1901307641511</v>
      </c>
      <c r="I27" s="71">
        <v>53731.804700000001</v>
      </c>
      <c r="J27" s="72">
        <v>28.154204129446601</v>
      </c>
      <c r="K27" s="71">
        <v>82628.457599999994</v>
      </c>
      <c r="L27" s="72">
        <v>26.3278589790207</v>
      </c>
      <c r="M27" s="72">
        <v>-0.34971792696273202</v>
      </c>
      <c r="N27" s="71">
        <v>1275448.3998</v>
      </c>
      <c r="O27" s="71">
        <v>26378150.495900001</v>
      </c>
      <c r="P27" s="71">
        <v>23485</v>
      </c>
      <c r="Q27" s="71">
        <v>35705</v>
      </c>
      <c r="R27" s="72">
        <v>-34.224898473603098</v>
      </c>
      <c r="S27" s="71">
        <v>8.1263890057483508</v>
      </c>
      <c r="T27" s="71">
        <v>8.4651429519675094</v>
      </c>
      <c r="U27" s="73">
        <v>-4.1685667026219999</v>
      </c>
    </row>
    <row r="28" spans="1:21" ht="12" thickBot="1">
      <c r="A28" s="74"/>
      <c r="B28" s="48" t="s">
        <v>26</v>
      </c>
      <c r="C28" s="49"/>
      <c r="D28" s="71">
        <v>651114.03079999995</v>
      </c>
      <c r="E28" s="71">
        <v>685546.22140000004</v>
      </c>
      <c r="F28" s="72">
        <v>94.977407864682903</v>
      </c>
      <c r="G28" s="71">
        <v>896039.45270000002</v>
      </c>
      <c r="H28" s="72">
        <v>-27.334222969979301</v>
      </c>
      <c r="I28" s="71">
        <v>28964.616699999999</v>
      </c>
      <c r="J28" s="72">
        <v>4.4484706717826699</v>
      </c>
      <c r="K28" s="71">
        <v>3855.4513000000002</v>
      </c>
      <c r="L28" s="72">
        <v>0.43027695804939398</v>
      </c>
      <c r="M28" s="72">
        <v>6.5126397524461002</v>
      </c>
      <c r="N28" s="71">
        <v>4301139.8317999998</v>
      </c>
      <c r="O28" s="71">
        <v>113004823.4408</v>
      </c>
      <c r="P28" s="71">
        <v>30526</v>
      </c>
      <c r="Q28" s="71">
        <v>38585</v>
      </c>
      <c r="R28" s="72">
        <v>-20.886354801088501</v>
      </c>
      <c r="S28" s="71">
        <v>21.3298182139815</v>
      </c>
      <c r="T28" s="71">
        <v>22.908531919139602</v>
      </c>
      <c r="U28" s="73">
        <v>-7.4014400372301701</v>
      </c>
    </row>
    <row r="29" spans="1:21" ht="12" thickBot="1">
      <c r="A29" s="74"/>
      <c r="B29" s="48" t="s">
        <v>27</v>
      </c>
      <c r="C29" s="49"/>
      <c r="D29" s="71">
        <v>739777.68229999999</v>
      </c>
      <c r="E29" s="71">
        <v>693517.55920000002</v>
      </c>
      <c r="F29" s="72">
        <v>106.670360755301</v>
      </c>
      <c r="G29" s="71">
        <v>751419.49010000005</v>
      </c>
      <c r="H29" s="72">
        <v>-1.5493087354509201</v>
      </c>
      <c r="I29" s="71">
        <v>91837.142699999997</v>
      </c>
      <c r="J29" s="72">
        <v>12.414154265167101</v>
      </c>
      <c r="K29" s="71">
        <v>107434.9961</v>
      </c>
      <c r="L29" s="72">
        <v>14.297605733609901</v>
      </c>
      <c r="M29" s="72">
        <v>-0.14518410170073101</v>
      </c>
      <c r="N29" s="71">
        <v>4144018.8402999998</v>
      </c>
      <c r="O29" s="71">
        <v>78031636.894500002</v>
      </c>
      <c r="P29" s="71">
        <v>88177</v>
      </c>
      <c r="Q29" s="71">
        <v>102603</v>
      </c>
      <c r="R29" s="72">
        <v>-14.0600177382728</v>
      </c>
      <c r="S29" s="71">
        <v>8.3896898544972007</v>
      </c>
      <c r="T29" s="71">
        <v>8.7405937652895105</v>
      </c>
      <c r="U29" s="73">
        <v>-4.1825611778033904</v>
      </c>
    </row>
    <row r="30" spans="1:21" ht="12" thickBot="1">
      <c r="A30" s="74"/>
      <c r="B30" s="48" t="s">
        <v>28</v>
      </c>
      <c r="C30" s="49"/>
      <c r="D30" s="71">
        <v>1023731.745</v>
      </c>
      <c r="E30" s="71">
        <v>1254831.8746</v>
      </c>
      <c r="F30" s="72">
        <v>81.583179844417998</v>
      </c>
      <c r="G30" s="71">
        <v>1736367.6325000001</v>
      </c>
      <c r="H30" s="72">
        <v>-41.041762940141602</v>
      </c>
      <c r="I30" s="71">
        <v>99716.470700000005</v>
      </c>
      <c r="J30" s="72">
        <v>9.7404882858253092</v>
      </c>
      <c r="K30" s="71">
        <v>121703.0438</v>
      </c>
      <c r="L30" s="72">
        <v>7.00905969001355</v>
      </c>
      <c r="M30" s="72">
        <v>-0.18065754490193001</v>
      </c>
      <c r="N30" s="71">
        <v>6471092.6308000004</v>
      </c>
      <c r="O30" s="71">
        <v>110701786.9446</v>
      </c>
      <c r="P30" s="71">
        <v>65222</v>
      </c>
      <c r="Q30" s="71">
        <v>86048</v>
      </c>
      <c r="R30" s="72">
        <v>-24.202770546671601</v>
      </c>
      <c r="S30" s="71">
        <v>15.6961108981632</v>
      </c>
      <c r="T30" s="71">
        <v>16.350701687430298</v>
      </c>
      <c r="U30" s="73">
        <v>-4.1704011491386304</v>
      </c>
    </row>
    <row r="31" spans="1:21" ht="12" thickBot="1">
      <c r="A31" s="74"/>
      <c r="B31" s="48" t="s">
        <v>29</v>
      </c>
      <c r="C31" s="49"/>
      <c r="D31" s="71">
        <v>806648.10309999995</v>
      </c>
      <c r="E31" s="71">
        <v>708574.91379999998</v>
      </c>
      <c r="F31" s="72">
        <v>113.84090621753001</v>
      </c>
      <c r="G31" s="71">
        <v>1053183.6465</v>
      </c>
      <c r="H31" s="72">
        <v>-23.4085996510961</v>
      </c>
      <c r="I31" s="71">
        <v>4341.7326999999996</v>
      </c>
      <c r="J31" s="72">
        <v>0.53824371287980999</v>
      </c>
      <c r="K31" s="71">
        <v>-25581.912100000001</v>
      </c>
      <c r="L31" s="72">
        <v>-2.4290077219690298</v>
      </c>
      <c r="M31" s="72">
        <v>-1.1697188499056701</v>
      </c>
      <c r="N31" s="71">
        <v>4548886.4358000001</v>
      </c>
      <c r="O31" s="71">
        <v>138546849.787</v>
      </c>
      <c r="P31" s="71">
        <v>24301</v>
      </c>
      <c r="Q31" s="71">
        <v>31490</v>
      </c>
      <c r="R31" s="72">
        <v>-22.829469672912001</v>
      </c>
      <c r="S31" s="71">
        <v>33.194029179869098</v>
      </c>
      <c r="T31" s="71">
        <v>36.798170390600198</v>
      </c>
      <c r="U31" s="73">
        <v>-10.8577997301901</v>
      </c>
    </row>
    <row r="32" spans="1:21" ht="12" thickBot="1">
      <c r="A32" s="74"/>
      <c r="B32" s="48" t="s">
        <v>30</v>
      </c>
      <c r="C32" s="49"/>
      <c r="D32" s="71">
        <v>86906.013699999996</v>
      </c>
      <c r="E32" s="71">
        <v>110342.99709999999</v>
      </c>
      <c r="F32" s="72">
        <v>78.759881446069599</v>
      </c>
      <c r="G32" s="71">
        <v>132861.00279999999</v>
      </c>
      <c r="H32" s="72">
        <v>-34.588771822818103</v>
      </c>
      <c r="I32" s="71">
        <v>24426.859</v>
      </c>
      <c r="J32" s="72">
        <v>28.107213712875701</v>
      </c>
      <c r="K32" s="71">
        <v>37818.844400000002</v>
      </c>
      <c r="L32" s="72">
        <v>28.464969857957399</v>
      </c>
      <c r="M32" s="72">
        <v>-0.35410879450351501</v>
      </c>
      <c r="N32" s="71">
        <v>535218.01370000001</v>
      </c>
      <c r="O32" s="71">
        <v>12851571.8398</v>
      </c>
      <c r="P32" s="71">
        <v>17876</v>
      </c>
      <c r="Q32" s="71">
        <v>23897</v>
      </c>
      <c r="R32" s="72">
        <v>-25.195631250784601</v>
      </c>
      <c r="S32" s="71">
        <v>4.8616029145222699</v>
      </c>
      <c r="T32" s="71">
        <v>5.2137593003305902</v>
      </c>
      <c r="U32" s="73">
        <v>-7.2436270917228303</v>
      </c>
    </row>
    <row r="33" spans="1:21" ht="12" thickBot="1">
      <c r="A33" s="74"/>
      <c r="B33" s="48" t="s">
        <v>74</v>
      </c>
      <c r="C33" s="49"/>
      <c r="D33" s="71">
        <v>7.9645999999999999</v>
      </c>
      <c r="E33" s="75"/>
      <c r="F33" s="75"/>
      <c r="G33" s="75"/>
      <c r="H33" s="75"/>
      <c r="I33" s="71">
        <v>0.27229999999999999</v>
      </c>
      <c r="J33" s="72">
        <v>3.4188785375285602</v>
      </c>
      <c r="K33" s="75"/>
      <c r="L33" s="75"/>
      <c r="M33" s="75"/>
      <c r="N33" s="71">
        <v>16.6372</v>
      </c>
      <c r="O33" s="71">
        <v>307.9425</v>
      </c>
      <c r="P33" s="71">
        <v>1</v>
      </c>
      <c r="Q33" s="75"/>
      <c r="R33" s="75"/>
      <c r="S33" s="71">
        <v>7.9645999999999999</v>
      </c>
      <c r="T33" s="75"/>
      <c r="U33" s="76"/>
    </row>
    <row r="34" spans="1:21" ht="12" thickBot="1">
      <c r="A34" s="74"/>
      <c r="B34" s="48" t="s">
        <v>31</v>
      </c>
      <c r="C34" s="49"/>
      <c r="D34" s="71">
        <v>85130.794399999999</v>
      </c>
      <c r="E34" s="71">
        <v>102883.63830000001</v>
      </c>
      <c r="F34" s="72">
        <v>82.744735515442997</v>
      </c>
      <c r="G34" s="71">
        <v>136903.80780000001</v>
      </c>
      <c r="H34" s="72">
        <v>-37.817073339285201</v>
      </c>
      <c r="I34" s="71">
        <v>12978.9746</v>
      </c>
      <c r="J34" s="72">
        <v>15.245922103130299</v>
      </c>
      <c r="K34" s="71">
        <v>13090.3364</v>
      </c>
      <c r="L34" s="72">
        <v>9.5617036592023901</v>
      </c>
      <c r="M34" s="72">
        <v>-8.5071763320000004E-3</v>
      </c>
      <c r="N34" s="71">
        <v>679578.63370000001</v>
      </c>
      <c r="O34" s="71">
        <v>23575221.300799999</v>
      </c>
      <c r="P34" s="71">
        <v>5649</v>
      </c>
      <c r="Q34" s="71">
        <v>8410</v>
      </c>
      <c r="R34" s="72">
        <v>-32.829964328180701</v>
      </c>
      <c r="S34" s="71">
        <v>15.0700645069924</v>
      </c>
      <c r="T34" s="71">
        <v>15.549912259215199</v>
      </c>
      <c r="U34" s="73">
        <v>-3.1841121317044498</v>
      </c>
    </row>
    <row r="35" spans="1:21" ht="12" customHeight="1" thickBot="1">
      <c r="A35" s="74"/>
      <c r="B35" s="48" t="s">
        <v>68</v>
      </c>
      <c r="C35" s="49"/>
      <c r="D35" s="71">
        <v>144617.96</v>
      </c>
      <c r="E35" s="75"/>
      <c r="F35" s="75"/>
      <c r="G35" s="71">
        <v>5032.4799999999996</v>
      </c>
      <c r="H35" s="72">
        <v>2773.6916987250802</v>
      </c>
      <c r="I35" s="71">
        <v>881.06</v>
      </c>
      <c r="J35" s="72">
        <v>0.60923276749305599</v>
      </c>
      <c r="K35" s="71">
        <v>32.479999999999997</v>
      </c>
      <c r="L35" s="72">
        <v>0.64540743331319805</v>
      </c>
      <c r="M35" s="72">
        <v>26.126231527093601</v>
      </c>
      <c r="N35" s="71">
        <v>497889.92</v>
      </c>
      <c r="O35" s="71">
        <v>15698730.15</v>
      </c>
      <c r="P35" s="71">
        <v>90</v>
      </c>
      <c r="Q35" s="71">
        <v>62</v>
      </c>
      <c r="R35" s="72">
        <v>45.161290322580697</v>
      </c>
      <c r="S35" s="71">
        <v>1606.8662222222199</v>
      </c>
      <c r="T35" s="71">
        <v>1317.26016129032</v>
      </c>
      <c r="U35" s="73">
        <v>18.0230349562882</v>
      </c>
    </row>
    <row r="36" spans="1:21" ht="12" thickBot="1">
      <c r="A36" s="74"/>
      <c r="B36" s="48" t="s">
        <v>35</v>
      </c>
      <c r="C36" s="49"/>
      <c r="D36" s="71">
        <v>77783.8</v>
      </c>
      <c r="E36" s="75"/>
      <c r="F36" s="75"/>
      <c r="G36" s="71">
        <v>230072.76</v>
      </c>
      <c r="H36" s="72">
        <v>-66.191651719221298</v>
      </c>
      <c r="I36" s="71">
        <v>-6658.12</v>
      </c>
      <c r="J36" s="72">
        <v>-8.5597772286774401</v>
      </c>
      <c r="K36" s="71">
        <v>-22857.35</v>
      </c>
      <c r="L36" s="72">
        <v>-9.9348353972891008</v>
      </c>
      <c r="M36" s="72">
        <v>-0.70870988981662397</v>
      </c>
      <c r="N36" s="71">
        <v>592972.11</v>
      </c>
      <c r="O36" s="71">
        <v>50863113.560000002</v>
      </c>
      <c r="P36" s="71">
        <v>35</v>
      </c>
      <c r="Q36" s="71">
        <v>57</v>
      </c>
      <c r="R36" s="72">
        <v>-38.596491228070199</v>
      </c>
      <c r="S36" s="71">
        <v>2222.3942857142902</v>
      </c>
      <c r="T36" s="71">
        <v>2107.9029824561399</v>
      </c>
      <c r="U36" s="73">
        <v>5.1517097570896304</v>
      </c>
    </row>
    <row r="37" spans="1:21" ht="12" thickBot="1">
      <c r="A37" s="74"/>
      <c r="B37" s="48" t="s">
        <v>36</v>
      </c>
      <c r="C37" s="49"/>
      <c r="D37" s="71">
        <v>12500</v>
      </c>
      <c r="E37" s="75"/>
      <c r="F37" s="75"/>
      <c r="G37" s="71">
        <v>89944.45</v>
      </c>
      <c r="H37" s="72">
        <v>-86.102533285822503</v>
      </c>
      <c r="I37" s="71">
        <v>603.41999999999996</v>
      </c>
      <c r="J37" s="72">
        <v>4.8273599999999997</v>
      </c>
      <c r="K37" s="71">
        <v>-4347.01</v>
      </c>
      <c r="L37" s="72">
        <v>-4.8329941424957301</v>
      </c>
      <c r="M37" s="72">
        <v>-1.1388126551353701</v>
      </c>
      <c r="N37" s="71">
        <v>151828.18</v>
      </c>
      <c r="O37" s="71">
        <v>24517125.379999999</v>
      </c>
      <c r="P37" s="71">
        <v>5</v>
      </c>
      <c r="Q37" s="71">
        <v>8</v>
      </c>
      <c r="R37" s="72">
        <v>-37.5</v>
      </c>
      <c r="S37" s="71">
        <v>2500</v>
      </c>
      <c r="T37" s="71">
        <v>4302.9887500000004</v>
      </c>
      <c r="U37" s="73">
        <v>-72.119550000000004</v>
      </c>
    </row>
    <row r="38" spans="1:21" ht="12" thickBot="1">
      <c r="A38" s="74"/>
      <c r="B38" s="48" t="s">
        <v>37</v>
      </c>
      <c r="C38" s="49"/>
      <c r="D38" s="71">
        <v>138977.01999999999</v>
      </c>
      <c r="E38" s="75"/>
      <c r="F38" s="75"/>
      <c r="G38" s="71">
        <v>213490.75</v>
      </c>
      <c r="H38" s="72">
        <v>-34.902556668146097</v>
      </c>
      <c r="I38" s="71">
        <v>-24588.880000000001</v>
      </c>
      <c r="J38" s="72">
        <v>-17.6927667610084</v>
      </c>
      <c r="K38" s="71">
        <v>-21952.79</v>
      </c>
      <c r="L38" s="72">
        <v>-10.2827827435146</v>
      </c>
      <c r="M38" s="72">
        <v>0.12007995339089</v>
      </c>
      <c r="N38" s="71">
        <v>560539.81999999995</v>
      </c>
      <c r="O38" s="71">
        <v>28423212.629999999</v>
      </c>
      <c r="P38" s="71">
        <v>77</v>
      </c>
      <c r="Q38" s="71">
        <v>51</v>
      </c>
      <c r="R38" s="72">
        <v>50.980392156862699</v>
      </c>
      <c r="S38" s="71">
        <v>1804.8963636363601</v>
      </c>
      <c r="T38" s="71">
        <v>1539.6198039215701</v>
      </c>
      <c r="U38" s="73">
        <v>14.6976061927642</v>
      </c>
    </row>
    <row r="39" spans="1:21" ht="12" thickBot="1">
      <c r="A39" s="74"/>
      <c r="B39" s="48" t="s">
        <v>70</v>
      </c>
      <c r="C39" s="49"/>
      <c r="D39" s="71">
        <v>0.85</v>
      </c>
      <c r="E39" s="75"/>
      <c r="F39" s="75"/>
      <c r="G39" s="71">
        <v>0.1</v>
      </c>
      <c r="H39" s="72">
        <v>750</v>
      </c>
      <c r="I39" s="71">
        <v>-54.71</v>
      </c>
      <c r="J39" s="72">
        <v>-6436.4705882353001</v>
      </c>
      <c r="K39" s="71">
        <v>0.09</v>
      </c>
      <c r="L39" s="72">
        <v>90</v>
      </c>
      <c r="M39" s="72">
        <v>-608.88888888888903</v>
      </c>
      <c r="N39" s="71">
        <v>3.41</v>
      </c>
      <c r="O39" s="71">
        <v>1230.72</v>
      </c>
      <c r="P39" s="71">
        <v>1</v>
      </c>
      <c r="Q39" s="75"/>
      <c r="R39" s="75"/>
      <c r="S39" s="71">
        <v>0.85</v>
      </c>
      <c r="T39" s="75"/>
      <c r="U39" s="76"/>
    </row>
    <row r="40" spans="1:21" ht="12" customHeight="1" thickBot="1">
      <c r="A40" s="74"/>
      <c r="B40" s="48" t="s">
        <v>32</v>
      </c>
      <c r="C40" s="49"/>
      <c r="D40" s="71">
        <v>57977.786200000002</v>
      </c>
      <c r="E40" s="75"/>
      <c r="F40" s="75"/>
      <c r="G40" s="71">
        <v>167677.77780000001</v>
      </c>
      <c r="H40" s="72">
        <v>-65.423094842565405</v>
      </c>
      <c r="I40" s="71">
        <v>2883.3649999999998</v>
      </c>
      <c r="J40" s="72">
        <v>4.9732236930426303</v>
      </c>
      <c r="K40" s="71">
        <v>10527.2762</v>
      </c>
      <c r="L40" s="72">
        <v>6.27827750231552</v>
      </c>
      <c r="M40" s="72">
        <v>-0.726105314877176</v>
      </c>
      <c r="N40" s="71">
        <v>346098.72649999999</v>
      </c>
      <c r="O40" s="71">
        <v>10222940.8561</v>
      </c>
      <c r="P40" s="71">
        <v>97</v>
      </c>
      <c r="Q40" s="71">
        <v>128</v>
      </c>
      <c r="R40" s="72">
        <v>-24.21875</v>
      </c>
      <c r="S40" s="71">
        <v>597.70913608247395</v>
      </c>
      <c r="T40" s="71">
        <v>566.47970156250005</v>
      </c>
      <c r="U40" s="73">
        <v>5.2248548055763804</v>
      </c>
    </row>
    <row r="41" spans="1:21" ht="12" thickBot="1">
      <c r="A41" s="74"/>
      <c r="B41" s="48" t="s">
        <v>33</v>
      </c>
      <c r="C41" s="49"/>
      <c r="D41" s="71">
        <v>283378.88429999998</v>
      </c>
      <c r="E41" s="71">
        <v>580338.97979999997</v>
      </c>
      <c r="F41" s="72">
        <v>48.829889799520203</v>
      </c>
      <c r="G41" s="71">
        <v>372271.29310000001</v>
      </c>
      <c r="H41" s="72">
        <v>-23.878394721164199</v>
      </c>
      <c r="I41" s="71">
        <v>12783.162399999999</v>
      </c>
      <c r="J41" s="72">
        <v>4.5109791548431204</v>
      </c>
      <c r="K41" s="71">
        <v>29100.415199999999</v>
      </c>
      <c r="L41" s="72">
        <v>7.8169914627779296</v>
      </c>
      <c r="M41" s="72">
        <v>-0.56072233636034197</v>
      </c>
      <c r="N41" s="71">
        <v>1555314.1673000001</v>
      </c>
      <c r="O41" s="71">
        <v>56162472.272299998</v>
      </c>
      <c r="P41" s="71">
        <v>1576</v>
      </c>
      <c r="Q41" s="71">
        <v>1962</v>
      </c>
      <c r="R41" s="72">
        <v>-19.6738022426096</v>
      </c>
      <c r="S41" s="71">
        <v>179.80893673857901</v>
      </c>
      <c r="T41" s="71">
        <v>177.78975086646301</v>
      </c>
      <c r="U41" s="73">
        <v>1.12296191098196</v>
      </c>
    </row>
    <row r="42" spans="1:21" ht="12" thickBot="1">
      <c r="A42" s="74"/>
      <c r="B42" s="48" t="s">
        <v>38</v>
      </c>
      <c r="C42" s="49"/>
      <c r="D42" s="71">
        <v>80304.3</v>
      </c>
      <c r="E42" s="75"/>
      <c r="F42" s="75"/>
      <c r="G42" s="71">
        <v>163284.65</v>
      </c>
      <c r="H42" s="72">
        <v>-50.819443223842498</v>
      </c>
      <c r="I42" s="71">
        <v>-17876.09</v>
      </c>
      <c r="J42" s="72">
        <v>-22.260439353808</v>
      </c>
      <c r="K42" s="71">
        <v>-14141.05</v>
      </c>
      <c r="L42" s="72">
        <v>-8.6603670338883703</v>
      </c>
      <c r="M42" s="72">
        <v>0.264127486997076</v>
      </c>
      <c r="N42" s="71">
        <v>482495.93</v>
      </c>
      <c r="O42" s="71">
        <v>23711942.510000002</v>
      </c>
      <c r="P42" s="71">
        <v>61</v>
      </c>
      <c r="Q42" s="71">
        <v>74</v>
      </c>
      <c r="R42" s="72">
        <v>-17.5675675675676</v>
      </c>
      <c r="S42" s="71">
        <v>1316.46393442623</v>
      </c>
      <c r="T42" s="71">
        <v>1384.3393243243199</v>
      </c>
      <c r="U42" s="73">
        <v>-5.15588677540776</v>
      </c>
    </row>
    <row r="43" spans="1:21" ht="12" thickBot="1">
      <c r="A43" s="74"/>
      <c r="B43" s="48" t="s">
        <v>39</v>
      </c>
      <c r="C43" s="49"/>
      <c r="D43" s="71">
        <v>28523.95</v>
      </c>
      <c r="E43" s="75"/>
      <c r="F43" s="75"/>
      <c r="G43" s="71">
        <v>55235.96</v>
      </c>
      <c r="H43" s="72">
        <v>-48.359818495052899</v>
      </c>
      <c r="I43" s="71">
        <v>3815.65</v>
      </c>
      <c r="J43" s="72">
        <v>13.3770042367905</v>
      </c>
      <c r="K43" s="71">
        <v>7506.1</v>
      </c>
      <c r="L43" s="72">
        <v>13.589154601458899</v>
      </c>
      <c r="M43" s="72">
        <v>-0.49166011643863</v>
      </c>
      <c r="N43" s="71">
        <v>219001.89</v>
      </c>
      <c r="O43" s="71">
        <v>8767229.4199999999</v>
      </c>
      <c r="P43" s="71">
        <v>25</v>
      </c>
      <c r="Q43" s="71">
        <v>46</v>
      </c>
      <c r="R43" s="72">
        <v>-45.652173913043498</v>
      </c>
      <c r="S43" s="71">
        <v>1140.9580000000001</v>
      </c>
      <c r="T43" s="71">
        <v>914.28913043478303</v>
      </c>
      <c r="U43" s="73">
        <v>19.866539308652701</v>
      </c>
    </row>
    <row r="44" spans="1:21" ht="12" thickBot="1">
      <c r="A44" s="74"/>
      <c r="B44" s="48" t="s">
        <v>76</v>
      </c>
      <c r="C44" s="49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1">
        <v>-1523.9315999999999</v>
      </c>
      <c r="P44" s="75"/>
      <c r="Q44" s="75"/>
      <c r="R44" s="75"/>
      <c r="S44" s="75"/>
      <c r="T44" s="75"/>
      <c r="U44" s="76"/>
    </row>
    <row r="45" spans="1:21" ht="12" thickBot="1">
      <c r="A45" s="77"/>
      <c r="B45" s="48" t="s">
        <v>34</v>
      </c>
      <c r="C45" s="49"/>
      <c r="D45" s="78">
        <v>4244.9656999999997</v>
      </c>
      <c r="E45" s="79"/>
      <c r="F45" s="79"/>
      <c r="G45" s="78">
        <v>7179.0789000000004</v>
      </c>
      <c r="H45" s="80">
        <v>-40.870329479175901</v>
      </c>
      <c r="I45" s="78">
        <v>394.60509999999999</v>
      </c>
      <c r="J45" s="80">
        <v>9.2958371842674694</v>
      </c>
      <c r="K45" s="78">
        <v>1020.7038</v>
      </c>
      <c r="L45" s="80">
        <v>14.2177543138577</v>
      </c>
      <c r="M45" s="80">
        <v>-0.61339900958534699</v>
      </c>
      <c r="N45" s="78">
        <v>76194.653300000005</v>
      </c>
      <c r="O45" s="78">
        <v>3576791.6096000001</v>
      </c>
      <c r="P45" s="78">
        <v>13</v>
      </c>
      <c r="Q45" s="78">
        <v>14</v>
      </c>
      <c r="R45" s="80">
        <v>-7.1428571428571397</v>
      </c>
      <c r="S45" s="78">
        <v>326.53582307692301</v>
      </c>
      <c r="T45" s="78">
        <v>249.10748571428601</v>
      </c>
      <c r="U45" s="81">
        <v>23.712049916311098</v>
      </c>
    </row>
  </sheetData>
  <mergeCells count="43"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2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69843</v>
      </c>
      <c r="D2" s="37">
        <v>576064.56024188001</v>
      </c>
      <c r="E2" s="37">
        <v>542613.31657264999</v>
      </c>
      <c r="F2" s="37">
        <v>33451.243669230797</v>
      </c>
      <c r="G2" s="37">
        <v>542613.31657264999</v>
      </c>
      <c r="H2" s="37">
        <v>5.8068567271670299E-2</v>
      </c>
    </row>
    <row r="3" spans="1:8">
      <c r="A3" s="37">
        <v>2</v>
      </c>
      <c r="B3" s="37">
        <v>13</v>
      </c>
      <c r="C3" s="37">
        <v>5965</v>
      </c>
      <c r="D3" s="37">
        <v>61871.561231623898</v>
      </c>
      <c r="E3" s="37">
        <v>54716.018452991499</v>
      </c>
      <c r="F3" s="37">
        <v>7155.5427786324799</v>
      </c>
      <c r="G3" s="37">
        <v>54716.018452991499</v>
      </c>
      <c r="H3" s="37">
        <v>0.11565156327387301</v>
      </c>
    </row>
    <row r="4" spans="1:8">
      <c r="A4" s="37">
        <v>3</v>
      </c>
      <c r="B4" s="37">
        <v>14</v>
      </c>
      <c r="C4" s="37">
        <v>93757</v>
      </c>
      <c r="D4" s="37">
        <v>129820.553012488</v>
      </c>
      <c r="E4" s="37">
        <v>121872.93539156701</v>
      </c>
      <c r="F4" s="37">
        <v>7947.6176209207997</v>
      </c>
      <c r="G4" s="37">
        <v>121872.93539156701</v>
      </c>
      <c r="H4" s="37">
        <v>6.1220025924217901E-2</v>
      </c>
    </row>
    <row r="5" spans="1:8">
      <c r="A5" s="37">
        <v>4</v>
      </c>
      <c r="B5" s="37">
        <v>15</v>
      </c>
      <c r="C5" s="37">
        <v>4304</v>
      </c>
      <c r="D5" s="37">
        <v>50940.334604780299</v>
      </c>
      <c r="E5" s="37">
        <v>63203.615831858398</v>
      </c>
      <c r="F5" s="37">
        <v>-12263.2812270781</v>
      </c>
      <c r="G5" s="37">
        <v>63203.615831858398</v>
      </c>
      <c r="H5" s="37">
        <v>-0.240738136532133</v>
      </c>
    </row>
    <row r="6" spans="1:8">
      <c r="A6" s="37">
        <v>5</v>
      </c>
      <c r="B6" s="37">
        <v>16</v>
      </c>
      <c r="C6" s="37">
        <v>1992</v>
      </c>
      <c r="D6" s="37">
        <v>90913.628667521407</v>
      </c>
      <c r="E6" s="37">
        <v>70764.877832478596</v>
      </c>
      <c r="F6" s="37">
        <v>20148.750835042702</v>
      </c>
      <c r="G6" s="37">
        <v>70764.877832478596</v>
      </c>
      <c r="H6" s="37">
        <v>0.22162519668781899</v>
      </c>
    </row>
    <row r="7" spans="1:8">
      <c r="A7" s="37">
        <v>6</v>
      </c>
      <c r="B7" s="37">
        <v>17</v>
      </c>
      <c r="C7" s="37">
        <v>12053</v>
      </c>
      <c r="D7" s="37">
        <v>177361.033581197</v>
      </c>
      <c r="E7" s="37">
        <v>119341.70479658101</v>
      </c>
      <c r="F7" s="37">
        <v>58019.328784615398</v>
      </c>
      <c r="G7" s="37">
        <v>119341.70479658101</v>
      </c>
      <c r="H7" s="37">
        <v>0.32712556762392703</v>
      </c>
    </row>
    <row r="8" spans="1:8">
      <c r="A8" s="37">
        <v>7</v>
      </c>
      <c r="B8" s="37">
        <v>18</v>
      </c>
      <c r="C8" s="37">
        <v>54475</v>
      </c>
      <c r="D8" s="37">
        <v>107615.09207179501</v>
      </c>
      <c r="E8" s="37">
        <v>86710.909258119704</v>
      </c>
      <c r="F8" s="37">
        <v>20904.182813675201</v>
      </c>
      <c r="G8" s="37">
        <v>86710.909258119704</v>
      </c>
      <c r="H8" s="37">
        <v>0.19424954633434799</v>
      </c>
    </row>
    <row r="9" spans="1:8">
      <c r="A9" s="37">
        <v>8</v>
      </c>
      <c r="B9" s="37">
        <v>19</v>
      </c>
      <c r="C9" s="37">
        <v>23041</v>
      </c>
      <c r="D9" s="37">
        <v>89411.6350871795</v>
      </c>
      <c r="E9" s="37">
        <v>73976.939559829101</v>
      </c>
      <c r="F9" s="37">
        <v>15434.695527350401</v>
      </c>
      <c r="G9" s="37">
        <v>73976.939559829101</v>
      </c>
      <c r="H9" s="37">
        <v>0.17262513443917099</v>
      </c>
    </row>
    <row r="10" spans="1:8">
      <c r="A10" s="37">
        <v>9</v>
      </c>
      <c r="B10" s="37">
        <v>21</v>
      </c>
      <c r="C10" s="37">
        <v>158701</v>
      </c>
      <c r="D10" s="37">
        <v>700342.058745299</v>
      </c>
      <c r="E10" s="37">
        <v>656691.45653333305</v>
      </c>
      <c r="F10" s="37">
        <v>43650.602211965801</v>
      </c>
      <c r="G10" s="37">
        <v>656691.45653333305</v>
      </c>
      <c r="H10" s="37">
        <v>6.23275464708892E-2</v>
      </c>
    </row>
    <row r="11" spans="1:8">
      <c r="A11" s="37">
        <v>10</v>
      </c>
      <c r="B11" s="37">
        <v>22</v>
      </c>
      <c r="C11" s="37">
        <v>34509</v>
      </c>
      <c r="D11" s="37">
        <v>434396.81985299097</v>
      </c>
      <c r="E11" s="37">
        <v>383757.76145128201</v>
      </c>
      <c r="F11" s="37">
        <v>50639.058401709401</v>
      </c>
      <c r="G11" s="37">
        <v>383757.76145128201</v>
      </c>
      <c r="H11" s="37">
        <v>0.116573271459139</v>
      </c>
    </row>
    <row r="12" spans="1:8">
      <c r="A12" s="37">
        <v>11</v>
      </c>
      <c r="B12" s="37">
        <v>23</v>
      </c>
      <c r="C12" s="37">
        <v>140939.25399999999</v>
      </c>
      <c r="D12" s="37">
        <v>1306931.2314547</v>
      </c>
      <c r="E12" s="37">
        <v>1111905.91700085</v>
      </c>
      <c r="F12" s="37">
        <v>195025.31445384599</v>
      </c>
      <c r="G12" s="37">
        <v>1111905.91700085</v>
      </c>
      <c r="H12" s="37">
        <v>0.149223853375032</v>
      </c>
    </row>
    <row r="13" spans="1:8">
      <c r="A13" s="37">
        <v>12</v>
      </c>
      <c r="B13" s="37">
        <v>24</v>
      </c>
      <c r="C13" s="37">
        <v>15881</v>
      </c>
      <c r="D13" s="37">
        <v>443633.58283418801</v>
      </c>
      <c r="E13" s="37">
        <v>395756.73080085497</v>
      </c>
      <c r="F13" s="37">
        <v>47876.8520333333</v>
      </c>
      <c r="G13" s="37">
        <v>395756.73080085497</v>
      </c>
      <c r="H13" s="37">
        <v>0.10791981014482301</v>
      </c>
    </row>
    <row r="14" spans="1:8">
      <c r="A14" s="37">
        <v>13</v>
      </c>
      <c r="B14" s="37">
        <v>25</v>
      </c>
      <c r="C14" s="37">
        <v>65723</v>
      </c>
      <c r="D14" s="37">
        <v>825550.30619999999</v>
      </c>
      <c r="E14" s="37">
        <v>746307.84140000003</v>
      </c>
      <c r="F14" s="37">
        <v>79242.464800000002</v>
      </c>
      <c r="G14" s="37">
        <v>746307.84140000003</v>
      </c>
      <c r="H14" s="37">
        <v>9.5987445228810198E-2</v>
      </c>
    </row>
    <row r="15" spans="1:8">
      <c r="A15" s="37">
        <v>14</v>
      </c>
      <c r="B15" s="37">
        <v>26</v>
      </c>
      <c r="C15" s="37">
        <v>48393</v>
      </c>
      <c r="D15" s="37">
        <v>285787.99752692698</v>
      </c>
      <c r="E15" s="37">
        <v>250451.18302019499</v>
      </c>
      <c r="F15" s="37">
        <v>35336.814506731702</v>
      </c>
      <c r="G15" s="37">
        <v>250451.18302019499</v>
      </c>
      <c r="H15" s="37">
        <v>0.123646950930479</v>
      </c>
    </row>
    <row r="16" spans="1:8">
      <c r="A16" s="37">
        <v>15</v>
      </c>
      <c r="B16" s="37">
        <v>27</v>
      </c>
      <c r="C16" s="37">
        <v>126190.916</v>
      </c>
      <c r="D16" s="37">
        <v>996274.67709572602</v>
      </c>
      <c r="E16" s="37">
        <v>913166.50754615397</v>
      </c>
      <c r="F16" s="37">
        <v>83108.169549572602</v>
      </c>
      <c r="G16" s="37">
        <v>913166.50754615397</v>
      </c>
      <c r="H16" s="37">
        <v>8.3418932007630703E-2</v>
      </c>
    </row>
    <row r="17" spans="1:8">
      <c r="A17" s="37">
        <v>16</v>
      </c>
      <c r="B17" s="37">
        <v>29</v>
      </c>
      <c r="C17" s="37">
        <v>144832</v>
      </c>
      <c r="D17" s="37">
        <v>2007714.2618222199</v>
      </c>
      <c r="E17" s="37">
        <v>1797571.98584957</v>
      </c>
      <c r="F17" s="37">
        <v>210142.27597265001</v>
      </c>
      <c r="G17" s="37">
        <v>1797571.98584957</v>
      </c>
      <c r="H17" s="37">
        <v>0.104667422037398</v>
      </c>
    </row>
    <row r="18" spans="1:8">
      <c r="A18" s="37">
        <v>17</v>
      </c>
      <c r="B18" s="37">
        <v>31</v>
      </c>
      <c r="C18" s="37">
        <v>21560.769</v>
      </c>
      <c r="D18" s="37">
        <v>185678.49693325799</v>
      </c>
      <c r="E18" s="37">
        <v>155158.14941275699</v>
      </c>
      <c r="F18" s="37">
        <v>30520.347520500902</v>
      </c>
      <c r="G18" s="37">
        <v>155158.14941275699</v>
      </c>
      <c r="H18" s="37">
        <v>0.16437200873869401</v>
      </c>
    </row>
    <row r="19" spans="1:8">
      <c r="A19" s="37">
        <v>18</v>
      </c>
      <c r="B19" s="37">
        <v>32</v>
      </c>
      <c r="C19" s="37">
        <v>13758.388999999999</v>
      </c>
      <c r="D19" s="37">
        <v>197999.64172493</v>
      </c>
      <c r="E19" s="37">
        <v>183608.17490616301</v>
      </c>
      <c r="F19" s="37">
        <v>14391.4668187675</v>
      </c>
      <c r="G19" s="37">
        <v>183608.17490616301</v>
      </c>
      <c r="H19" s="37">
        <v>7.26843073724385E-2</v>
      </c>
    </row>
    <row r="20" spans="1:8">
      <c r="A20" s="37">
        <v>19</v>
      </c>
      <c r="B20" s="37">
        <v>33</v>
      </c>
      <c r="C20" s="37">
        <v>33511.025000000001</v>
      </c>
      <c r="D20" s="37">
        <v>473848.82804440701</v>
      </c>
      <c r="E20" s="37">
        <v>363343.15953222901</v>
      </c>
      <c r="F20" s="37">
        <v>110505.668512177</v>
      </c>
      <c r="G20" s="37">
        <v>363343.15953222901</v>
      </c>
      <c r="H20" s="37">
        <v>0.23320869858059701</v>
      </c>
    </row>
    <row r="21" spans="1:8">
      <c r="A21" s="37">
        <v>20</v>
      </c>
      <c r="B21" s="37">
        <v>34</v>
      </c>
      <c r="C21" s="37">
        <v>30222.071</v>
      </c>
      <c r="D21" s="37">
        <v>190848.09227083399</v>
      </c>
      <c r="E21" s="37">
        <v>137116.45231465599</v>
      </c>
      <c r="F21" s="37">
        <v>53731.639956178398</v>
      </c>
      <c r="G21" s="37">
        <v>137116.45231465599</v>
      </c>
      <c r="H21" s="37">
        <v>0.28154140456341198</v>
      </c>
    </row>
    <row r="22" spans="1:8">
      <c r="A22" s="37">
        <v>21</v>
      </c>
      <c r="B22" s="37">
        <v>35</v>
      </c>
      <c r="C22" s="37">
        <v>21040.879000000001</v>
      </c>
      <c r="D22" s="37">
        <v>651114.03079999995</v>
      </c>
      <c r="E22" s="37">
        <v>622149.41529999999</v>
      </c>
      <c r="F22" s="37">
        <v>28964.6155</v>
      </c>
      <c r="G22" s="37">
        <v>622149.41529999999</v>
      </c>
      <c r="H22" s="37">
        <v>4.4484704874831603E-2</v>
      </c>
    </row>
    <row r="23" spans="1:8">
      <c r="A23" s="37">
        <v>22</v>
      </c>
      <c r="B23" s="37">
        <v>36</v>
      </c>
      <c r="C23" s="37">
        <v>109279.705</v>
      </c>
      <c r="D23" s="37">
        <v>739777.73155044205</v>
      </c>
      <c r="E23" s="37">
        <v>647940.55586834904</v>
      </c>
      <c r="F23" s="37">
        <v>91837.175682093803</v>
      </c>
      <c r="G23" s="37">
        <v>647940.55586834904</v>
      </c>
      <c r="H23" s="37">
        <v>0.12414157897078</v>
      </c>
    </row>
    <row r="24" spans="1:8">
      <c r="A24" s="37">
        <v>23</v>
      </c>
      <c r="B24" s="37">
        <v>37</v>
      </c>
      <c r="C24" s="37">
        <v>135605.47200000001</v>
      </c>
      <c r="D24" s="37">
        <v>1023731.7484371701</v>
      </c>
      <c r="E24" s="37">
        <v>924015.27484960202</v>
      </c>
      <c r="F24" s="37">
        <v>99716.473587565706</v>
      </c>
      <c r="G24" s="37">
        <v>924015.27484960202</v>
      </c>
      <c r="H24" s="37">
        <v>9.7404885351844495E-2</v>
      </c>
    </row>
    <row r="25" spans="1:8">
      <c r="A25" s="37">
        <v>24</v>
      </c>
      <c r="B25" s="37">
        <v>38</v>
      </c>
      <c r="C25" s="37">
        <v>192353.64199999999</v>
      </c>
      <c r="D25" s="37">
        <v>806648.24027168099</v>
      </c>
      <c r="E25" s="37">
        <v>802306.34628584096</v>
      </c>
      <c r="F25" s="37">
        <v>4341.8939858407102</v>
      </c>
      <c r="G25" s="37">
        <v>802306.34628584096</v>
      </c>
      <c r="H25" s="37">
        <v>5.3826361591991397E-3</v>
      </c>
    </row>
    <row r="26" spans="1:8">
      <c r="A26" s="37">
        <v>25</v>
      </c>
      <c r="B26" s="37">
        <v>39</v>
      </c>
      <c r="C26" s="37">
        <v>55877.252</v>
      </c>
      <c r="D26" s="37">
        <v>86905.948300468997</v>
      </c>
      <c r="E26" s="37">
        <v>62479.149362824297</v>
      </c>
      <c r="F26" s="37">
        <v>24426.7989376447</v>
      </c>
      <c r="G26" s="37">
        <v>62479.149362824297</v>
      </c>
      <c r="H26" s="37">
        <v>0.281071657525574</v>
      </c>
    </row>
    <row r="27" spans="1:8">
      <c r="A27" s="37">
        <v>26</v>
      </c>
      <c r="B27" s="37">
        <v>40</v>
      </c>
      <c r="C27" s="37">
        <v>1</v>
      </c>
      <c r="D27" s="37">
        <v>7.9645999999999999</v>
      </c>
      <c r="E27" s="37">
        <v>7.6923000000000004</v>
      </c>
      <c r="F27" s="37">
        <v>0.27229999999999999</v>
      </c>
      <c r="G27" s="37">
        <v>7.6923000000000004</v>
      </c>
      <c r="H27" s="37">
        <v>3.4188785375285601E-2</v>
      </c>
    </row>
    <row r="28" spans="1:8">
      <c r="A28" s="37">
        <v>27</v>
      </c>
      <c r="B28" s="37">
        <v>42</v>
      </c>
      <c r="C28" s="37">
        <v>5522.1620000000003</v>
      </c>
      <c r="D28" s="37">
        <v>85130.804099999994</v>
      </c>
      <c r="E28" s="37">
        <v>72151.824500000002</v>
      </c>
      <c r="F28" s="37">
        <v>12978.979600000001</v>
      </c>
      <c r="G28" s="37">
        <v>72151.824500000002</v>
      </c>
      <c r="H28" s="37">
        <v>0.15245926239289501</v>
      </c>
    </row>
    <row r="29" spans="1:8">
      <c r="A29" s="37">
        <v>28</v>
      </c>
      <c r="B29" s="37">
        <v>75</v>
      </c>
      <c r="C29" s="37">
        <v>102</v>
      </c>
      <c r="D29" s="37">
        <v>57977.786324786299</v>
      </c>
      <c r="E29" s="37">
        <v>55094.422905982901</v>
      </c>
      <c r="F29" s="37">
        <v>2883.3634188034198</v>
      </c>
      <c r="G29" s="37">
        <v>55094.422905982901</v>
      </c>
      <c r="H29" s="37">
        <v>4.97322095509318E-2</v>
      </c>
    </row>
    <row r="30" spans="1:8">
      <c r="A30" s="37">
        <v>29</v>
      </c>
      <c r="B30" s="37">
        <v>76</v>
      </c>
      <c r="C30" s="37">
        <v>1667</v>
      </c>
      <c r="D30" s="37">
        <v>283378.87997179502</v>
      </c>
      <c r="E30" s="37">
        <v>270595.72186495701</v>
      </c>
      <c r="F30" s="37">
        <v>12783.1581068376</v>
      </c>
      <c r="G30" s="37">
        <v>270595.72186495701</v>
      </c>
      <c r="H30" s="37">
        <v>4.5109777087515998E-2</v>
      </c>
    </row>
    <row r="31" spans="1:8">
      <c r="A31" s="30">
        <v>30</v>
      </c>
      <c r="B31" s="39">
        <v>99</v>
      </c>
      <c r="C31" s="40">
        <v>13</v>
      </c>
      <c r="D31" s="40">
        <v>4244.9655850540803</v>
      </c>
      <c r="E31" s="40">
        <v>3850.36066863324</v>
      </c>
      <c r="F31" s="40">
        <v>394.604916420846</v>
      </c>
      <c r="G31" s="40">
        <v>3850.36066863324</v>
      </c>
      <c r="H31" s="40">
        <v>9.29583311134944E-2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90</v>
      </c>
      <c r="D33" s="34">
        <v>144617.96</v>
      </c>
      <c r="E33" s="34">
        <v>143736.9</v>
      </c>
      <c r="F33" s="30"/>
      <c r="G33" s="30"/>
      <c r="H33" s="30"/>
    </row>
    <row r="34" spans="1:8">
      <c r="A34" s="30"/>
      <c r="B34" s="33">
        <v>71</v>
      </c>
      <c r="C34" s="34">
        <v>35</v>
      </c>
      <c r="D34" s="34">
        <v>77783.8</v>
      </c>
      <c r="E34" s="34">
        <v>84441.919999999998</v>
      </c>
      <c r="F34" s="30"/>
      <c r="G34" s="30"/>
      <c r="H34" s="30"/>
    </row>
    <row r="35" spans="1:8">
      <c r="A35" s="30"/>
      <c r="B35" s="33">
        <v>72</v>
      </c>
      <c r="C35" s="34">
        <v>5</v>
      </c>
      <c r="D35" s="34">
        <v>12500</v>
      </c>
      <c r="E35" s="34">
        <v>11896.58</v>
      </c>
      <c r="F35" s="30"/>
      <c r="G35" s="30"/>
      <c r="H35" s="30"/>
    </row>
    <row r="36" spans="1:8">
      <c r="A36" s="30"/>
      <c r="B36" s="33">
        <v>73</v>
      </c>
      <c r="C36" s="34">
        <v>75</v>
      </c>
      <c r="D36" s="34">
        <v>138977.01999999999</v>
      </c>
      <c r="E36" s="34">
        <v>163565.9</v>
      </c>
      <c r="F36" s="30"/>
      <c r="G36" s="30"/>
      <c r="H36" s="30"/>
    </row>
    <row r="37" spans="1:8">
      <c r="A37" s="30"/>
      <c r="B37" s="33">
        <v>74</v>
      </c>
      <c r="C37" s="34">
        <v>1</v>
      </c>
      <c r="D37" s="34">
        <v>0.85</v>
      </c>
      <c r="E37" s="34">
        <v>55.56</v>
      </c>
      <c r="F37" s="30"/>
      <c r="G37" s="30"/>
      <c r="H37" s="30"/>
    </row>
    <row r="38" spans="1:8">
      <c r="A38" s="30"/>
      <c r="B38" s="33">
        <v>77</v>
      </c>
      <c r="C38" s="34">
        <v>49</v>
      </c>
      <c r="D38" s="34">
        <v>80304.3</v>
      </c>
      <c r="E38" s="34">
        <v>98180.39</v>
      </c>
      <c r="F38" s="34"/>
      <c r="G38" s="30"/>
      <c r="H38" s="30"/>
    </row>
    <row r="39" spans="1:8">
      <c r="A39" s="30"/>
      <c r="B39" s="33">
        <v>78</v>
      </c>
      <c r="C39" s="34">
        <v>25</v>
      </c>
      <c r="D39" s="34">
        <v>28523.95</v>
      </c>
      <c r="E39" s="34">
        <v>24708.3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2016-04-06T00:08:35Z</dcterms:modified>
</cp:coreProperties>
</file>