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<sst xmlns="http://schemas.openxmlformats.org/spreadsheetml/2006/main" count="118" uniqueCount="77">
  <si>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</si>
  <si>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</si>
  <si>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</si>
  <si>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</si>
  <si>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</si>
  <si>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</si>
  <si>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</si>
  <si>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</si>
  <si>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</si>
  <si>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</si>
  <si>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</si>
  <si>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</si>
  <si>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</si>
  <si>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</si>
  <si>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</si>
  <si>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</si>
  <si>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</si>
  <si>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</si>
  <si>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</si>
  <si>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</si>
  <si>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</si>
  <si>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</si>
  <si>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</si>
  <si>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</si>
  <si>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</si>
  <si>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</si>
  <si>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</si>
  <si>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</si>
  <si>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</si>
  <si>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</si>
  <si>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</si>
  <si>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</si>
  <si>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</si>
  <si>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</si>
  <si>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</si>
  <si>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</si>
  <si>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</si>
  <si>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</si>
  <si>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</si>
  <si>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</si>
  <si>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9" type="noConversion"/>
  </si>
  <si>
    <t>COST</t>
    <phoneticPr fontId="29" type="noConversion"/>
  </si>
  <si>
    <t>成本</t>
    <phoneticPr fontId="29" type="noConversion"/>
  </si>
  <si>
    <t>销售金额差异</t>
    <phoneticPr fontId="29" type="noConversion"/>
  </si>
  <si>
    <t>销售成本差异</t>
    <phoneticPr fontId="2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</si>
  <si>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</si>
  <si>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</si>
  <si>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</si>
  <si>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</si>
  <si>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</si>
  <si>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</si>
  <si>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</si>
  <si>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</si>
  <si>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</si>
  <si>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</si>
  <si>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</si>
  <si>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</si>
  <si>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</si>
  <si>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</si>
  <si>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</si>
  <si>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</si>
  <si>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</si>
  <si>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</si>
  <si>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</si>
  <si>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</si>
  <si>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</si>
  <si>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</si>
  <si>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</si>
  <si>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</si>
  <si>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</si>
  <si>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</si>
  <si>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9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</si>
  <si>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</si>
  <si>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9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</si>
  <si>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</si>
  <si>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9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</si>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</sst>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25" fillId="8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3" fillId="38" borderId="21">
      <alignment vertical="center"/>
    </xf>
    <xf numFmtId="0" fontId="62" fillId="0" borderId="0"/>
    <xf numFmtId="180" fontId="64" fillId="0" borderId="0" applyFont="0" applyFill="0" applyBorder="0" applyAlignment="0" applyProtection="0"/>
    <xf numFmtId="181" fontId="64" fillId="0" borderId="0" applyFont="0" applyFill="0" applyBorder="0" applyAlignment="0" applyProtection="0"/>
    <xf numFmtId="178" fontId="64" fillId="0" borderId="0" applyFont="0" applyFill="0" applyBorder="0" applyAlignment="0" applyProtection="0"/>
    <xf numFmtId="179" fontId="64" fillId="0" borderId="0" applyFont="0" applyFill="0" applyBorder="0" applyAlignment="0" applyProtection="0"/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4" fillId="6" borderId="5" applyNumberFormat="0" applyAlignment="0" applyProtection="0">
      <alignment vertical="center"/>
    </xf>
    <xf numFmtId="0" fontId="75" fillId="6" borderId="4" applyNumberFormat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6" fillId="0" borderId="0" xfId="0" applyFont="1"/>
    <xf numFmtId="177" fontId="26" fillId="0" borderId="0" xfId="0" applyNumberFormat="1" applyFont="1"/>
    <xf numFmtId="0" fontId="0" fillId="0" borderId="0" xfId="0" applyAlignment="1"/>
    <xf numFmtId="0" fontId="26" fillId="0" borderId="0" xfId="0" applyNumberFormat="1" applyFont="1"/>
    <xf numFmtId="0" fontId="27" fillId="0" borderId="18" xfId="0" applyFont="1" applyBorder="1" applyAlignment="1">
      <alignment wrapText="1"/>
    </xf>
    <xf numFmtId="0" fontId="27" fillId="0" borderId="18" xfId="0" applyNumberFormat="1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26" fillId="0" borderId="18" xfId="0" applyFont="1" applyBorder="1" applyAlignment="1">
      <alignment horizontal="right" vertical="center" wrapText="1"/>
    </xf>
    <xf numFmtId="49" fontId="27" fillId="36" borderId="18" xfId="0" applyNumberFormat="1" applyFont="1" applyFill="1" applyBorder="1" applyAlignment="1">
      <alignment vertical="center" wrapText="1"/>
    </xf>
    <xf numFmtId="49" fontId="30" fillId="37" borderId="18" xfId="0" applyNumberFormat="1" applyFont="1" applyFill="1" applyBorder="1" applyAlignment="1">
      <alignment horizontal="center" vertical="center" wrapText="1"/>
    </xf>
    <xf numFmtId="0" fontId="27" fillId="33" borderId="18" xfId="0" applyFont="1" applyFill="1" applyBorder="1" applyAlignment="1">
      <alignment vertical="center" wrapText="1"/>
    </xf>
    <xf numFmtId="0" fontId="27" fillId="33" borderId="18" xfId="0" applyNumberFormat="1" applyFont="1" applyFill="1" applyBorder="1" applyAlignment="1">
      <alignment vertical="center" wrapText="1"/>
    </xf>
    <xf numFmtId="0" fontId="27" fillId="36" borderId="18" xfId="0" applyFont="1" applyFill="1" applyBorder="1" applyAlignment="1">
      <alignment vertical="center" wrapText="1"/>
    </xf>
    <xf numFmtId="0" fontId="27" fillId="37" borderId="18" xfId="0" applyFont="1" applyFill="1" applyBorder="1" applyAlignment="1">
      <alignment vertical="center" wrapText="1"/>
    </xf>
    <xf numFmtId="4" fontId="27" fillId="36" borderId="18" xfId="0" applyNumberFormat="1" applyFont="1" applyFill="1" applyBorder="1" applyAlignment="1">
      <alignment horizontal="right" vertical="top" wrapText="1"/>
    </xf>
    <xf numFmtId="4" fontId="27" fillId="37" borderId="18" xfId="0" applyNumberFormat="1" applyFont="1" applyFill="1" applyBorder="1" applyAlignment="1">
      <alignment horizontal="right" vertical="top" wrapText="1"/>
    </xf>
    <xf numFmtId="177" fontId="26" fillId="36" borderId="18" xfId="0" applyNumberFormat="1" applyFont="1" applyFill="1" applyBorder="1" applyAlignment="1">
      <alignment horizontal="center" vertical="center"/>
    </xf>
    <xf numFmtId="177" fontId="26" fillId="37" borderId="18" xfId="0" applyNumberFormat="1" applyFont="1" applyFill="1" applyBorder="1" applyAlignment="1">
      <alignment horizontal="center" vertical="center"/>
    </xf>
    <xf numFmtId="177" fontId="31" fillId="0" borderId="18" xfId="0" applyNumberFormat="1" applyFont="1" applyBorder="1"/>
    <xf numFmtId="177" fontId="26" fillId="36" borderId="18" xfId="0" applyNumberFormat="1" applyFont="1" applyFill="1" applyBorder="1"/>
    <xf numFmtId="177" fontId="26" fillId="37" borderId="18" xfId="0" applyNumberFormat="1" applyFont="1" applyFill="1" applyBorder="1"/>
    <xf numFmtId="177" fontId="26" fillId="0" borderId="18" xfId="0" applyNumberFormat="1" applyFont="1" applyBorder="1"/>
    <xf numFmtId="49" fontId="27" fillId="0" borderId="18" xfId="0" applyNumberFormat="1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4" fontId="27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Fill="1"/>
    <xf numFmtId="176" fontId="2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7" fillId="0" borderId="0" xfId="0" applyNumberFormat="1" applyFont="1" applyAlignment="1"/>
    <xf numFmtId="1" fontId="37" fillId="0" borderId="0" xfId="0" applyNumberFormat="1" applyFont="1" applyAlignment="1"/>
    <xf numFmtId="0" fontId="26" fillId="0" borderId="0" xfId="0" applyFont="1"/>
    <xf numFmtId="1" fontId="61" fillId="0" borderId="0" xfId="0" applyNumberFormat="1" applyFont="1" applyAlignment="1"/>
    <xf numFmtId="0" fontId="61" fillId="0" borderId="0" xfId="0" applyNumberFormat="1" applyFont="1" applyAlignment="1"/>
    <xf numFmtId="0" fontId="26" fillId="0" borderId="0" xfId="0" applyFont="1"/>
    <xf numFmtId="0" fontId="26" fillId="0" borderId="0" xfId="0" applyFont="1"/>
    <xf numFmtId="0" fontId="62" fillId="0" borderId="0" xfId="110"/>
    <xf numFmtId="0" fontId="63" fillId="0" borderId="0" xfId="110" applyNumberFormat="1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26" fillId="0" borderId="0" xfId="0" applyFont="1" applyAlignment="1">
      <alignment vertical="center"/>
    </xf>
    <xf numFmtId="0" fontId="32" fillId="0" borderId="0" xfId="0" applyFont="1" applyAlignment="1">
      <alignment horizontal="left" wrapText="1"/>
    </xf>
    <xf numFmtId="0" fontId="38" fillId="0" borderId="19" xfId="0" applyFont="1" applyBorder="1" applyAlignment="1">
      <alignment horizontal="left" vertical="center" wrapText="1"/>
    </xf>
    <xf numFmtId="0" fontId="27" fillId="0" borderId="10" xfId="0" applyFont="1" applyBorder="1" applyAlignment="1">
      <alignment wrapText="1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right" vertical="center" wrapText="1"/>
    </xf>
    <xf numFmtId="49" fontId="27" fillId="33" borderId="10" xfId="0" applyNumberFormat="1" applyFont="1" applyFill="1" applyBorder="1" applyAlignment="1">
      <alignment vertical="center" wrapText="1"/>
    </xf>
    <xf numFmtId="49" fontId="27" fillId="33" borderId="12" xfId="0" applyNumberFormat="1" applyFont="1" applyFill="1" applyBorder="1" applyAlignment="1">
      <alignment vertical="center" wrapText="1"/>
    </xf>
    <xf numFmtId="0" fontId="27" fillId="33" borderId="10" xfId="0" applyFont="1" applyFill="1" applyBorder="1" applyAlignment="1">
      <alignment vertical="center" wrapText="1"/>
    </xf>
    <xf numFmtId="0" fontId="27" fillId="33" borderId="12" xfId="0" applyFont="1" applyFill="1" applyBorder="1" applyAlignment="1">
      <alignment vertical="center" wrapText="1"/>
    </xf>
    <xf numFmtId="4" fontId="28" fillId="34" borderId="10" xfId="0" applyNumberFormat="1" applyFont="1" applyFill="1" applyBorder="1" applyAlignment="1">
      <alignment horizontal="right" vertical="top" wrapText="1"/>
    </xf>
    <xf numFmtId="176" fontId="28" fillId="34" borderId="10" xfId="0" applyNumberFormat="1" applyFont="1" applyFill="1" applyBorder="1" applyAlignment="1">
      <alignment horizontal="right" vertical="top" wrapText="1"/>
    </xf>
    <xf numFmtId="176" fontId="28" fillId="34" borderId="12" xfId="0" applyNumberFormat="1" applyFont="1" applyFill="1" applyBorder="1" applyAlignment="1">
      <alignment horizontal="right" vertical="top" wrapText="1"/>
    </xf>
    <xf numFmtId="4" fontId="27" fillId="35" borderId="10" xfId="0" applyNumberFormat="1" applyFont="1" applyFill="1" applyBorder="1" applyAlignment="1">
      <alignment horizontal="right" vertical="top" wrapText="1"/>
    </xf>
    <xf numFmtId="176" fontId="27" fillId="35" borderId="10" xfId="0" applyNumberFormat="1" applyFont="1" applyFill="1" applyBorder="1" applyAlignment="1">
      <alignment horizontal="right" vertical="top" wrapText="1"/>
    </xf>
    <xf numFmtId="176" fontId="27" fillId="35" borderId="12" xfId="0" applyNumberFormat="1" applyFont="1" applyFill="1" applyBorder="1" applyAlignment="1">
      <alignment horizontal="right" vertical="top" wrapText="1"/>
    </xf>
    <xf numFmtId="0" fontId="27" fillId="35" borderId="10" xfId="0" applyFont="1" applyFill="1" applyBorder="1" applyAlignment="1">
      <alignment horizontal="right" vertical="top" wrapText="1"/>
    </xf>
    <xf numFmtId="0" fontId="27" fillId="35" borderId="12" xfId="0" applyFont="1" applyFill="1" applyBorder="1" applyAlignment="1">
      <alignment horizontal="right" vertical="top" wrapText="1"/>
    </xf>
    <xf numFmtId="4" fontId="27" fillId="35" borderId="13" xfId="0" applyNumberFormat="1" applyFont="1" applyFill="1" applyBorder="1" applyAlignment="1">
      <alignment horizontal="right" vertical="top" wrapText="1"/>
    </xf>
    <xf numFmtId="0" fontId="27" fillId="35" borderId="13" xfId="0" applyFont="1" applyFill="1" applyBorder="1" applyAlignment="1">
      <alignment horizontal="right" vertical="top" wrapText="1"/>
    </xf>
    <xf numFmtId="176" fontId="27" fillId="35" borderId="13" xfId="0" applyNumberFormat="1" applyFont="1" applyFill="1" applyBorder="1" applyAlignment="1">
      <alignment horizontal="right" vertical="top" wrapText="1"/>
    </xf>
    <xf numFmtId="176" fontId="27" fillId="35" borderId="20" xfId="0" applyNumberFormat="1" applyFont="1" applyFill="1" applyBorder="1" applyAlignment="1">
      <alignment horizontal="right" vertical="top" wrapText="1"/>
    </xf>
    <xf numFmtId="0" fontId="27" fillId="33" borderId="18" xfId="0" applyFont="1" applyFill="1" applyBorder="1" applyAlignment="1">
      <alignment vertical="center" wrapText="1"/>
    </xf>
    <xf numFmtId="49" fontId="27" fillId="33" borderId="18" xfId="0" applyNumberFormat="1" applyFont="1" applyFill="1" applyBorder="1" applyAlignment="1">
      <alignment horizontal="left" vertical="top" wrapText="1"/>
    </xf>
    <xf numFmtId="49" fontId="28" fillId="33" borderId="18" xfId="0" applyNumberFormat="1" applyFont="1" applyFill="1" applyBorder="1" applyAlignment="1">
      <alignment horizontal="left" vertical="top" wrapText="1"/>
    </xf>
    <xf numFmtId="14" fontId="27" fillId="33" borderId="18" xfId="0" applyNumberFormat="1" applyFont="1" applyFill="1" applyBorder="1" applyAlignment="1">
      <alignment vertical="center" wrapText="1"/>
    </xf>
    <xf numFmtId="49" fontId="27" fillId="33" borderId="13" xfId="0" applyNumberFormat="1" applyFont="1" applyFill="1" applyBorder="1" applyAlignment="1">
      <alignment horizontal="left" vertical="top" wrapText="1"/>
    </xf>
    <xf numFmtId="49" fontId="27" fillId="33" borderId="15" xfId="0" applyNumberFormat="1" applyFont="1" applyFill="1" applyBorder="1" applyAlignment="1">
      <alignment horizontal="left" vertical="top" wrapText="1"/>
    </xf>
    <xf numFmtId="49" fontId="27" fillId="33" borderId="22" xfId="0" applyNumberFormat="1" applyFont="1" applyFill="1" applyBorder="1" applyAlignment="1">
      <alignment horizontal="left" vertical="top" wrapText="1"/>
    </xf>
    <xf numFmtId="49" fontId="27" fillId="33" borderId="23" xfId="0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wrapText="1"/>
    </xf>
    <xf numFmtId="0" fontId="26" fillId="0" borderId="19" xfId="0" applyFont="1" applyBorder="1" applyAlignment="1">
      <alignment wrapText="1"/>
    </xf>
    <xf numFmtId="0" fontId="26" fillId="0" borderId="0" xfId="0" applyFont="1" applyAlignment="1">
      <alignment horizontal="right" vertical="center" wrapText="1"/>
    </xf>
    <xf numFmtId="0" fontId="27" fillId="33" borderId="13" xfId="0" applyFont="1" applyFill="1" applyBorder="1" applyAlignment="1">
      <alignment vertical="center" wrapText="1"/>
    </xf>
    <xf numFmtId="0" fontId="27" fillId="33" borderId="15" xfId="0" applyFont="1" applyFill="1" applyBorder="1" applyAlignment="1">
      <alignment vertical="center" wrapText="1"/>
    </xf>
    <xf numFmtId="49" fontId="28" fillId="33" borderId="13" xfId="0" applyNumberFormat="1" applyFont="1" applyFill="1" applyBorder="1" applyAlignment="1">
      <alignment horizontal="left" vertical="top" wrapText="1"/>
    </xf>
    <xf numFmtId="49" fontId="28" fillId="33" borderId="14" xfId="0" applyNumberFormat="1" applyFont="1" applyFill="1" applyBorder="1" applyAlignment="1">
      <alignment horizontal="left" vertical="top" wrapText="1"/>
    </xf>
    <xf numFmtId="49" fontId="28" fillId="33" borderId="15" xfId="0" applyNumberFormat="1" applyFont="1" applyFill="1" applyBorder="1" applyAlignment="1">
      <alignment horizontal="left" vertical="top" wrapText="1"/>
    </xf>
    <xf numFmtId="14" fontId="27" fillId="33" borderId="12" xfId="0" applyNumberFormat="1" applyFont="1" applyFill="1" applyBorder="1" applyAlignment="1">
      <alignment vertical="center" wrapText="1"/>
    </xf>
    <xf numFmtId="14" fontId="27" fillId="33" borderId="16" xfId="0" applyNumberFormat="1" applyFont="1" applyFill="1" applyBorder="1" applyAlignment="1">
      <alignment vertical="center" wrapText="1"/>
    </xf>
    <xf numFmtId="14" fontId="27" fillId="33" borderId="17" xfId="0" applyNumberFormat="1" applyFont="1" applyFill="1" applyBorder="1" applyAlignment="1">
      <alignment vertical="center" wrapText="1"/>
    </xf>
  </cellXfs>
  <cellStyles count="28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14227148.9091</v>
      </c>
      <c r="F3" s="25">
        <f>RA!I7</f>
        <v>1205158.2439999999</v>
      </c>
      <c r="G3" s="16">
        <f>SUM(G4:G41)</f>
        <v>13021990.665100001</v>
      </c>
      <c r="H3" s="27">
        <f>RA!J7</f>
        <v>8.4708345410594106</v>
      </c>
      <c r="I3" s="20">
        <f>SUM(I4:I41)</f>
        <v>14227152.262641823</v>
      </c>
      <c r="J3" s="21">
        <f>SUM(J4:J41)</f>
        <v>13021990.523178175</v>
      </c>
      <c r="K3" s="22">
        <f>E3-I3</f>
        <v>-3.3535418231040239</v>
      </c>
      <c r="L3" s="22">
        <f>G3-J3</f>
        <v>0.14192182570695877</v>
      </c>
    </row>
    <row r="4" spans="1:13">
      <c r="A4" s="66">
        <f>RA!A8</f>
        <v>42466</v>
      </c>
      <c r="B4" s="12">
        <v>12</v>
      </c>
      <c r="C4" s="64" t="s">
        <v>6</v>
      </c>
      <c r="D4" s="64"/>
      <c r="E4" s="15">
        <f>VLOOKUP(C4,RA!B8:D36,3,0)</f>
        <v>553879.58299999998</v>
      </c>
      <c r="F4" s="25">
        <f>VLOOKUP(C4,RA!B8:I39,8,0)</f>
        <v>41831.230499999998</v>
      </c>
      <c r="G4" s="16">
        <f t="shared" ref="G4:G41" si="0">E4-F4</f>
        <v>512048.35249999998</v>
      </c>
      <c r="H4" s="27">
        <f>RA!J8</f>
        <v>7.5524052129576296</v>
      </c>
      <c r="I4" s="20">
        <f>VLOOKUP(B4,RMS!B:D,3,FALSE)</f>
        <v>553880.12603846099</v>
      </c>
      <c r="J4" s="21">
        <f>VLOOKUP(B4,RMS!B:E,4,FALSE)</f>
        <v>512048.36124444398</v>
      </c>
      <c r="K4" s="22">
        <f t="shared" ref="K4:K41" si="1">E4-I4</f>
        <v>-0.54303846100810915</v>
      </c>
      <c r="L4" s="22">
        <f t="shared" ref="L4:L41" si="2">G4-J4</f>
        <v>-8.7444439996033907E-3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56337.609900000003</v>
      </c>
      <c r="F5" s="25">
        <f>VLOOKUP(C5,RA!B9:I40,8,0)</f>
        <v>4991.1332000000002</v>
      </c>
      <c r="G5" s="16">
        <f t="shared" si="0"/>
        <v>51346.476699999999</v>
      </c>
      <c r="H5" s="27">
        <f>RA!J9</f>
        <v>8.8593272040814792</v>
      </c>
      <c r="I5" s="20">
        <f>VLOOKUP(B5,RMS!B:D,3,FALSE)</f>
        <v>56337.639449572598</v>
      </c>
      <c r="J5" s="21">
        <f>VLOOKUP(B5,RMS!B:E,4,FALSE)</f>
        <v>51346.484629914499</v>
      </c>
      <c r="K5" s="22">
        <f t="shared" si="1"/>
        <v>-2.9549572594987694E-2</v>
      </c>
      <c r="L5" s="22">
        <f t="shared" si="2"/>
        <v>-7.9299144999822602E-3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110172.6553</v>
      </c>
      <c r="F6" s="25">
        <f>VLOOKUP(C6,RA!B10:I41,8,0)</f>
        <v>9136.0990000000002</v>
      </c>
      <c r="G6" s="16">
        <f t="shared" si="0"/>
        <v>101036.5563</v>
      </c>
      <c r="H6" s="27">
        <f>RA!J10</f>
        <v>8.2925286452635802</v>
      </c>
      <c r="I6" s="20">
        <f>VLOOKUP(B6,RMS!B:D,3,FALSE)</f>
        <v>110174.479269783</v>
      </c>
      <c r="J6" s="21">
        <f>VLOOKUP(B6,RMS!B:E,4,FALSE)</f>
        <v>101036.55732887601</v>
      </c>
      <c r="K6" s="22">
        <f>E6-I6</f>
        <v>-1.8239697829994839</v>
      </c>
      <c r="L6" s="22">
        <f t="shared" si="2"/>
        <v>-1.028876009513624E-3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44335.686000000002</v>
      </c>
      <c r="F7" s="25">
        <f>VLOOKUP(C7,RA!B11:I42,8,0)</f>
        <v>-8505.8579000000009</v>
      </c>
      <c r="G7" s="16">
        <f t="shared" si="0"/>
        <v>52841.543900000004</v>
      </c>
      <c r="H7" s="27">
        <f>RA!J11</f>
        <v>-19.185127529096999</v>
      </c>
      <c r="I7" s="20">
        <f>VLOOKUP(B7,RMS!B:D,3,FALSE)</f>
        <v>44335.715380130103</v>
      </c>
      <c r="J7" s="21">
        <f>VLOOKUP(B7,RMS!B:E,4,FALSE)</f>
        <v>52841.543671454499</v>
      </c>
      <c r="K7" s="22">
        <f t="shared" si="1"/>
        <v>-2.9380130101344548E-2</v>
      </c>
      <c r="L7" s="22">
        <f t="shared" si="2"/>
        <v>2.2854550479678437E-4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146459.84760000001</v>
      </c>
      <c r="F8" s="25">
        <f>VLOOKUP(C8,RA!B12:I43,8,0)</f>
        <v>21381.507099999999</v>
      </c>
      <c r="G8" s="16">
        <f t="shared" si="0"/>
        <v>125078.34050000001</v>
      </c>
      <c r="H8" s="27">
        <f>RA!J12</f>
        <v>14.5988866234489</v>
      </c>
      <c r="I8" s="20">
        <f>VLOOKUP(B8,RMS!B:D,3,FALSE)</f>
        <v>146459.85171623901</v>
      </c>
      <c r="J8" s="21">
        <f>VLOOKUP(B8,RMS!B:E,4,FALSE)</f>
        <v>125078.34162393201</v>
      </c>
      <c r="K8" s="22">
        <f t="shared" si="1"/>
        <v>-4.1162389970850199E-3</v>
      </c>
      <c r="L8" s="22">
        <f t="shared" si="2"/>
        <v>-1.1239320010645315E-3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181343.70569999999</v>
      </c>
      <c r="F9" s="25">
        <f>VLOOKUP(C9,RA!B13:I44,8,0)</f>
        <v>56689.385999999999</v>
      </c>
      <c r="G9" s="16">
        <f t="shared" si="0"/>
        <v>124654.31969999999</v>
      </c>
      <c r="H9" s="27">
        <f>RA!J13</f>
        <v>31.2607409124981</v>
      </c>
      <c r="I9" s="20">
        <f>VLOOKUP(B9,RMS!B:D,3,FALSE)</f>
        <v>181343.866859829</v>
      </c>
      <c r="J9" s="21">
        <f>VLOOKUP(B9,RMS!B:E,4,FALSE)</f>
        <v>124654.318247863</v>
      </c>
      <c r="K9" s="22">
        <f t="shared" si="1"/>
        <v>-0.16115982900373638</v>
      </c>
      <c r="L9" s="22">
        <f t="shared" si="2"/>
        <v>1.4521369885187596E-3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136443.35509999999</v>
      </c>
      <c r="F10" s="25">
        <f>VLOOKUP(C10,RA!B14:I44,8,0)</f>
        <v>23654.773099999999</v>
      </c>
      <c r="G10" s="16">
        <f t="shared" si="0"/>
        <v>112788.58199999999</v>
      </c>
      <c r="H10" s="27">
        <f>RA!J14</f>
        <v>17.336698502219701</v>
      </c>
      <c r="I10" s="20">
        <f>VLOOKUP(B10,RMS!B:D,3,FALSE)</f>
        <v>136443.35014017101</v>
      </c>
      <c r="J10" s="21">
        <f>VLOOKUP(B10,RMS!B:E,4,FALSE)</f>
        <v>112788.58472478599</v>
      </c>
      <c r="K10" s="22">
        <f t="shared" si="1"/>
        <v>4.9598289770074189E-3</v>
      </c>
      <c r="L10" s="22">
        <f t="shared" si="2"/>
        <v>-2.7247859979979694E-3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105765.3346</v>
      </c>
      <c r="F11" s="25">
        <f>VLOOKUP(C11,RA!B15:I45,8,0)</f>
        <v>5217.7521999999999</v>
      </c>
      <c r="G11" s="16">
        <f t="shared" si="0"/>
        <v>100547.5824</v>
      </c>
      <c r="H11" s="27">
        <f>RA!J15</f>
        <v>4.9333292611736299</v>
      </c>
      <c r="I11" s="20">
        <f>VLOOKUP(B11,RMS!B:D,3,FALSE)</f>
        <v>105765.38482307699</v>
      </c>
      <c r="J11" s="21">
        <f>VLOOKUP(B11,RMS!B:E,4,FALSE)</f>
        <v>100547.58209401699</v>
      </c>
      <c r="K11" s="22">
        <f t="shared" si="1"/>
        <v>-5.0223076992551796E-2</v>
      </c>
      <c r="L11" s="22">
        <f t="shared" si="2"/>
        <v>3.0598300509154797E-4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666510.67429999996</v>
      </c>
      <c r="F12" s="25">
        <f>VLOOKUP(C12,RA!B16:I46,8,0)</f>
        <v>-7782.2649000000001</v>
      </c>
      <c r="G12" s="16">
        <f t="shared" si="0"/>
        <v>674292.93919999991</v>
      </c>
      <c r="H12" s="27">
        <f>RA!J16</f>
        <v>-1.1676129430595099</v>
      </c>
      <c r="I12" s="20">
        <f>VLOOKUP(B12,RMS!B:D,3,FALSE)</f>
        <v>666510.10966239299</v>
      </c>
      <c r="J12" s="21">
        <f>VLOOKUP(B12,RMS!B:E,4,FALSE)</f>
        <v>674292.93826666696</v>
      </c>
      <c r="K12" s="22">
        <f t="shared" si="1"/>
        <v>0.56463760696351528</v>
      </c>
      <c r="L12" s="22">
        <f t="shared" si="2"/>
        <v>9.3333295080810785E-4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1396453.4997</v>
      </c>
      <c r="F13" s="25">
        <f>VLOOKUP(C13,RA!B17:I47,8,0)</f>
        <v>1420.3572999999999</v>
      </c>
      <c r="G13" s="16">
        <f t="shared" si="0"/>
        <v>1395033.1424</v>
      </c>
      <c r="H13" s="27">
        <f>RA!J17</f>
        <v>0.101711750538427</v>
      </c>
      <c r="I13" s="20">
        <f>VLOOKUP(B13,RMS!B:D,3,FALSE)</f>
        <v>1396453.4156196599</v>
      </c>
      <c r="J13" s="21">
        <f>VLOOKUP(B13,RMS!B:E,4,FALSE)</f>
        <v>1395033.1429512801</v>
      </c>
      <c r="K13" s="22">
        <f t="shared" si="1"/>
        <v>8.4080340107902884E-2</v>
      </c>
      <c r="L13" s="22">
        <f t="shared" si="2"/>
        <v>-5.5128009989857674E-4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1219670.0125</v>
      </c>
      <c r="F14" s="25">
        <f>VLOOKUP(C14,RA!B18:I48,8,0)</f>
        <v>179665.63440000001</v>
      </c>
      <c r="G14" s="16">
        <f t="shared" si="0"/>
        <v>1040004.3781</v>
      </c>
      <c r="H14" s="27">
        <f>RA!J18</f>
        <v>14.7306757203724</v>
      </c>
      <c r="I14" s="20">
        <f>VLOOKUP(B14,RMS!B:D,3,FALSE)</f>
        <v>1219670.12043504</v>
      </c>
      <c r="J14" s="21">
        <f>VLOOKUP(B14,RMS!B:E,4,FALSE)</f>
        <v>1040004.3717735</v>
      </c>
      <c r="K14" s="22">
        <f t="shared" si="1"/>
        <v>-0.10793504002504051</v>
      </c>
      <c r="L14" s="22">
        <f t="shared" si="2"/>
        <v>6.3264999771490693E-3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546861.47180000006</v>
      </c>
      <c r="F15" s="25">
        <f>VLOOKUP(C15,RA!B19:I49,8,0)</f>
        <v>27584.625199999999</v>
      </c>
      <c r="G15" s="16">
        <f t="shared" si="0"/>
        <v>519276.84660000005</v>
      </c>
      <c r="H15" s="27">
        <f>RA!J19</f>
        <v>5.0441705299159096</v>
      </c>
      <c r="I15" s="20">
        <f>VLOOKUP(B15,RMS!B:D,3,FALSE)</f>
        <v>546861.44238717901</v>
      </c>
      <c r="J15" s="21">
        <f>VLOOKUP(B15,RMS!B:E,4,FALSE)</f>
        <v>519276.84747777798</v>
      </c>
      <c r="K15" s="22">
        <f t="shared" si="1"/>
        <v>2.941282105166465E-2</v>
      </c>
      <c r="L15" s="22">
        <f t="shared" si="2"/>
        <v>-8.7777792941778898E-4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884060.4105</v>
      </c>
      <c r="F16" s="25">
        <f>VLOOKUP(C16,RA!B20:I50,8,0)</f>
        <v>78756.630999999994</v>
      </c>
      <c r="G16" s="16">
        <f t="shared" si="0"/>
        <v>805303.77949999995</v>
      </c>
      <c r="H16" s="27">
        <f>RA!J20</f>
        <v>8.9085123668706601</v>
      </c>
      <c r="I16" s="20">
        <f>VLOOKUP(B16,RMS!B:D,3,FALSE)</f>
        <v>884060.38009999995</v>
      </c>
      <c r="J16" s="21">
        <f>VLOOKUP(B16,RMS!B:E,4,FALSE)</f>
        <v>805303.77949999995</v>
      </c>
      <c r="K16" s="22">
        <f t="shared" si="1"/>
        <v>3.0400000046938658E-2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284180.43449999997</v>
      </c>
      <c r="F17" s="25">
        <f>VLOOKUP(C17,RA!B21:I51,8,0)</f>
        <v>31703.205600000001</v>
      </c>
      <c r="G17" s="16">
        <f t="shared" si="0"/>
        <v>252477.22889999999</v>
      </c>
      <c r="H17" s="27">
        <f>RA!J21</f>
        <v>11.156012783138999</v>
      </c>
      <c r="I17" s="20">
        <f>VLOOKUP(B17,RMS!B:D,3,FALSE)</f>
        <v>284179.98380509001</v>
      </c>
      <c r="J17" s="21">
        <f>VLOOKUP(B17,RMS!B:E,4,FALSE)</f>
        <v>252477.22892881799</v>
      </c>
      <c r="K17" s="22">
        <f t="shared" si="1"/>
        <v>0.45069490995956585</v>
      </c>
      <c r="L17" s="22">
        <f t="shared" si="2"/>
        <v>-2.8818001737818122E-5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926418.66669999994</v>
      </c>
      <c r="F18" s="25">
        <f>VLOOKUP(C18,RA!B22:I52,8,0)</f>
        <v>72096.120800000004</v>
      </c>
      <c r="G18" s="16">
        <f t="shared" si="0"/>
        <v>854322.54589999991</v>
      </c>
      <c r="H18" s="27">
        <f>RA!J22</f>
        <v>7.7822396494679804</v>
      </c>
      <c r="I18" s="20">
        <f>VLOOKUP(B18,RMS!B:D,3,FALSE)</f>
        <v>926419.31720000005</v>
      </c>
      <c r="J18" s="21">
        <f>VLOOKUP(B18,RMS!B:E,4,FALSE)</f>
        <v>854322.54790000001</v>
      </c>
      <c r="K18" s="22">
        <f t="shared" si="1"/>
        <v>-0.65050000010523945</v>
      </c>
      <c r="L18" s="22">
        <f t="shared" si="2"/>
        <v>-2.0000000949949026E-3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1905169.6806999999</v>
      </c>
      <c r="F19" s="25">
        <f>VLOOKUP(C19,RA!B23:I53,8,0)</f>
        <v>199472.87359999999</v>
      </c>
      <c r="G19" s="16">
        <f t="shared" si="0"/>
        <v>1705696.8070999999</v>
      </c>
      <c r="H19" s="27">
        <f>RA!J23</f>
        <v>10.470084403543</v>
      </c>
      <c r="I19" s="20">
        <f>VLOOKUP(B19,RMS!B:D,3,FALSE)</f>
        <v>1905170.8601615401</v>
      </c>
      <c r="J19" s="21">
        <f>VLOOKUP(B19,RMS!B:E,4,FALSE)</f>
        <v>1705696.8274709401</v>
      </c>
      <c r="K19" s="22">
        <f t="shared" si="1"/>
        <v>-1.1794615401886404</v>
      </c>
      <c r="L19" s="22">
        <f t="shared" si="2"/>
        <v>-2.0370940212160349E-2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179952.8952</v>
      </c>
      <c r="F20" s="25">
        <f>VLOOKUP(C20,RA!B24:I54,8,0)</f>
        <v>29134.445299999999</v>
      </c>
      <c r="G20" s="16">
        <f t="shared" si="0"/>
        <v>150818.44990000001</v>
      </c>
      <c r="H20" s="27">
        <f>RA!J24</f>
        <v>16.190039769918599</v>
      </c>
      <c r="I20" s="20">
        <f>VLOOKUP(B20,RMS!B:D,3,FALSE)</f>
        <v>179952.89536924599</v>
      </c>
      <c r="J20" s="21">
        <f>VLOOKUP(B20,RMS!B:E,4,FALSE)</f>
        <v>150818.442130507</v>
      </c>
      <c r="K20" s="22">
        <f t="shared" si="1"/>
        <v>-1.6924599185585976E-4</v>
      </c>
      <c r="L20" s="22">
        <f t="shared" si="2"/>
        <v>7.7694930077996105E-3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190207.1165</v>
      </c>
      <c r="F21" s="25">
        <f>VLOOKUP(C21,RA!B25:I55,8,0)</f>
        <v>12844.9964</v>
      </c>
      <c r="G21" s="16">
        <f t="shared" si="0"/>
        <v>177362.1201</v>
      </c>
      <c r="H21" s="27">
        <f>RA!J25</f>
        <v>6.7531628870468703</v>
      </c>
      <c r="I21" s="20">
        <f>VLOOKUP(B21,RMS!B:D,3,FALSE)</f>
        <v>190207.102059814</v>
      </c>
      <c r="J21" s="21">
        <f>VLOOKUP(B21,RMS!B:E,4,FALSE)</f>
        <v>177362.12649860801</v>
      </c>
      <c r="K21" s="22">
        <f t="shared" si="1"/>
        <v>1.4440186001593247E-2</v>
      </c>
      <c r="L21" s="22">
        <f t="shared" si="2"/>
        <v>-6.3986080058384687E-3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470499.9473</v>
      </c>
      <c r="F22" s="25">
        <f>VLOOKUP(C22,RA!B26:I56,8,0)</f>
        <v>108809.36629999999</v>
      </c>
      <c r="G22" s="16">
        <f t="shared" si="0"/>
        <v>361690.58100000001</v>
      </c>
      <c r="H22" s="27">
        <f>RA!J26</f>
        <v>23.126329115318899</v>
      </c>
      <c r="I22" s="20">
        <f>VLOOKUP(B22,RMS!B:D,3,FALSE)</f>
        <v>470499.92649507598</v>
      </c>
      <c r="J22" s="21">
        <f>VLOOKUP(B22,RMS!B:E,4,FALSE)</f>
        <v>361690.57201542199</v>
      </c>
      <c r="K22" s="22">
        <f t="shared" si="1"/>
        <v>2.0804924017284065E-2</v>
      </c>
      <c r="L22" s="22">
        <f t="shared" si="2"/>
        <v>8.984578016679734E-3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190074.38819999999</v>
      </c>
      <c r="F23" s="25">
        <f>VLOOKUP(C23,RA!B27:I57,8,0)</f>
        <v>53794.641499999998</v>
      </c>
      <c r="G23" s="16">
        <f t="shared" si="0"/>
        <v>136279.74669999999</v>
      </c>
      <c r="H23" s="27">
        <f>RA!J27</f>
        <v>28.3018885444978</v>
      </c>
      <c r="I23" s="20">
        <f>VLOOKUP(B23,RMS!B:D,3,FALSE)</f>
        <v>190074.22042471101</v>
      </c>
      <c r="J23" s="21">
        <f>VLOOKUP(B23,RMS!B:E,4,FALSE)</f>
        <v>136279.76095505201</v>
      </c>
      <c r="K23" s="22">
        <f t="shared" si="1"/>
        <v>0.16777528898091987</v>
      </c>
      <c r="L23" s="22">
        <f t="shared" si="2"/>
        <v>-1.4255052024964243E-2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667702.62860000005</v>
      </c>
      <c r="F24" s="25">
        <f>VLOOKUP(C24,RA!B28:I58,8,0)</f>
        <v>26201.0393</v>
      </c>
      <c r="G24" s="16">
        <f t="shared" si="0"/>
        <v>641501.58930000011</v>
      </c>
      <c r="H24" s="27">
        <f>RA!J28</f>
        <v>3.92405813272546</v>
      </c>
      <c r="I24" s="20">
        <f>VLOOKUP(B24,RMS!B:D,3,FALSE)</f>
        <v>667702.62860000005</v>
      </c>
      <c r="J24" s="21">
        <f>VLOOKUP(B24,RMS!B:E,4,FALSE)</f>
        <v>641501.58860000002</v>
      </c>
      <c r="K24" s="22">
        <f t="shared" si="1"/>
        <v>0</v>
      </c>
      <c r="L24" s="22">
        <f t="shared" si="2"/>
        <v>7.0000009145587683E-4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732929.21230000001</v>
      </c>
      <c r="F25" s="25">
        <f>VLOOKUP(C25,RA!B29:I59,8,0)</f>
        <v>88559.625100000005</v>
      </c>
      <c r="G25" s="16">
        <f t="shared" si="0"/>
        <v>644369.58719999995</v>
      </c>
      <c r="H25" s="27">
        <f>RA!J29</f>
        <v>12.0829711265146</v>
      </c>
      <c r="I25" s="20">
        <f>VLOOKUP(B25,RMS!B:D,3,FALSE)</f>
        <v>732929.29520000005</v>
      </c>
      <c r="J25" s="21">
        <f>VLOOKUP(B25,RMS!B:E,4,FALSE)</f>
        <v>644369.55898928095</v>
      </c>
      <c r="K25" s="22">
        <f t="shared" si="1"/>
        <v>-8.2900000037625432E-2</v>
      </c>
      <c r="L25" s="22">
        <f t="shared" si="2"/>
        <v>2.8210718999616802E-2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1061982.2016</v>
      </c>
      <c r="F26" s="25">
        <f>VLOOKUP(C26,RA!B30:I60,8,0)</f>
        <v>98801.8603</v>
      </c>
      <c r="G26" s="16">
        <f t="shared" si="0"/>
        <v>963180.34129999997</v>
      </c>
      <c r="H26" s="27">
        <f>RA!J30</f>
        <v>9.3035325969817109</v>
      </c>
      <c r="I26" s="20">
        <f>VLOOKUP(B26,RMS!B:D,3,FALSE)</f>
        <v>1061982.2152849601</v>
      </c>
      <c r="J26" s="21">
        <f>VLOOKUP(B26,RMS!B:E,4,FALSE)</f>
        <v>963180.210696619</v>
      </c>
      <c r="K26" s="22">
        <f t="shared" si="1"/>
        <v>-1.3684960082173347E-2</v>
      </c>
      <c r="L26" s="22">
        <f t="shared" si="2"/>
        <v>0.13060338096693158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713102.79460000002</v>
      </c>
      <c r="F27" s="25">
        <f>VLOOKUP(C27,RA!B31:I61,8,0)</f>
        <v>10485.6091</v>
      </c>
      <c r="G27" s="16">
        <f t="shared" si="0"/>
        <v>702617.18550000002</v>
      </c>
      <c r="H27" s="27">
        <f>RA!J31</f>
        <v>1.4704204189638199</v>
      </c>
      <c r="I27" s="20">
        <f>VLOOKUP(B27,RMS!B:D,3,FALSE)</f>
        <v>713102.899229203</v>
      </c>
      <c r="J27" s="21">
        <f>VLOOKUP(B27,RMS!B:E,4,FALSE)</f>
        <v>702617.16644778801</v>
      </c>
      <c r="K27" s="22">
        <f t="shared" si="1"/>
        <v>-0.1046292029786855</v>
      </c>
      <c r="L27" s="22">
        <f t="shared" si="2"/>
        <v>1.9052212010137737E-2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89674.382100000003</v>
      </c>
      <c r="F28" s="25">
        <f>VLOOKUP(C28,RA!B32:I62,8,0)</f>
        <v>25023.902399999999</v>
      </c>
      <c r="G28" s="16">
        <f t="shared" si="0"/>
        <v>64650.479700000004</v>
      </c>
      <c r="H28" s="27">
        <f>RA!J32</f>
        <v>27.905296712381801</v>
      </c>
      <c r="I28" s="20">
        <f>VLOOKUP(B28,RMS!B:D,3,FALSE)</f>
        <v>89674.327723288705</v>
      </c>
      <c r="J28" s="21">
        <f>VLOOKUP(B28,RMS!B:E,4,FALSE)</f>
        <v>64650.473824437802</v>
      </c>
      <c r="K28" s="22">
        <f t="shared" si="1"/>
        <v>5.437671129766386E-2</v>
      </c>
      <c r="L28" s="22">
        <f t="shared" si="2"/>
        <v>5.8755622012540698E-3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-7.9645999999999999</v>
      </c>
      <c r="F29" s="25">
        <f>VLOOKUP(C29,RA!B33:I63,8,0)</f>
        <v>-0.27229999999999999</v>
      </c>
      <c r="G29" s="16">
        <f t="shared" si="0"/>
        <v>-7.6922999999999995</v>
      </c>
      <c r="H29" s="27">
        <f>RA!J33</f>
        <v>3.4188785375285602</v>
      </c>
      <c r="I29" s="20">
        <f>VLOOKUP(B29,RMS!B:D,3,FALSE)</f>
        <v>-7.9645999999999999</v>
      </c>
      <c r="J29" s="21">
        <f>VLOOKUP(B29,RMS!B:E,4,FALSE)</f>
        <v>-7.6923000000000004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90059.640899999999</v>
      </c>
      <c r="F30" s="25">
        <f>VLOOKUP(C30,RA!B34:I65,8,0)</f>
        <v>13565.048000000001</v>
      </c>
      <c r="G30" s="16">
        <f t="shared" si="0"/>
        <v>76494.592900000003</v>
      </c>
      <c r="H30" s="27">
        <f>RA!J34</f>
        <v>15.0622941246927</v>
      </c>
      <c r="I30" s="20">
        <f>VLOOKUP(B30,RMS!B:D,3,FALSE)</f>
        <v>90059.641000000003</v>
      </c>
      <c r="J30" s="21">
        <f>VLOOKUP(B30,RMS!B:E,4,FALSE)</f>
        <v>76494.595799999996</v>
      </c>
      <c r="K30" s="22">
        <f t="shared" si="1"/>
        <v>-1.0000000474974513E-4</v>
      </c>
      <c r="L30" s="22">
        <f t="shared" si="2"/>
        <v>-2.8999999922234565E-3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52017.17</v>
      </c>
      <c r="F31" s="25">
        <f>VLOOKUP(C31,RA!B35:I66,8,0)</f>
        <v>885.66</v>
      </c>
      <c r="G31" s="16">
        <f t="shared" si="0"/>
        <v>51131.509999999995</v>
      </c>
      <c r="H31" s="27">
        <f>RA!J35</f>
        <v>1.7026301123263701</v>
      </c>
      <c r="I31" s="20">
        <f>VLOOKUP(B31,RMS!B:D,3,FALSE)</f>
        <v>52017.17</v>
      </c>
      <c r="J31" s="21">
        <f>VLOOKUP(B31,RMS!B:E,4,FALSE)</f>
        <v>51131.51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66235.91</v>
      </c>
      <c r="F32" s="25">
        <f>VLOOKUP(C32,RA!B34:I66,8,0)</f>
        <v>-5348.78</v>
      </c>
      <c r="G32" s="16">
        <f t="shared" si="0"/>
        <v>71584.69</v>
      </c>
      <c r="H32" s="27">
        <f>RA!J35</f>
        <v>1.7026301123263701</v>
      </c>
      <c r="I32" s="20">
        <f>VLOOKUP(B32,RMS!B:D,3,FALSE)</f>
        <v>66235.91</v>
      </c>
      <c r="J32" s="21">
        <f>VLOOKUP(B32,RMS!B:E,4,FALSE)</f>
        <v>71584.69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9486.32</v>
      </c>
      <c r="F33" s="25">
        <f>VLOOKUP(C33,RA!B34:I67,8,0)</f>
        <v>-1840.17</v>
      </c>
      <c r="G33" s="16">
        <f t="shared" si="0"/>
        <v>11326.49</v>
      </c>
      <c r="H33" s="27">
        <f>RA!J34</f>
        <v>15.0622941246927</v>
      </c>
      <c r="I33" s="20">
        <f>VLOOKUP(B33,RMS!B:D,3,FALSE)</f>
        <v>9486.32</v>
      </c>
      <c r="J33" s="21">
        <f>VLOOKUP(B33,RMS!B:E,4,FALSE)</f>
        <v>11326.49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80812.039999999994</v>
      </c>
      <c r="F34" s="25">
        <f>VLOOKUP(C34,RA!B35:I68,8,0)</f>
        <v>-7211.08</v>
      </c>
      <c r="G34" s="16">
        <f t="shared" si="0"/>
        <v>88023.12</v>
      </c>
      <c r="H34" s="27">
        <f>RA!J35</f>
        <v>1.7026301123263701</v>
      </c>
      <c r="I34" s="20">
        <f>VLOOKUP(B34,RMS!B:D,3,FALSE)</f>
        <v>80812.039999999994</v>
      </c>
      <c r="J34" s="21">
        <f>VLOOKUP(B34,RMS!B:E,4,FALSE)</f>
        <v>88023.12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-8.0753476475223191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53433.332999999999</v>
      </c>
      <c r="F36" s="25">
        <f>VLOOKUP(C36,RA!B8:I69,8,0)</f>
        <v>3640.5551</v>
      </c>
      <c r="G36" s="16">
        <f t="shared" si="0"/>
        <v>49792.777900000001</v>
      </c>
      <c r="H36" s="27">
        <f>RA!J36</f>
        <v>-8.0753476475223191</v>
      </c>
      <c r="I36" s="20">
        <f>VLOOKUP(B36,RMS!B:D,3,FALSE)</f>
        <v>53433.333333333299</v>
      </c>
      <c r="J36" s="21">
        <f>VLOOKUP(B36,RMS!B:E,4,FALSE)</f>
        <v>49792.777777777803</v>
      </c>
      <c r="K36" s="22">
        <f t="shared" si="1"/>
        <v>-3.3333330065943301E-4</v>
      </c>
      <c r="L36" s="22">
        <f t="shared" si="2"/>
        <v>1.2222219811519608E-4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277056.67629999999</v>
      </c>
      <c r="F37" s="25">
        <f>VLOOKUP(C37,RA!B8:I70,8,0)</f>
        <v>13886.967199999999</v>
      </c>
      <c r="G37" s="16">
        <f t="shared" si="0"/>
        <v>263169.70909999998</v>
      </c>
      <c r="H37" s="27">
        <f>RA!J37</f>
        <v>-19.398143853464799</v>
      </c>
      <c r="I37" s="20">
        <f>VLOOKUP(B37,RMS!B:D,3,FALSE)</f>
        <v>277056.67042478599</v>
      </c>
      <c r="J37" s="21">
        <f>VLOOKUP(B37,RMS!B:E,4,FALSE)</f>
        <v>263169.70845042699</v>
      </c>
      <c r="K37" s="22">
        <f t="shared" si="1"/>
        <v>5.8752140030264854E-3</v>
      </c>
      <c r="L37" s="22">
        <f t="shared" si="2"/>
        <v>6.4957299036905169E-4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79788.02</v>
      </c>
      <c r="F38" s="25">
        <f>VLOOKUP(C38,RA!B9:I71,8,0)</f>
        <v>-10469.290000000001</v>
      </c>
      <c r="G38" s="16">
        <f t="shared" si="0"/>
        <v>90257.31</v>
      </c>
      <c r="H38" s="27">
        <f>RA!J38</f>
        <v>-8.9232743041754699</v>
      </c>
      <c r="I38" s="20">
        <f>VLOOKUP(B38,RMS!B:D,3,FALSE)</f>
        <v>79788.02</v>
      </c>
      <c r="J38" s="21">
        <f>VLOOKUP(B38,RMS!B:E,4,FALSE)</f>
        <v>90257.31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37474.400000000001</v>
      </c>
      <c r="F39" s="25">
        <f>VLOOKUP(C39,RA!B10:I72,8,0)</f>
        <v>5255.19</v>
      </c>
      <c r="G39" s="16">
        <f t="shared" si="0"/>
        <v>32219.210000000003</v>
      </c>
      <c r="H39" s="27">
        <f>RA!J39</f>
        <v>0</v>
      </c>
      <c r="I39" s="20">
        <f>VLOOKUP(B39,RMS!B:D,3,FALSE)</f>
        <v>37474.400000000001</v>
      </c>
      <c r="J39" s="21">
        <f>VLOOKUP(B39,RMS!B:E,4,FALSE)</f>
        <v>32219.21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6.8132659813678504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20605.1692</v>
      </c>
      <c r="F41" s="25">
        <f>VLOOKUP(C41,RA!B8:I73,8,0)</f>
        <v>1825.7240999999999</v>
      </c>
      <c r="G41" s="16">
        <f t="shared" si="0"/>
        <v>18779.445100000001</v>
      </c>
      <c r="H41" s="27">
        <f>RA!J40</f>
        <v>6.8132659813678504</v>
      </c>
      <c r="I41" s="20">
        <f>VLOOKUP(B41,RMS!B:D,3,FALSE)</f>
        <v>20605.169049239801</v>
      </c>
      <c r="J41" s="21">
        <f>VLOOKUP(B41,RMS!B:E,4,FALSE)</f>
        <v>18779.4454579835</v>
      </c>
      <c r="K41" s="22">
        <f t="shared" si="1"/>
        <v>1.5076019917614758E-4</v>
      </c>
      <c r="L41" s="22">
        <f t="shared" si="2"/>
        <v>-3.57983499270631E-4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14227148.9091</v>
      </c>
      <c r="E7" s="51">
        <v>15654428.0715</v>
      </c>
      <c r="F7" s="52">
        <v>90.882585068703605</v>
      </c>
      <c r="G7" s="51">
        <v>19646194.843600001</v>
      </c>
      <c r="H7" s="52">
        <v>-27.583183296511599</v>
      </c>
      <c r="I7" s="51">
        <v>1205158.2439999999</v>
      </c>
      <c r="J7" s="52">
        <v>8.4708345410594106</v>
      </c>
      <c r="K7" s="51">
        <v>1922128.4987000001</v>
      </c>
      <c r="L7" s="52">
        <v>9.7837190051393499</v>
      </c>
      <c r="M7" s="52">
        <v>-0.37300849302474398</v>
      </c>
      <c r="N7" s="51">
        <v>103121026.1693</v>
      </c>
      <c r="O7" s="51">
        <v>2435906288.2950001</v>
      </c>
      <c r="P7" s="51">
        <v>725660</v>
      </c>
      <c r="Q7" s="51">
        <v>743090</v>
      </c>
      <c r="R7" s="52">
        <v>-2.3456108950463599</v>
      </c>
      <c r="S7" s="51">
        <v>19.605805623983699</v>
      </c>
      <c r="T7" s="51">
        <v>18.2408951818757</v>
      </c>
      <c r="U7" s="53">
        <v>6.9617666740422903</v>
      </c>
    </row>
    <row r="8" spans="1:23" ht="12" thickBot="1">
      <c r="A8" s="79">
        <v>42466</v>
      </c>
      <c r="B8" s="67" t="s">
        <v>6</v>
      </c>
      <c r="C8" s="68"/>
      <c r="D8" s="54">
        <v>553879.58299999998</v>
      </c>
      <c r="E8" s="54">
        <v>598095.08360000001</v>
      </c>
      <c r="F8" s="55">
        <v>92.6072790410077</v>
      </c>
      <c r="G8" s="54">
        <v>746367.95209999999</v>
      </c>
      <c r="H8" s="55">
        <v>-25.790009948633202</v>
      </c>
      <c r="I8" s="54">
        <v>41831.230499999998</v>
      </c>
      <c r="J8" s="55">
        <v>7.5524052129576296</v>
      </c>
      <c r="K8" s="54">
        <v>142287.21799999999</v>
      </c>
      <c r="L8" s="55">
        <v>19.0639506425292</v>
      </c>
      <c r="M8" s="55">
        <v>-0.70600851511482898</v>
      </c>
      <c r="N8" s="54">
        <v>4459959.9924999997</v>
      </c>
      <c r="O8" s="54">
        <v>93845955.789299995</v>
      </c>
      <c r="P8" s="54">
        <v>25266</v>
      </c>
      <c r="Q8" s="54">
        <v>27264</v>
      </c>
      <c r="R8" s="55">
        <v>-7.3283450704225404</v>
      </c>
      <c r="S8" s="54">
        <v>21.921933942848099</v>
      </c>
      <c r="T8" s="54">
        <v>21.129107188967101</v>
      </c>
      <c r="U8" s="56">
        <v>3.6165912913884002</v>
      </c>
    </row>
    <row r="9" spans="1:23" ht="12" thickBot="1">
      <c r="A9" s="80"/>
      <c r="B9" s="67" t="s">
        <v>7</v>
      </c>
      <c r="C9" s="68"/>
      <c r="D9" s="54">
        <v>56337.609900000003</v>
      </c>
      <c r="E9" s="54">
        <v>93087.669699999999</v>
      </c>
      <c r="F9" s="55">
        <v>60.521022904067799</v>
      </c>
      <c r="G9" s="54">
        <v>139904.2856</v>
      </c>
      <c r="H9" s="55">
        <v>-59.731319409989503</v>
      </c>
      <c r="I9" s="54">
        <v>4991.1332000000002</v>
      </c>
      <c r="J9" s="55">
        <v>8.8593272040814792</v>
      </c>
      <c r="K9" s="54">
        <v>30454.337500000001</v>
      </c>
      <c r="L9" s="55">
        <v>21.7679804227527</v>
      </c>
      <c r="M9" s="55">
        <v>-0.83611092508579399</v>
      </c>
      <c r="N9" s="54">
        <v>948632.47790000006</v>
      </c>
      <c r="O9" s="54">
        <v>12906223.4319</v>
      </c>
      <c r="P9" s="54">
        <v>3463</v>
      </c>
      <c r="Q9" s="54">
        <v>3449</v>
      </c>
      <c r="R9" s="55">
        <v>0.40591475790083797</v>
      </c>
      <c r="S9" s="54">
        <v>16.268440629512</v>
      </c>
      <c r="T9" s="54">
        <v>17.938976543925801</v>
      </c>
      <c r="U9" s="56">
        <v>-10.2685681587904</v>
      </c>
    </row>
    <row r="10" spans="1:23" ht="12" thickBot="1">
      <c r="A10" s="80"/>
      <c r="B10" s="67" t="s">
        <v>8</v>
      </c>
      <c r="C10" s="68"/>
      <c r="D10" s="54">
        <v>110172.6553</v>
      </c>
      <c r="E10" s="54">
        <v>138102.4277</v>
      </c>
      <c r="F10" s="55">
        <v>79.776045312779104</v>
      </c>
      <c r="G10" s="54">
        <v>199171.17730000001</v>
      </c>
      <c r="H10" s="55">
        <v>-44.684438384348503</v>
      </c>
      <c r="I10" s="54">
        <v>9136.0990000000002</v>
      </c>
      <c r="J10" s="55">
        <v>8.2925286452635802</v>
      </c>
      <c r="K10" s="54">
        <v>41103.475200000001</v>
      </c>
      <c r="L10" s="55">
        <v>20.637260750880699</v>
      </c>
      <c r="M10" s="55">
        <v>-0.77772928066189395</v>
      </c>
      <c r="N10" s="54">
        <v>1125871.8200999999</v>
      </c>
      <c r="O10" s="54">
        <v>22321977.4144</v>
      </c>
      <c r="P10" s="54">
        <v>77836</v>
      </c>
      <c r="Q10" s="54">
        <v>81485</v>
      </c>
      <c r="R10" s="55">
        <v>-4.4781248082469203</v>
      </c>
      <c r="S10" s="54">
        <v>1.4154460057042999</v>
      </c>
      <c r="T10" s="54">
        <v>1.5931601202675301</v>
      </c>
      <c r="U10" s="56">
        <v>-12.555343958514699</v>
      </c>
    </row>
    <row r="11" spans="1:23" ht="12" thickBot="1">
      <c r="A11" s="80"/>
      <c r="B11" s="67" t="s">
        <v>9</v>
      </c>
      <c r="C11" s="68"/>
      <c r="D11" s="54">
        <v>44335.686000000002</v>
      </c>
      <c r="E11" s="54">
        <v>81380.929399999994</v>
      </c>
      <c r="F11" s="55">
        <v>54.479208245562297</v>
      </c>
      <c r="G11" s="54">
        <v>56105.1512</v>
      </c>
      <c r="H11" s="55">
        <v>-20.977512667321701</v>
      </c>
      <c r="I11" s="54">
        <v>-8505.8579000000009</v>
      </c>
      <c r="J11" s="55">
        <v>-19.185127529096999</v>
      </c>
      <c r="K11" s="54">
        <v>10308.538699999999</v>
      </c>
      <c r="L11" s="55">
        <v>18.373604703876101</v>
      </c>
      <c r="M11" s="55">
        <v>-1.8251274159741</v>
      </c>
      <c r="N11" s="54">
        <v>399361.04519999999</v>
      </c>
      <c r="O11" s="54">
        <v>7441011.216</v>
      </c>
      <c r="P11" s="54">
        <v>2557</v>
      </c>
      <c r="Q11" s="54">
        <v>2890</v>
      </c>
      <c r="R11" s="55">
        <v>-11.522491349480999</v>
      </c>
      <c r="S11" s="54">
        <v>17.338946421587799</v>
      </c>
      <c r="T11" s="54">
        <v>17.626401937716299</v>
      </c>
      <c r="U11" s="56">
        <v>-1.6578603401794301</v>
      </c>
    </row>
    <row r="12" spans="1:23" ht="12" thickBot="1">
      <c r="A12" s="80"/>
      <c r="B12" s="67" t="s">
        <v>10</v>
      </c>
      <c r="C12" s="68"/>
      <c r="D12" s="54">
        <v>146459.84760000001</v>
      </c>
      <c r="E12" s="54">
        <v>131706.0962</v>
      </c>
      <c r="F12" s="55">
        <v>111.20202619747801</v>
      </c>
      <c r="G12" s="54">
        <v>142594.91750000001</v>
      </c>
      <c r="H12" s="55">
        <v>2.7104262674719601</v>
      </c>
      <c r="I12" s="54">
        <v>21381.507099999999</v>
      </c>
      <c r="J12" s="55">
        <v>14.5988866234489</v>
      </c>
      <c r="K12" s="54">
        <v>23259.357899999999</v>
      </c>
      <c r="L12" s="55">
        <v>16.311491536856501</v>
      </c>
      <c r="M12" s="55">
        <v>-8.0735281174722007E-2</v>
      </c>
      <c r="N12" s="54">
        <v>598014.50450000004</v>
      </c>
      <c r="O12" s="54">
        <v>24272054.211100001</v>
      </c>
      <c r="P12" s="54">
        <v>867</v>
      </c>
      <c r="Q12" s="54">
        <v>888</v>
      </c>
      <c r="R12" s="55">
        <v>-2.3648648648648698</v>
      </c>
      <c r="S12" s="54">
        <v>168.927159861592</v>
      </c>
      <c r="T12" s="54">
        <v>102.380205743243</v>
      </c>
      <c r="U12" s="56">
        <v>39.393874953484598</v>
      </c>
    </row>
    <row r="13" spans="1:23" ht="12" thickBot="1">
      <c r="A13" s="80"/>
      <c r="B13" s="67" t="s">
        <v>11</v>
      </c>
      <c r="C13" s="68"/>
      <c r="D13" s="54">
        <v>181343.70569999999</v>
      </c>
      <c r="E13" s="54">
        <v>280370.70409999997</v>
      </c>
      <c r="F13" s="55">
        <v>64.679976562501395</v>
      </c>
      <c r="G13" s="54">
        <v>298921.16840000002</v>
      </c>
      <c r="H13" s="55">
        <v>-39.333936545659498</v>
      </c>
      <c r="I13" s="54">
        <v>56689.385999999999</v>
      </c>
      <c r="J13" s="55">
        <v>31.2607409124981</v>
      </c>
      <c r="K13" s="54">
        <v>69128.912400000001</v>
      </c>
      <c r="L13" s="55">
        <v>23.1261348167539</v>
      </c>
      <c r="M13" s="55">
        <v>-0.17994679748498399</v>
      </c>
      <c r="N13" s="54">
        <v>1219183.4162999999</v>
      </c>
      <c r="O13" s="54">
        <v>40726699.125200003</v>
      </c>
      <c r="P13" s="54">
        <v>7063</v>
      </c>
      <c r="Q13" s="54">
        <v>7291</v>
      </c>
      <c r="R13" s="55">
        <v>-3.12714305307914</v>
      </c>
      <c r="S13" s="54">
        <v>25.675167166926201</v>
      </c>
      <c r="T13" s="54">
        <v>24.325998601015002</v>
      </c>
      <c r="U13" s="56">
        <v>5.2547605908063399</v>
      </c>
    </row>
    <row r="14" spans="1:23" ht="12" thickBot="1">
      <c r="A14" s="80"/>
      <c r="B14" s="67" t="s">
        <v>12</v>
      </c>
      <c r="C14" s="68"/>
      <c r="D14" s="54">
        <v>136443.35509999999</v>
      </c>
      <c r="E14" s="54">
        <v>125989.77559999999</v>
      </c>
      <c r="F14" s="55">
        <v>108.29716494867699</v>
      </c>
      <c r="G14" s="54">
        <v>173216.28690000001</v>
      </c>
      <c r="H14" s="55">
        <v>-21.2294885533654</v>
      </c>
      <c r="I14" s="54">
        <v>23654.773099999999</v>
      </c>
      <c r="J14" s="55">
        <v>17.336698502219701</v>
      </c>
      <c r="K14" s="54">
        <v>31268.470799999999</v>
      </c>
      <c r="L14" s="55">
        <v>18.051692112562002</v>
      </c>
      <c r="M14" s="55">
        <v>-0.24349440523327401</v>
      </c>
      <c r="N14" s="54">
        <v>770902.96880000003</v>
      </c>
      <c r="O14" s="54">
        <v>17305046.952300001</v>
      </c>
      <c r="P14" s="54">
        <v>2249</v>
      </c>
      <c r="Q14" s="54">
        <v>1796</v>
      </c>
      <c r="R14" s="55">
        <v>25.2227171492205</v>
      </c>
      <c r="S14" s="54">
        <v>60.668454913294802</v>
      </c>
      <c r="T14" s="54">
        <v>59.919318318485502</v>
      </c>
      <c r="U14" s="56">
        <v>1.2348041430755301</v>
      </c>
    </row>
    <row r="15" spans="1:23" ht="12" thickBot="1">
      <c r="A15" s="80"/>
      <c r="B15" s="67" t="s">
        <v>13</v>
      </c>
      <c r="C15" s="68"/>
      <c r="D15" s="54">
        <v>105765.3346</v>
      </c>
      <c r="E15" s="54">
        <v>105437.72259999999</v>
      </c>
      <c r="F15" s="55">
        <v>100.310716119356</v>
      </c>
      <c r="G15" s="54">
        <v>118751.3079</v>
      </c>
      <c r="H15" s="55">
        <v>-10.935436021416599</v>
      </c>
      <c r="I15" s="54">
        <v>5217.7521999999999</v>
      </c>
      <c r="J15" s="55">
        <v>4.9333292611736299</v>
      </c>
      <c r="K15" s="54">
        <v>25381.9784</v>
      </c>
      <c r="L15" s="55">
        <v>21.374062188328999</v>
      </c>
      <c r="M15" s="55">
        <v>-0.79443083128618497</v>
      </c>
      <c r="N15" s="54">
        <v>630874.4399</v>
      </c>
      <c r="O15" s="54">
        <v>13954739.3103</v>
      </c>
      <c r="P15" s="54">
        <v>3775</v>
      </c>
      <c r="Q15" s="54">
        <v>3855</v>
      </c>
      <c r="R15" s="55">
        <v>-2.0752269779507202</v>
      </c>
      <c r="S15" s="54">
        <v>28.017307178807901</v>
      </c>
      <c r="T15" s="54">
        <v>23.193666900129699</v>
      </c>
      <c r="U15" s="56">
        <v>17.216644868450501</v>
      </c>
    </row>
    <row r="16" spans="1:23" ht="12" thickBot="1">
      <c r="A16" s="80"/>
      <c r="B16" s="67" t="s">
        <v>14</v>
      </c>
      <c r="C16" s="68"/>
      <c r="D16" s="54">
        <v>666510.67429999996</v>
      </c>
      <c r="E16" s="54">
        <v>838513.60930000001</v>
      </c>
      <c r="F16" s="55">
        <v>79.487162391605096</v>
      </c>
      <c r="G16" s="54">
        <v>1152884.5403</v>
      </c>
      <c r="H16" s="55">
        <v>-42.1875607659235</v>
      </c>
      <c r="I16" s="54">
        <v>-7782.2649000000001</v>
      </c>
      <c r="J16" s="55">
        <v>-1.1676129430595099</v>
      </c>
      <c r="K16" s="54">
        <v>67002.351999999999</v>
      </c>
      <c r="L16" s="55">
        <v>5.81171397983747</v>
      </c>
      <c r="M16" s="55">
        <v>-1.1161491301081501</v>
      </c>
      <c r="N16" s="54">
        <v>6010979.6498999996</v>
      </c>
      <c r="O16" s="54">
        <v>117590731.682</v>
      </c>
      <c r="P16" s="54">
        <v>31858</v>
      </c>
      <c r="Q16" s="54">
        <v>36341</v>
      </c>
      <c r="R16" s="55">
        <v>-12.335929115874601</v>
      </c>
      <c r="S16" s="54">
        <v>20.9212968265428</v>
      </c>
      <c r="T16" s="54">
        <v>19.271419226218299</v>
      </c>
      <c r="U16" s="56">
        <v>7.8861153493662499</v>
      </c>
    </row>
    <row r="17" spans="1:21" ht="12" thickBot="1">
      <c r="A17" s="80"/>
      <c r="B17" s="67" t="s">
        <v>15</v>
      </c>
      <c r="C17" s="68"/>
      <c r="D17" s="54">
        <v>1396453.4997</v>
      </c>
      <c r="E17" s="54">
        <v>558272.17039999994</v>
      </c>
      <c r="F17" s="55">
        <v>250.138476130638</v>
      </c>
      <c r="G17" s="54">
        <v>528685.47600000002</v>
      </c>
      <c r="H17" s="55">
        <v>164.13691374037299</v>
      </c>
      <c r="I17" s="54">
        <v>1420.3572999999999</v>
      </c>
      <c r="J17" s="55">
        <v>0.101711750538427</v>
      </c>
      <c r="K17" s="54">
        <v>64662.088400000001</v>
      </c>
      <c r="L17" s="55">
        <v>12.230729107451401</v>
      </c>
      <c r="M17" s="55">
        <v>-0.97803415671925598</v>
      </c>
      <c r="N17" s="54">
        <v>5573103.4885999998</v>
      </c>
      <c r="O17" s="54">
        <v>155147309.99689999</v>
      </c>
      <c r="P17" s="54">
        <v>9041</v>
      </c>
      <c r="Q17" s="54">
        <v>9419</v>
      </c>
      <c r="R17" s="55">
        <v>-4.0131648794988903</v>
      </c>
      <c r="S17" s="54">
        <v>154.457858610773</v>
      </c>
      <c r="T17" s="54">
        <v>46.119219503132001</v>
      </c>
      <c r="U17" s="56">
        <v>70.141228217237995</v>
      </c>
    </row>
    <row r="18" spans="1:21" ht="12" thickBot="1">
      <c r="A18" s="80"/>
      <c r="B18" s="67" t="s">
        <v>16</v>
      </c>
      <c r="C18" s="68"/>
      <c r="D18" s="54">
        <v>1219670.0125</v>
      </c>
      <c r="E18" s="54">
        <v>1680715.0197000001</v>
      </c>
      <c r="F18" s="55">
        <v>72.568519838521198</v>
      </c>
      <c r="G18" s="54">
        <v>2388720.7927000001</v>
      </c>
      <c r="H18" s="55">
        <v>-48.9404531401348</v>
      </c>
      <c r="I18" s="54">
        <v>179665.63440000001</v>
      </c>
      <c r="J18" s="55">
        <v>14.7306757203724</v>
      </c>
      <c r="K18" s="54">
        <v>266592.28909999999</v>
      </c>
      <c r="L18" s="55">
        <v>11.160462533533201</v>
      </c>
      <c r="M18" s="55">
        <v>-0.32606590008082897</v>
      </c>
      <c r="N18" s="54">
        <v>11283954.520199999</v>
      </c>
      <c r="O18" s="54">
        <v>290563794.55010003</v>
      </c>
      <c r="P18" s="54">
        <v>56425</v>
      </c>
      <c r="Q18" s="54">
        <v>59896</v>
      </c>
      <c r="R18" s="55">
        <v>-5.7950447442233202</v>
      </c>
      <c r="S18" s="54">
        <v>21.615773371732399</v>
      </c>
      <c r="T18" s="54">
        <v>21.820006324295399</v>
      </c>
      <c r="U18" s="56">
        <v>-0.94483296549607498</v>
      </c>
    </row>
    <row r="19" spans="1:21" ht="12" thickBot="1">
      <c r="A19" s="80"/>
      <c r="B19" s="67" t="s">
        <v>17</v>
      </c>
      <c r="C19" s="68"/>
      <c r="D19" s="54">
        <v>546861.47180000006</v>
      </c>
      <c r="E19" s="54">
        <v>587503.25210000004</v>
      </c>
      <c r="F19" s="55">
        <v>93.082288454620794</v>
      </c>
      <c r="G19" s="54">
        <v>913467.23910000001</v>
      </c>
      <c r="H19" s="55">
        <v>-40.133433538481498</v>
      </c>
      <c r="I19" s="54">
        <v>27584.625199999999</v>
      </c>
      <c r="J19" s="55">
        <v>5.0441705299159096</v>
      </c>
      <c r="K19" s="54">
        <v>37928.713100000001</v>
      </c>
      <c r="L19" s="55">
        <v>4.1521700479778101</v>
      </c>
      <c r="M19" s="55">
        <v>-0.27272446267099998</v>
      </c>
      <c r="N19" s="54">
        <v>3349996.8095</v>
      </c>
      <c r="O19" s="54">
        <v>80738578.140400007</v>
      </c>
      <c r="P19" s="54">
        <v>8950</v>
      </c>
      <c r="Q19" s="54">
        <v>8971</v>
      </c>
      <c r="R19" s="55">
        <v>-0.23408761565042499</v>
      </c>
      <c r="S19" s="54">
        <v>61.101840424580999</v>
      </c>
      <c r="T19" s="54">
        <v>49.451968465054101</v>
      </c>
      <c r="U19" s="56">
        <v>19.066319244355</v>
      </c>
    </row>
    <row r="20" spans="1:21" ht="12" thickBot="1">
      <c r="A20" s="80"/>
      <c r="B20" s="67" t="s">
        <v>18</v>
      </c>
      <c r="C20" s="68"/>
      <c r="D20" s="54">
        <v>884060.4105</v>
      </c>
      <c r="E20" s="54">
        <v>882748.79879999999</v>
      </c>
      <c r="F20" s="55">
        <v>100.148582666075</v>
      </c>
      <c r="G20" s="54">
        <v>981614.00520000001</v>
      </c>
      <c r="H20" s="55">
        <v>-9.93808097513074</v>
      </c>
      <c r="I20" s="54">
        <v>78756.630999999994</v>
      </c>
      <c r="J20" s="55">
        <v>8.9085123668706601</v>
      </c>
      <c r="K20" s="54">
        <v>72645.177500000005</v>
      </c>
      <c r="L20" s="55">
        <v>7.4005848648419397</v>
      </c>
      <c r="M20" s="55">
        <v>8.4127449478666003E-2</v>
      </c>
      <c r="N20" s="54">
        <v>5706496.9770999998</v>
      </c>
      <c r="O20" s="54">
        <v>132587838.10349999</v>
      </c>
      <c r="P20" s="54">
        <v>32432</v>
      </c>
      <c r="Q20" s="54">
        <v>32085</v>
      </c>
      <c r="R20" s="55">
        <v>1.0815022596228701</v>
      </c>
      <c r="S20" s="54">
        <v>27.258892775653699</v>
      </c>
      <c r="T20" s="54">
        <v>25.7301028050491</v>
      </c>
      <c r="U20" s="56">
        <v>5.6084081741208101</v>
      </c>
    </row>
    <row r="21" spans="1:21" ht="12" thickBot="1">
      <c r="A21" s="80"/>
      <c r="B21" s="67" t="s">
        <v>19</v>
      </c>
      <c r="C21" s="68"/>
      <c r="D21" s="54">
        <v>284180.43449999997</v>
      </c>
      <c r="E21" s="54">
        <v>353419.43410000001</v>
      </c>
      <c r="F21" s="55">
        <v>80.408830720834402</v>
      </c>
      <c r="G21" s="54">
        <v>427272.36410000001</v>
      </c>
      <c r="H21" s="55">
        <v>-33.489629010153003</v>
      </c>
      <c r="I21" s="54">
        <v>31703.205600000001</v>
      </c>
      <c r="J21" s="55">
        <v>11.156012783138999</v>
      </c>
      <c r="K21" s="54">
        <v>39480.314100000003</v>
      </c>
      <c r="L21" s="55">
        <v>9.2400813666385204</v>
      </c>
      <c r="M21" s="55">
        <v>-0.196986996615612</v>
      </c>
      <c r="N21" s="54">
        <v>2044606.2686000001</v>
      </c>
      <c r="O21" s="54">
        <v>49410486.2258</v>
      </c>
      <c r="P21" s="54">
        <v>23901</v>
      </c>
      <c r="Q21" s="54">
        <v>23693</v>
      </c>
      <c r="R21" s="55">
        <v>0.87789642510445198</v>
      </c>
      <c r="S21" s="54">
        <v>11.8898972637128</v>
      </c>
      <c r="T21" s="54">
        <v>12.062148537542701</v>
      </c>
      <c r="U21" s="56">
        <v>-1.4487196147238299</v>
      </c>
    </row>
    <row r="22" spans="1:21" ht="12" thickBot="1">
      <c r="A22" s="80"/>
      <c r="B22" s="67" t="s">
        <v>20</v>
      </c>
      <c r="C22" s="68"/>
      <c r="D22" s="54">
        <v>926418.66669999994</v>
      </c>
      <c r="E22" s="54">
        <v>1058810.3633999999</v>
      </c>
      <c r="F22" s="55">
        <v>87.496184276580905</v>
      </c>
      <c r="G22" s="54">
        <v>1398645.5057000001</v>
      </c>
      <c r="H22" s="55">
        <v>-33.763154214238</v>
      </c>
      <c r="I22" s="54">
        <v>72096.120800000004</v>
      </c>
      <c r="J22" s="55">
        <v>7.7822396494679804</v>
      </c>
      <c r="K22" s="54">
        <v>167286.1274</v>
      </c>
      <c r="L22" s="55">
        <v>11.960580913336999</v>
      </c>
      <c r="M22" s="55">
        <v>-0.569025107338339</v>
      </c>
      <c r="N22" s="54">
        <v>7184595.2926000003</v>
      </c>
      <c r="O22" s="54">
        <v>151081047.53029999</v>
      </c>
      <c r="P22" s="54">
        <v>56207</v>
      </c>
      <c r="Q22" s="54">
        <v>58890</v>
      </c>
      <c r="R22" s="55">
        <v>-4.5559517744948304</v>
      </c>
      <c r="S22" s="54">
        <v>16.482264961659599</v>
      </c>
      <c r="T22" s="54">
        <v>16.917541414501599</v>
      </c>
      <c r="U22" s="56">
        <v>-2.6408776576189799</v>
      </c>
    </row>
    <row r="23" spans="1:21" ht="12" thickBot="1">
      <c r="A23" s="80"/>
      <c r="B23" s="67" t="s">
        <v>21</v>
      </c>
      <c r="C23" s="68"/>
      <c r="D23" s="54">
        <v>1905169.6806999999</v>
      </c>
      <c r="E23" s="54">
        <v>2848016.6285999999</v>
      </c>
      <c r="F23" s="55">
        <v>66.894612256408195</v>
      </c>
      <c r="G23" s="54">
        <v>3076554.0095000002</v>
      </c>
      <c r="H23" s="55">
        <v>-38.074557611630297</v>
      </c>
      <c r="I23" s="54">
        <v>199472.87359999999</v>
      </c>
      <c r="J23" s="55">
        <v>10.470084403543</v>
      </c>
      <c r="K23" s="54">
        <v>239307.49299999999</v>
      </c>
      <c r="L23" s="55">
        <v>7.7784265207452696</v>
      </c>
      <c r="M23" s="55">
        <v>-0.166457886047053</v>
      </c>
      <c r="N23" s="54">
        <v>14715507.360300001</v>
      </c>
      <c r="O23" s="54">
        <v>336525339.14219999</v>
      </c>
      <c r="P23" s="54">
        <v>59344</v>
      </c>
      <c r="Q23" s="54">
        <v>63634</v>
      </c>
      <c r="R23" s="55">
        <v>-6.7416789766476999</v>
      </c>
      <c r="S23" s="54">
        <v>32.103829885076799</v>
      </c>
      <c r="T23" s="54">
        <v>31.550946758022398</v>
      </c>
      <c r="U23" s="56">
        <v>1.7221718686947201</v>
      </c>
    </row>
    <row r="24" spans="1:21" ht="12" thickBot="1">
      <c r="A24" s="80"/>
      <c r="B24" s="67" t="s">
        <v>22</v>
      </c>
      <c r="C24" s="68"/>
      <c r="D24" s="54">
        <v>179952.8952</v>
      </c>
      <c r="E24" s="54">
        <v>225165.15839999999</v>
      </c>
      <c r="F24" s="55">
        <v>79.920399976056004</v>
      </c>
      <c r="G24" s="54">
        <v>255097.6189</v>
      </c>
      <c r="H24" s="55">
        <v>-29.457242299645799</v>
      </c>
      <c r="I24" s="54">
        <v>29134.445299999999</v>
      </c>
      <c r="J24" s="55">
        <v>16.190039769918599</v>
      </c>
      <c r="K24" s="54">
        <v>38424.061300000001</v>
      </c>
      <c r="L24" s="55">
        <v>15.0624931215303</v>
      </c>
      <c r="M24" s="55">
        <v>-0.241765593893637</v>
      </c>
      <c r="N24" s="54">
        <v>1432124.0053999999</v>
      </c>
      <c r="O24" s="54">
        <v>34302661.709600002</v>
      </c>
      <c r="P24" s="54">
        <v>17927</v>
      </c>
      <c r="Q24" s="54">
        <v>17679</v>
      </c>
      <c r="R24" s="55">
        <v>1.4027942756943199</v>
      </c>
      <c r="S24" s="54">
        <v>10.038093110949999</v>
      </c>
      <c r="T24" s="54">
        <v>10.502772147745899</v>
      </c>
      <c r="U24" s="56">
        <v>-4.6291564708545998</v>
      </c>
    </row>
    <row r="25" spans="1:21" ht="12" thickBot="1">
      <c r="A25" s="80"/>
      <c r="B25" s="67" t="s">
        <v>23</v>
      </c>
      <c r="C25" s="68"/>
      <c r="D25" s="54">
        <v>190207.1165</v>
      </c>
      <c r="E25" s="54">
        <v>220947.36139999999</v>
      </c>
      <c r="F25" s="55">
        <v>86.087073090523006</v>
      </c>
      <c r="G25" s="54">
        <v>228347.1661</v>
      </c>
      <c r="H25" s="55">
        <v>-16.7026594861691</v>
      </c>
      <c r="I25" s="54">
        <v>12844.9964</v>
      </c>
      <c r="J25" s="55">
        <v>6.7531628870468703</v>
      </c>
      <c r="K25" s="54">
        <v>18077.911199999999</v>
      </c>
      <c r="L25" s="55">
        <v>7.91685375770468</v>
      </c>
      <c r="M25" s="55">
        <v>-0.28946457044218699</v>
      </c>
      <c r="N25" s="54">
        <v>1840737.7966</v>
      </c>
      <c r="O25" s="54">
        <v>46577238.166900001</v>
      </c>
      <c r="P25" s="54">
        <v>14292</v>
      </c>
      <c r="Q25" s="54">
        <v>13143</v>
      </c>
      <c r="R25" s="55">
        <v>8.7422962793882704</v>
      </c>
      <c r="S25" s="54">
        <v>13.308642352365</v>
      </c>
      <c r="T25" s="54">
        <v>15.0650276496995</v>
      </c>
      <c r="U25" s="56">
        <v>-13.1973288546776</v>
      </c>
    </row>
    <row r="26" spans="1:21" ht="12" thickBot="1">
      <c r="A26" s="80"/>
      <c r="B26" s="67" t="s">
        <v>24</v>
      </c>
      <c r="C26" s="68"/>
      <c r="D26" s="54">
        <v>470499.9473</v>
      </c>
      <c r="E26" s="54">
        <v>608159.75769999996</v>
      </c>
      <c r="F26" s="55">
        <v>77.364531497346107</v>
      </c>
      <c r="G26" s="54">
        <v>690485.04</v>
      </c>
      <c r="H26" s="55">
        <v>-31.8595016482906</v>
      </c>
      <c r="I26" s="54">
        <v>108809.36629999999</v>
      </c>
      <c r="J26" s="55">
        <v>23.126329115318899</v>
      </c>
      <c r="K26" s="54">
        <v>136818.74650000001</v>
      </c>
      <c r="L26" s="55">
        <v>19.814874845079899</v>
      </c>
      <c r="M26" s="55">
        <v>-0.20471887746757</v>
      </c>
      <c r="N26" s="54">
        <v>3165958.7829</v>
      </c>
      <c r="O26" s="54">
        <v>79351515.452299997</v>
      </c>
      <c r="P26" s="54">
        <v>33342</v>
      </c>
      <c r="Q26" s="54">
        <v>33204</v>
      </c>
      <c r="R26" s="55">
        <v>0.41561257679798602</v>
      </c>
      <c r="S26" s="54">
        <v>14.1113294733369</v>
      </c>
      <c r="T26" s="54">
        <v>14.270836007709899</v>
      </c>
      <c r="U26" s="56">
        <v>-1.13034377571841</v>
      </c>
    </row>
    <row r="27" spans="1:21" ht="12" thickBot="1">
      <c r="A27" s="80"/>
      <c r="B27" s="67" t="s">
        <v>25</v>
      </c>
      <c r="C27" s="68"/>
      <c r="D27" s="54">
        <v>190074.38819999999</v>
      </c>
      <c r="E27" s="54">
        <v>217143.6655</v>
      </c>
      <c r="F27" s="55">
        <v>87.533931861346403</v>
      </c>
      <c r="G27" s="54">
        <v>314762.73210000002</v>
      </c>
      <c r="H27" s="55">
        <v>-39.613439325589098</v>
      </c>
      <c r="I27" s="54">
        <v>53794.641499999998</v>
      </c>
      <c r="J27" s="55">
        <v>28.3018885444978</v>
      </c>
      <c r="K27" s="54">
        <v>82848.359100000001</v>
      </c>
      <c r="L27" s="55">
        <v>26.320892104113199</v>
      </c>
      <c r="M27" s="55">
        <v>-0.350685492333426</v>
      </c>
      <c r="N27" s="54">
        <v>1465522.7879999999</v>
      </c>
      <c r="O27" s="54">
        <v>26568224.884100001</v>
      </c>
      <c r="P27" s="54">
        <v>24010</v>
      </c>
      <c r="Q27" s="54">
        <v>23485</v>
      </c>
      <c r="R27" s="55">
        <v>2.2354694485841899</v>
      </c>
      <c r="S27" s="54">
        <v>7.91646764681383</v>
      </c>
      <c r="T27" s="54">
        <v>8.1263890057483508</v>
      </c>
      <c r="U27" s="56">
        <v>-2.6517048802569199</v>
      </c>
    </row>
    <row r="28" spans="1:21" ht="12" thickBot="1">
      <c r="A28" s="80"/>
      <c r="B28" s="67" t="s">
        <v>26</v>
      </c>
      <c r="C28" s="68"/>
      <c r="D28" s="54">
        <v>667702.62860000005</v>
      </c>
      <c r="E28" s="54">
        <v>696813.71380000003</v>
      </c>
      <c r="F28" s="55">
        <v>95.8222571365242</v>
      </c>
      <c r="G28" s="54">
        <v>732634.72290000005</v>
      </c>
      <c r="H28" s="55">
        <v>-8.8628196658463292</v>
      </c>
      <c r="I28" s="54">
        <v>26201.0393</v>
      </c>
      <c r="J28" s="55">
        <v>3.92405813272546</v>
      </c>
      <c r="K28" s="54">
        <v>24189.6682</v>
      </c>
      <c r="L28" s="55">
        <v>3.3017365194280801</v>
      </c>
      <c r="M28" s="55">
        <v>8.3150007820280994E-2</v>
      </c>
      <c r="N28" s="54">
        <v>4968842.4604000002</v>
      </c>
      <c r="O28" s="54">
        <v>113672526.0694</v>
      </c>
      <c r="P28" s="54">
        <v>31757</v>
      </c>
      <c r="Q28" s="54">
        <v>30526</v>
      </c>
      <c r="R28" s="55">
        <v>4.0326279237371496</v>
      </c>
      <c r="S28" s="54">
        <v>21.0253685360708</v>
      </c>
      <c r="T28" s="54">
        <v>21.3298182139815</v>
      </c>
      <c r="U28" s="56">
        <v>-1.44801113658685</v>
      </c>
    </row>
    <row r="29" spans="1:21" ht="12" thickBot="1">
      <c r="A29" s="80"/>
      <c r="B29" s="67" t="s">
        <v>27</v>
      </c>
      <c r="C29" s="68"/>
      <c r="D29" s="54">
        <v>732929.21230000001</v>
      </c>
      <c r="E29" s="54">
        <v>669675.17359999998</v>
      </c>
      <c r="F29" s="55">
        <v>109.445480614126</v>
      </c>
      <c r="G29" s="54">
        <v>747132.12470000004</v>
      </c>
      <c r="H29" s="55">
        <v>-1.9009907257973799</v>
      </c>
      <c r="I29" s="54">
        <v>88559.625100000005</v>
      </c>
      <c r="J29" s="55">
        <v>12.0829711265146</v>
      </c>
      <c r="K29" s="54">
        <v>107696.7715</v>
      </c>
      <c r="L29" s="55">
        <v>14.414688907031501</v>
      </c>
      <c r="M29" s="55">
        <v>-0.177694708332088</v>
      </c>
      <c r="N29" s="54">
        <v>4876948.0526000001</v>
      </c>
      <c r="O29" s="54">
        <v>78764566.106800005</v>
      </c>
      <c r="P29" s="54">
        <v>88881</v>
      </c>
      <c r="Q29" s="54">
        <v>88177</v>
      </c>
      <c r="R29" s="55">
        <v>0.79839413906119805</v>
      </c>
      <c r="S29" s="54">
        <v>8.2461854873369997</v>
      </c>
      <c r="T29" s="54">
        <v>8.3896898544972007</v>
      </c>
      <c r="U29" s="56">
        <v>-1.74025150635492</v>
      </c>
    </row>
    <row r="30" spans="1:21" ht="12" thickBot="1">
      <c r="A30" s="80"/>
      <c r="B30" s="67" t="s">
        <v>28</v>
      </c>
      <c r="C30" s="68"/>
      <c r="D30" s="54">
        <v>1061982.2016</v>
      </c>
      <c r="E30" s="54">
        <v>1303514.3988000001</v>
      </c>
      <c r="F30" s="55">
        <v>81.470692044341703</v>
      </c>
      <c r="G30" s="54">
        <v>1470121.1417</v>
      </c>
      <c r="H30" s="55">
        <v>-27.762265878854102</v>
      </c>
      <c r="I30" s="54">
        <v>98801.8603</v>
      </c>
      <c r="J30" s="55">
        <v>9.3035325969817109</v>
      </c>
      <c r="K30" s="54">
        <v>158562.4307</v>
      </c>
      <c r="L30" s="55">
        <v>10.7856710717488</v>
      </c>
      <c r="M30" s="55">
        <v>-0.37688984796825498</v>
      </c>
      <c r="N30" s="54">
        <v>7533074.8323999997</v>
      </c>
      <c r="O30" s="54">
        <v>111763769.1462</v>
      </c>
      <c r="P30" s="54">
        <v>63254</v>
      </c>
      <c r="Q30" s="54">
        <v>65222</v>
      </c>
      <c r="R30" s="55">
        <v>-3.0173867713348299</v>
      </c>
      <c r="S30" s="54">
        <v>16.789170670629499</v>
      </c>
      <c r="T30" s="54">
        <v>15.6961108981632</v>
      </c>
      <c r="U30" s="56">
        <v>6.5105048600077398</v>
      </c>
    </row>
    <row r="31" spans="1:21" ht="12" thickBot="1">
      <c r="A31" s="80"/>
      <c r="B31" s="67" t="s">
        <v>29</v>
      </c>
      <c r="C31" s="68"/>
      <c r="D31" s="54">
        <v>713102.79460000002</v>
      </c>
      <c r="E31" s="54">
        <v>538799.78020000004</v>
      </c>
      <c r="F31" s="55">
        <v>132.350238586827</v>
      </c>
      <c r="G31" s="54">
        <v>998171.04390000005</v>
      </c>
      <c r="H31" s="55">
        <v>-28.559058193693598</v>
      </c>
      <c r="I31" s="54">
        <v>10485.6091</v>
      </c>
      <c r="J31" s="55">
        <v>1.4704204189638199</v>
      </c>
      <c r="K31" s="54">
        <v>-13936.9256</v>
      </c>
      <c r="L31" s="55">
        <v>-1.39624623306507</v>
      </c>
      <c r="M31" s="55">
        <v>-1.7523617045067701</v>
      </c>
      <c r="N31" s="54">
        <v>5261989.2303999998</v>
      </c>
      <c r="O31" s="54">
        <v>139259952.58160001</v>
      </c>
      <c r="P31" s="54">
        <v>24101</v>
      </c>
      <c r="Q31" s="54">
        <v>24301</v>
      </c>
      <c r="R31" s="55">
        <v>-0.82301139870787399</v>
      </c>
      <c r="S31" s="54">
        <v>29.588099854777798</v>
      </c>
      <c r="T31" s="54">
        <v>33.194029179869098</v>
      </c>
      <c r="U31" s="56">
        <v>-12.1870932665149</v>
      </c>
    </row>
    <row r="32" spans="1:21" ht="12" thickBot="1">
      <c r="A32" s="80"/>
      <c r="B32" s="67" t="s">
        <v>30</v>
      </c>
      <c r="C32" s="68"/>
      <c r="D32" s="54">
        <v>89674.382100000003</v>
      </c>
      <c r="E32" s="54">
        <v>94555.597899999993</v>
      </c>
      <c r="F32" s="55">
        <v>94.837729432833498</v>
      </c>
      <c r="G32" s="54">
        <v>132230.7003</v>
      </c>
      <c r="H32" s="55">
        <v>-32.183387143416603</v>
      </c>
      <c r="I32" s="54">
        <v>25023.902399999999</v>
      </c>
      <c r="J32" s="55">
        <v>27.905296712381801</v>
      </c>
      <c r="K32" s="54">
        <v>37359.015599999999</v>
      </c>
      <c r="L32" s="55">
        <v>28.252906106706899</v>
      </c>
      <c r="M32" s="55">
        <v>-0.330177682733161</v>
      </c>
      <c r="N32" s="54">
        <v>624892.39580000006</v>
      </c>
      <c r="O32" s="54">
        <v>12941246.221899999</v>
      </c>
      <c r="P32" s="54">
        <v>18911</v>
      </c>
      <c r="Q32" s="54">
        <v>17876</v>
      </c>
      <c r="R32" s="55">
        <v>5.7898858805101696</v>
      </c>
      <c r="S32" s="54">
        <v>4.7419164560308804</v>
      </c>
      <c r="T32" s="54">
        <v>4.8616029145222699</v>
      </c>
      <c r="U32" s="56">
        <v>-2.5240102730861702</v>
      </c>
    </row>
    <row r="33" spans="1:21" ht="12" thickBot="1">
      <c r="A33" s="80"/>
      <c r="B33" s="67" t="s">
        <v>74</v>
      </c>
      <c r="C33" s="68"/>
      <c r="D33" s="54">
        <v>-7.9645999999999999</v>
      </c>
      <c r="E33" s="57"/>
      <c r="F33" s="57"/>
      <c r="G33" s="57"/>
      <c r="H33" s="57"/>
      <c r="I33" s="54">
        <v>-0.27229999999999999</v>
      </c>
      <c r="J33" s="55">
        <v>3.4188785375285602</v>
      </c>
      <c r="K33" s="57"/>
      <c r="L33" s="57"/>
      <c r="M33" s="57"/>
      <c r="N33" s="54">
        <v>8.6725999999999992</v>
      </c>
      <c r="O33" s="54">
        <v>299.97789999999998</v>
      </c>
      <c r="P33" s="54">
        <v>1</v>
      </c>
      <c r="Q33" s="54">
        <v>1</v>
      </c>
      <c r="R33" s="55">
        <v>0</v>
      </c>
      <c r="S33" s="54">
        <v>-7.9645999999999999</v>
      </c>
      <c r="T33" s="54">
        <v>7.9645999999999999</v>
      </c>
      <c r="U33" s="56">
        <v>200</v>
      </c>
    </row>
    <row r="34" spans="1:21" ht="12" thickBot="1">
      <c r="A34" s="80"/>
      <c r="B34" s="67" t="s">
        <v>31</v>
      </c>
      <c r="C34" s="68"/>
      <c r="D34" s="54">
        <v>90059.640899999999</v>
      </c>
      <c r="E34" s="54">
        <v>114553.75380000001</v>
      </c>
      <c r="F34" s="55">
        <v>78.617799864712893</v>
      </c>
      <c r="G34" s="54">
        <v>117225.42570000001</v>
      </c>
      <c r="H34" s="55">
        <v>-23.173969842960499</v>
      </c>
      <c r="I34" s="54">
        <v>13565.048000000001</v>
      </c>
      <c r="J34" s="55">
        <v>15.0622941246927</v>
      </c>
      <c r="K34" s="54">
        <v>10507.5605</v>
      </c>
      <c r="L34" s="55">
        <v>8.9635507290804401</v>
      </c>
      <c r="M34" s="55">
        <v>0.29097976642627998</v>
      </c>
      <c r="N34" s="54">
        <v>769638.2746</v>
      </c>
      <c r="O34" s="54">
        <v>23665280.9417</v>
      </c>
      <c r="P34" s="54">
        <v>6085</v>
      </c>
      <c r="Q34" s="54">
        <v>5649</v>
      </c>
      <c r="R34" s="55">
        <v>7.7181802088865297</v>
      </c>
      <c r="S34" s="54">
        <v>14.800269663106</v>
      </c>
      <c r="T34" s="54">
        <v>15.0700645069924</v>
      </c>
      <c r="U34" s="56">
        <v>-1.8229049201646099</v>
      </c>
    </row>
    <row r="35" spans="1:21" ht="12" thickBot="1">
      <c r="A35" s="80"/>
      <c r="B35" s="67" t="s">
        <v>68</v>
      </c>
      <c r="C35" s="68"/>
      <c r="D35" s="54">
        <v>52017.17</v>
      </c>
      <c r="E35" s="57"/>
      <c r="F35" s="57"/>
      <c r="G35" s="57"/>
      <c r="H35" s="57"/>
      <c r="I35" s="54">
        <v>885.66</v>
      </c>
      <c r="J35" s="55">
        <v>1.7026301123263701</v>
      </c>
      <c r="K35" s="57"/>
      <c r="L35" s="57"/>
      <c r="M35" s="57"/>
      <c r="N35" s="54">
        <v>549907.09</v>
      </c>
      <c r="O35" s="54">
        <v>15750747.32</v>
      </c>
      <c r="P35" s="54">
        <v>38</v>
      </c>
      <c r="Q35" s="54">
        <v>90</v>
      </c>
      <c r="R35" s="55">
        <v>-57.7777777777778</v>
      </c>
      <c r="S35" s="54">
        <v>1368.87289473684</v>
      </c>
      <c r="T35" s="54">
        <v>1606.8662222222199</v>
      </c>
      <c r="U35" s="56">
        <v>-17.3860793358125</v>
      </c>
    </row>
    <row r="36" spans="1:21" ht="12" thickBot="1">
      <c r="A36" s="80"/>
      <c r="B36" s="67" t="s">
        <v>35</v>
      </c>
      <c r="C36" s="68"/>
      <c r="D36" s="54">
        <v>66235.91</v>
      </c>
      <c r="E36" s="57"/>
      <c r="F36" s="57"/>
      <c r="G36" s="54">
        <v>165972.73000000001</v>
      </c>
      <c r="H36" s="55">
        <v>-60.092293474958197</v>
      </c>
      <c r="I36" s="54">
        <v>-5348.78</v>
      </c>
      <c r="J36" s="55">
        <v>-8.0753476475223191</v>
      </c>
      <c r="K36" s="54">
        <v>-21616.27</v>
      </c>
      <c r="L36" s="55">
        <v>-13.023988940833799</v>
      </c>
      <c r="M36" s="55">
        <v>-0.75255767993275402</v>
      </c>
      <c r="N36" s="54">
        <v>659208.02</v>
      </c>
      <c r="O36" s="54">
        <v>50929349.469999999</v>
      </c>
      <c r="P36" s="54">
        <v>30</v>
      </c>
      <c r="Q36" s="54">
        <v>35</v>
      </c>
      <c r="R36" s="55">
        <v>-14.285714285714301</v>
      </c>
      <c r="S36" s="54">
        <v>2207.8636666666698</v>
      </c>
      <c r="T36" s="54">
        <v>2222.3942857142902</v>
      </c>
      <c r="U36" s="56">
        <v>-0.65813026714446798</v>
      </c>
    </row>
    <row r="37" spans="1:21" ht="12" thickBot="1">
      <c r="A37" s="80"/>
      <c r="B37" s="67" t="s">
        <v>36</v>
      </c>
      <c r="C37" s="68"/>
      <c r="D37" s="54">
        <v>9486.32</v>
      </c>
      <c r="E37" s="57"/>
      <c r="F37" s="57"/>
      <c r="G37" s="54">
        <v>84805.97</v>
      </c>
      <c r="H37" s="55">
        <v>-88.814089385452505</v>
      </c>
      <c r="I37" s="54">
        <v>-1840.17</v>
      </c>
      <c r="J37" s="55">
        <v>-19.398143853464799</v>
      </c>
      <c r="K37" s="54">
        <v>-1581.21</v>
      </c>
      <c r="L37" s="55">
        <v>-1.8645031711800499</v>
      </c>
      <c r="M37" s="55">
        <v>0.163773312842696</v>
      </c>
      <c r="N37" s="54">
        <v>161314.5</v>
      </c>
      <c r="O37" s="54">
        <v>24526611.699999999</v>
      </c>
      <c r="P37" s="54">
        <v>2</v>
      </c>
      <c r="Q37" s="54">
        <v>5</v>
      </c>
      <c r="R37" s="55">
        <v>-60</v>
      </c>
      <c r="S37" s="54">
        <v>4743.16</v>
      </c>
      <c r="T37" s="54">
        <v>2500</v>
      </c>
      <c r="U37" s="56">
        <v>47.292522284721599</v>
      </c>
    </row>
    <row r="38" spans="1:21" ht="12" thickBot="1">
      <c r="A38" s="80"/>
      <c r="B38" s="67" t="s">
        <v>37</v>
      </c>
      <c r="C38" s="68"/>
      <c r="D38" s="54">
        <v>80812.039999999994</v>
      </c>
      <c r="E38" s="57"/>
      <c r="F38" s="57"/>
      <c r="G38" s="54">
        <v>183490.79</v>
      </c>
      <c r="H38" s="55">
        <v>-55.9585306706675</v>
      </c>
      <c r="I38" s="54">
        <v>-7211.08</v>
      </c>
      <c r="J38" s="55">
        <v>-8.9232743041754699</v>
      </c>
      <c r="K38" s="54">
        <v>-14477.48</v>
      </c>
      <c r="L38" s="55">
        <v>-7.8900308838389099</v>
      </c>
      <c r="M38" s="55">
        <v>-0.50191055349411595</v>
      </c>
      <c r="N38" s="54">
        <v>641351.86</v>
      </c>
      <c r="O38" s="54">
        <v>28504024.670000002</v>
      </c>
      <c r="P38" s="54">
        <v>48</v>
      </c>
      <c r="Q38" s="54">
        <v>77</v>
      </c>
      <c r="R38" s="55">
        <v>-37.662337662337698</v>
      </c>
      <c r="S38" s="54">
        <v>1683.5841666666699</v>
      </c>
      <c r="T38" s="54">
        <v>1804.8963636363601</v>
      </c>
      <c r="U38" s="56">
        <v>-7.2055914620463204</v>
      </c>
    </row>
    <row r="39" spans="1:21" ht="12" thickBot="1">
      <c r="A39" s="80"/>
      <c r="B39" s="67" t="s">
        <v>70</v>
      </c>
      <c r="C39" s="68"/>
      <c r="D39" s="57"/>
      <c r="E39" s="57"/>
      <c r="F39" s="57"/>
      <c r="G39" s="54">
        <v>15.65</v>
      </c>
      <c r="H39" s="57"/>
      <c r="I39" s="57"/>
      <c r="J39" s="57"/>
      <c r="K39" s="54">
        <v>14.52</v>
      </c>
      <c r="L39" s="55">
        <v>92.779552715654901</v>
      </c>
      <c r="M39" s="57"/>
      <c r="N39" s="54">
        <v>3.41</v>
      </c>
      <c r="O39" s="54">
        <v>1230.72</v>
      </c>
      <c r="P39" s="57"/>
      <c r="Q39" s="54">
        <v>1</v>
      </c>
      <c r="R39" s="57"/>
      <c r="S39" s="57"/>
      <c r="T39" s="54">
        <v>0.85</v>
      </c>
      <c r="U39" s="58"/>
    </row>
    <row r="40" spans="1:21" ht="12" thickBot="1">
      <c r="A40" s="80"/>
      <c r="B40" s="67" t="s">
        <v>32</v>
      </c>
      <c r="C40" s="68"/>
      <c r="D40" s="54">
        <v>53433.332999999999</v>
      </c>
      <c r="E40" s="57"/>
      <c r="F40" s="57"/>
      <c r="G40" s="54">
        <v>187747.00820000001</v>
      </c>
      <c r="H40" s="55">
        <v>-71.539715326339902</v>
      </c>
      <c r="I40" s="54">
        <v>3640.5551</v>
      </c>
      <c r="J40" s="55">
        <v>6.8132659813678504</v>
      </c>
      <c r="K40" s="54">
        <v>10952.473400000001</v>
      </c>
      <c r="L40" s="55">
        <v>5.8336340509526199</v>
      </c>
      <c r="M40" s="55">
        <v>-0.66760429657834197</v>
      </c>
      <c r="N40" s="54">
        <v>399532.05949999997</v>
      </c>
      <c r="O40" s="54">
        <v>10276374.189099999</v>
      </c>
      <c r="P40" s="54">
        <v>93</v>
      </c>
      <c r="Q40" s="54">
        <v>97</v>
      </c>
      <c r="R40" s="55">
        <v>-4.1237113402061798</v>
      </c>
      <c r="S40" s="54">
        <v>574.55196774193496</v>
      </c>
      <c r="T40" s="54">
        <v>597.70913608247395</v>
      </c>
      <c r="U40" s="56">
        <v>-4.0304741156051502</v>
      </c>
    </row>
    <row r="41" spans="1:21" ht="12" thickBot="1">
      <c r="A41" s="80"/>
      <c r="B41" s="67" t="s">
        <v>33</v>
      </c>
      <c r="C41" s="68"/>
      <c r="D41" s="54">
        <v>277056.67629999999</v>
      </c>
      <c r="E41" s="54">
        <v>602930.02509999997</v>
      </c>
      <c r="F41" s="55">
        <v>45.951713261260799</v>
      </c>
      <c r="G41" s="54">
        <v>379994.89970000001</v>
      </c>
      <c r="H41" s="55">
        <v>-27.0893697471382</v>
      </c>
      <c r="I41" s="54">
        <v>13886.967199999999</v>
      </c>
      <c r="J41" s="55">
        <v>5.0123200008950697</v>
      </c>
      <c r="K41" s="54">
        <v>29108.737000000001</v>
      </c>
      <c r="L41" s="55">
        <v>7.6602967626620497</v>
      </c>
      <c r="M41" s="55">
        <v>-0.52292786870141394</v>
      </c>
      <c r="N41" s="54">
        <v>1832370.8436</v>
      </c>
      <c r="O41" s="54">
        <v>56439528.948600002</v>
      </c>
      <c r="P41" s="54">
        <v>1535</v>
      </c>
      <c r="Q41" s="54">
        <v>1576</v>
      </c>
      <c r="R41" s="55">
        <v>-2.6015228426395902</v>
      </c>
      <c r="S41" s="54">
        <v>180.49294872964199</v>
      </c>
      <c r="T41" s="54">
        <v>179.80893673857901</v>
      </c>
      <c r="U41" s="56">
        <v>0.37896881616555</v>
      </c>
    </row>
    <row r="42" spans="1:21" ht="12" thickBot="1">
      <c r="A42" s="80"/>
      <c r="B42" s="67" t="s">
        <v>38</v>
      </c>
      <c r="C42" s="68"/>
      <c r="D42" s="54">
        <v>79788.02</v>
      </c>
      <c r="E42" s="57"/>
      <c r="F42" s="57"/>
      <c r="G42" s="54">
        <v>145544.44</v>
      </c>
      <c r="H42" s="55">
        <v>-45.179616617439997</v>
      </c>
      <c r="I42" s="54">
        <v>-10469.290000000001</v>
      </c>
      <c r="J42" s="55">
        <v>-13.1213808789841</v>
      </c>
      <c r="K42" s="54">
        <v>-18195.830000000002</v>
      </c>
      <c r="L42" s="55">
        <v>-12.5019066341524</v>
      </c>
      <c r="M42" s="55">
        <v>-0.42463245699701502</v>
      </c>
      <c r="N42" s="54">
        <v>562283.94999999995</v>
      </c>
      <c r="O42" s="54">
        <v>23791730.530000001</v>
      </c>
      <c r="P42" s="54">
        <v>61</v>
      </c>
      <c r="Q42" s="54">
        <v>61</v>
      </c>
      <c r="R42" s="55">
        <v>0</v>
      </c>
      <c r="S42" s="54">
        <v>1308.00032786885</v>
      </c>
      <c r="T42" s="54">
        <v>1316.46393442623</v>
      </c>
      <c r="U42" s="56">
        <v>-0.64706455931604701</v>
      </c>
    </row>
    <row r="43" spans="1:21" ht="12" thickBot="1">
      <c r="A43" s="80"/>
      <c r="B43" s="67" t="s">
        <v>39</v>
      </c>
      <c r="C43" s="68"/>
      <c r="D43" s="54">
        <v>37474.400000000001</v>
      </c>
      <c r="E43" s="57"/>
      <c r="F43" s="57"/>
      <c r="G43" s="54">
        <v>62622.26</v>
      </c>
      <c r="H43" s="55">
        <v>-40.158020486644801</v>
      </c>
      <c r="I43" s="54">
        <v>5255.19</v>
      </c>
      <c r="J43" s="55">
        <v>14.0234133168243</v>
      </c>
      <c r="K43" s="54">
        <v>8421.9</v>
      </c>
      <c r="L43" s="55">
        <v>13.4487321281602</v>
      </c>
      <c r="M43" s="55">
        <v>-0.37600897659672999</v>
      </c>
      <c r="N43" s="54">
        <v>256476.29</v>
      </c>
      <c r="O43" s="54">
        <v>8804703.8200000003</v>
      </c>
      <c r="P43" s="54">
        <v>35</v>
      </c>
      <c r="Q43" s="54">
        <v>25</v>
      </c>
      <c r="R43" s="55">
        <v>40</v>
      </c>
      <c r="S43" s="54">
        <v>1070.6971428571401</v>
      </c>
      <c r="T43" s="54">
        <v>1140.9580000000001</v>
      </c>
      <c r="U43" s="56">
        <v>-6.5621597677347898</v>
      </c>
    </row>
    <row r="44" spans="1:21" ht="12" thickBot="1">
      <c r="A44" s="80"/>
      <c r="B44" s="67" t="s">
        <v>76</v>
      </c>
      <c r="C44" s="68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7" t="s">
        <v>34</v>
      </c>
      <c r="C45" s="68"/>
      <c r="D45" s="59">
        <v>20605.1692</v>
      </c>
      <c r="E45" s="60"/>
      <c r="F45" s="60"/>
      <c r="G45" s="59">
        <v>6917.1998999999996</v>
      </c>
      <c r="H45" s="61">
        <v>197.88309573068699</v>
      </c>
      <c r="I45" s="59">
        <v>1825.7240999999999</v>
      </c>
      <c r="J45" s="61">
        <v>8.8605149624299102</v>
      </c>
      <c r="K45" s="59">
        <v>857.21579999999994</v>
      </c>
      <c r="L45" s="61">
        <v>12.3925260566779</v>
      </c>
      <c r="M45" s="61">
        <v>1.12983020144986</v>
      </c>
      <c r="N45" s="59">
        <v>96799.822499999995</v>
      </c>
      <c r="O45" s="59">
        <v>3597396.7788</v>
      </c>
      <c r="P45" s="59">
        <v>23</v>
      </c>
      <c r="Q45" s="59">
        <v>13</v>
      </c>
      <c r="R45" s="61">
        <v>76.923076923076906</v>
      </c>
      <c r="S45" s="59">
        <v>895.87692173913103</v>
      </c>
      <c r="T45" s="59">
        <v>326.53582307692301</v>
      </c>
      <c r="U45" s="62">
        <v>63.551262996815197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F39" sqref="F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70225</v>
      </c>
      <c r="D2" s="37">
        <v>553880.12603846099</v>
      </c>
      <c r="E2" s="37">
        <v>512048.36124444398</v>
      </c>
      <c r="F2" s="37">
        <v>41831.764794017101</v>
      </c>
      <c r="G2" s="37">
        <v>512048.36124444398</v>
      </c>
      <c r="H2" s="37">
        <v>7.5524942722195301E-2</v>
      </c>
    </row>
    <row r="3" spans="1:8">
      <c r="A3" s="37">
        <v>2</v>
      </c>
      <c r="B3" s="37">
        <v>13</v>
      </c>
      <c r="C3" s="37">
        <v>6235</v>
      </c>
      <c r="D3" s="37">
        <v>56337.639449572598</v>
      </c>
      <c r="E3" s="37">
        <v>51346.484629914499</v>
      </c>
      <c r="F3" s="37">
        <v>4991.1548196581198</v>
      </c>
      <c r="G3" s="37">
        <v>51346.484629914499</v>
      </c>
      <c r="H3" s="37">
        <v>8.8593609324466999E-2</v>
      </c>
    </row>
    <row r="4" spans="1:8">
      <c r="A4" s="37">
        <v>3</v>
      </c>
      <c r="B4" s="37">
        <v>14</v>
      </c>
      <c r="C4" s="37">
        <v>87749</v>
      </c>
      <c r="D4" s="37">
        <v>110174.479269783</v>
      </c>
      <c r="E4" s="37">
        <v>101036.55732887601</v>
      </c>
      <c r="F4" s="37">
        <v>9137.9219409069101</v>
      </c>
      <c r="G4" s="37">
        <v>101036.55732887601</v>
      </c>
      <c r="H4" s="37">
        <v>8.2940459546271106E-2</v>
      </c>
    </row>
    <row r="5" spans="1:8">
      <c r="A5" s="37">
        <v>4</v>
      </c>
      <c r="B5" s="37">
        <v>15</v>
      </c>
      <c r="C5" s="37">
        <v>3744</v>
      </c>
      <c r="D5" s="37">
        <v>44335.715380130103</v>
      </c>
      <c r="E5" s="37">
        <v>52841.543671454499</v>
      </c>
      <c r="F5" s="37">
        <v>-8505.8282913244093</v>
      </c>
      <c r="G5" s="37">
        <v>52841.543671454499</v>
      </c>
      <c r="H5" s="37">
        <v>-0.19185048032711899</v>
      </c>
    </row>
    <row r="6" spans="1:8">
      <c r="A6" s="37">
        <v>5</v>
      </c>
      <c r="B6" s="37">
        <v>16</v>
      </c>
      <c r="C6" s="37">
        <v>6974</v>
      </c>
      <c r="D6" s="37">
        <v>146459.85171623901</v>
      </c>
      <c r="E6" s="37">
        <v>125078.34162393201</v>
      </c>
      <c r="F6" s="37">
        <v>21381.510092307701</v>
      </c>
      <c r="G6" s="37">
        <v>125078.34162393201</v>
      </c>
      <c r="H6" s="37">
        <v>0.14598888256239401</v>
      </c>
    </row>
    <row r="7" spans="1:8">
      <c r="A7" s="37">
        <v>6</v>
      </c>
      <c r="B7" s="37">
        <v>17</v>
      </c>
      <c r="C7" s="37">
        <v>12080</v>
      </c>
      <c r="D7" s="37">
        <v>181343.866859829</v>
      </c>
      <c r="E7" s="37">
        <v>124654.318247863</v>
      </c>
      <c r="F7" s="37">
        <v>56689.548611965802</v>
      </c>
      <c r="G7" s="37">
        <v>124654.318247863</v>
      </c>
      <c r="H7" s="37">
        <v>0.31260802801665399</v>
      </c>
    </row>
    <row r="8" spans="1:8">
      <c r="A8" s="37">
        <v>7</v>
      </c>
      <c r="B8" s="37">
        <v>18</v>
      </c>
      <c r="C8" s="37">
        <v>58410</v>
      </c>
      <c r="D8" s="37">
        <v>136443.35014017101</v>
      </c>
      <c r="E8" s="37">
        <v>112788.58472478599</v>
      </c>
      <c r="F8" s="37">
        <v>23654.765415384602</v>
      </c>
      <c r="G8" s="37">
        <v>112788.58472478599</v>
      </c>
      <c r="H8" s="37">
        <v>0.17336693500330799</v>
      </c>
    </row>
    <row r="9" spans="1:8">
      <c r="A9" s="37">
        <v>8</v>
      </c>
      <c r="B9" s="37">
        <v>19</v>
      </c>
      <c r="C9" s="37">
        <v>24055</v>
      </c>
      <c r="D9" s="37">
        <v>105765.38482307699</v>
      </c>
      <c r="E9" s="37">
        <v>100547.58209401699</v>
      </c>
      <c r="F9" s="37">
        <v>5217.8027290598302</v>
      </c>
      <c r="G9" s="37">
        <v>100547.58209401699</v>
      </c>
      <c r="H9" s="37">
        <v>4.9333746932307798E-2</v>
      </c>
    </row>
    <row r="10" spans="1:8">
      <c r="A10" s="37">
        <v>9</v>
      </c>
      <c r="B10" s="37">
        <v>21</v>
      </c>
      <c r="C10" s="37">
        <v>194165</v>
      </c>
      <c r="D10" s="37">
        <v>666510.10966239299</v>
      </c>
      <c r="E10" s="37">
        <v>674292.93826666696</v>
      </c>
      <c r="F10" s="37">
        <v>-7782.8286042734999</v>
      </c>
      <c r="G10" s="37">
        <v>674292.93826666696</v>
      </c>
      <c r="H10" s="37">
        <v>-1.16769850771142E-2</v>
      </c>
    </row>
    <row r="11" spans="1:8">
      <c r="A11" s="37">
        <v>10</v>
      </c>
      <c r="B11" s="37">
        <v>22</v>
      </c>
      <c r="C11" s="37">
        <v>93758</v>
      </c>
      <c r="D11" s="37">
        <v>1396453.4156196599</v>
      </c>
      <c r="E11" s="37">
        <v>1395033.1429512801</v>
      </c>
      <c r="F11" s="37">
        <v>1420.27266837607</v>
      </c>
      <c r="G11" s="37">
        <v>1395033.1429512801</v>
      </c>
      <c r="H11" s="37">
        <v>1.01705696193656E-3</v>
      </c>
    </row>
    <row r="12" spans="1:8">
      <c r="A12" s="37">
        <v>11</v>
      </c>
      <c r="B12" s="37">
        <v>23</v>
      </c>
      <c r="C12" s="37">
        <v>130386.076</v>
      </c>
      <c r="D12" s="37">
        <v>1219670.12043504</v>
      </c>
      <c r="E12" s="37">
        <v>1040004.3717735</v>
      </c>
      <c r="F12" s="37">
        <v>179665.748661538</v>
      </c>
      <c r="G12" s="37">
        <v>1040004.3717735</v>
      </c>
      <c r="H12" s="37">
        <v>0.14730683785010101</v>
      </c>
    </row>
    <row r="13" spans="1:8">
      <c r="A13" s="37">
        <v>12</v>
      </c>
      <c r="B13" s="37">
        <v>24</v>
      </c>
      <c r="C13" s="37">
        <v>19224.900000000001</v>
      </c>
      <c r="D13" s="37">
        <v>546861.44238717901</v>
      </c>
      <c r="E13" s="37">
        <v>519276.84747777798</v>
      </c>
      <c r="F13" s="37">
        <v>27584.594909401701</v>
      </c>
      <c r="G13" s="37">
        <v>519276.84747777798</v>
      </c>
      <c r="H13" s="37">
        <v>5.0441652622259199E-2</v>
      </c>
    </row>
    <row r="14" spans="1:8">
      <c r="A14" s="37">
        <v>13</v>
      </c>
      <c r="B14" s="37">
        <v>25</v>
      </c>
      <c r="C14" s="37">
        <v>68422</v>
      </c>
      <c r="D14" s="37">
        <v>884060.38009999995</v>
      </c>
      <c r="E14" s="37">
        <v>805303.77949999995</v>
      </c>
      <c r="F14" s="37">
        <v>78756.600600000005</v>
      </c>
      <c r="G14" s="37">
        <v>805303.77949999995</v>
      </c>
      <c r="H14" s="37">
        <v>8.9085092345266598E-2</v>
      </c>
    </row>
    <row r="15" spans="1:8">
      <c r="A15" s="37">
        <v>14</v>
      </c>
      <c r="B15" s="37">
        <v>26</v>
      </c>
      <c r="C15" s="37">
        <v>47586</v>
      </c>
      <c r="D15" s="37">
        <v>284179.98380509001</v>
      </c>
      <c r="E15" s="37">
        <v>252477.22892881799</v>
      </c>
      <c r="F15" s="37">
        <v>31702.7548762726</v>
      </c>
      <c r="G15" s="37">
        <v>252477.22892881799</v>
      </c>
      <c r="H15" s="37">
        <v>0.111558718709817</v>
      </c>
    </row>
    <row r="16" spans="1:8">
      <c r="A16" s="37">
        <v>15</v>
      </c>
      <c r="B16" s="37">
        <v>27</v>
      </c>
      <c r="C16" s="37">
        <v>121443.893</v>
      </c>
      <c r="D16" s="37">
        <v>926419.31720000005</v>
      </c>
      <c r="E16" s="37">
        <v>854322.54790000001</v>
      </c>
      <c r="F16" s="37">
        <v>72096.7693</v>
      </c>
      <c r="G16" s="37">
        <v>854322.54790000001</v>
      </c>
      <c r="H16" s="37">
        <v>7.7823041857443695E-2</v>
      </c>
    </row>
    <row r="17" spans="1:8">
      <c r="A17" s="37">
        <v>16</v>
      </c>
      <c r="B17" s="37">
        <v>29</v>
      </c>
      <c r="C17" s="37">
        <v>136728</v>
      </c>
      <c r="D17" s="37">
        <v>1905170.8601615401</v>
      </c>
      <c r="E17" s="37">
        <v>1705696.8274709401</v>
      </c>
      <c r="F17" s="37">
        <v>199474.03269059799</v>
      </c>
      <c r="G17" s="37">
        <v>1705696.8274709401</v>
      </c>
      <c r="H17" s="37">
        <v>0.104701387608713</v>
      </c>
    </row>
    <row r="18" spans="1:8">
      <c r="A18" s="37">
        <v>17</v>
      </c>
      <c r="B18" s="37">
        <v>31</v>
      </c>
      <c r="C18" s="37">
        <v>20444.026000000002</v>
      </c>
      <c r="D18" s="37">
        <v>179952.89536924599</v>
      </c>
      <c r="E18" s="37">
        <v>150818.442130507</v>
      </c>
      <c r="F18" s="37">
        <v>29134.453238738999</v>
      </c>
      <c r="G18" s="37">
        <v>150818.442130507</v>
      </c>
      <c r="H18" s="37">
        <v>0.16190044166256901</v>
      </c>
    </row>
    <row r="19" spans="1:8">
      <c r="A19" s="37">
        <v>18</v>
      </c>
      <c r="B19" s="37">
        <v>32</v>
      </c>
      <c r="C19" s="37">
        <v>12176.68</v>
      </c>
      <c r="D19" s="37">
        <v>190207.102059814</v>
      </c>
      <c r="E19" s="37">
        <v>177362.12649860801</v>
      </c>
      <c r="F19" s="37">
        <v>12844.9755612058</v>
      </c>
      <c r="G19" s="37">
        <v>177362.12649860801</v>
      </c>
      <c r="H19" s="37">
        <v>6.7531524438905796E-2</v>
      </c>
    </row>
    <row r="20" spans="1:8">
      <c r="A20" s="37">
        <v>19</v>
      </c>
      <c r="B20" s="37">
        <v>33</v>
      </c>
      <c r="C20" s="37">
        <v>33295.201000000001</v>
      </c>
      <c r="D20" s="37">
        <v>470499.92649507598</v>
      </c>
      <c r="E20" s="37">
        <v>361690.57201542199</v>
      </c>
      <c r="F20" s="37">
        <v>108809.354479653</v>
      </c>
      <c r="G20" s="37">
        <v>361690.57201542199</v>
      </c>
      <c r="H20" s="37">
        <v>0.23126327625641499</v>
      </c>
    </row>
    <row r="21" spans="1:8">
      <c r="A21" s="37">
        <v>20</v>
      </c>
      <c r="B21" s="37">
        <v>34</v>
      </c>
      <c r="C21" s="37">
        <v>30739.976999999999</v>
      </c>
      <c r="D21" s="37">
        <v>190074.22042471101</v>
      </c>
      <c r="E21" s="37">
        <v>136279.76095505201</v>
      </c>
      <c r="F21" s="37">
        <v>53794.459469658497</v>
      </c>
      <c r="G21" s="37">
        <v>136279.76095505201</v>
      </c>
      <c r="H21" s="37">
        <v>0.28301817758061898</v>
      </c>
    </row>
    <row r="22" spans="1:8">
      <c r="A22" s="37">
        <v>21</v>
      </c>
      <c r="B22" s="37">
        <v>35</v>
      </c>
      <c r="C22" s="37">
        <v>21595.793000000001</v>
      </c>
      <c r="D22" s="37">
        <v>667702.62860000005</v>
      </c>
      <c r="E22" s="37">
        <v>641501.58860000002</v>
      </c>
      <c r="F22" s="37">
        <v>26201.040000000001</v>
      </c>
      <c r="G22" s="37">
        <v>641501.58860000002</v>
      </c>
      <c r="H22" s="37">
        <v>3.9240582375625499E-2</v>
      </c>
    </row>
    <row r="23" spans="1:8">
      <c r="A23" s="37">
        <v>22</v>
      </c>
      <c r="B23" s="37">
        <v>36</v>
      </c>
      <c r="C23" s="37">
        <v>107698.30499999999</v>
      </c>
      <c r="D23" s="37">
        <v>732929.29520000005</v>
      </c>
      <c r="E23" s="37">
        <v>644369.55898928095</v>
      </c>
      <c r="F23" s="37">
        <v>88559.736210718605</v>
      </c>
      <c r="G23" s="37">
        <v>644369.55898928095</v>
      </c>
      <c r="H23" s="37">
        <v>0.12082984919650799</v>
      </c>
    </row>
    <row r="24" spans="1:8">
      <c r="A24" s="37">
        <v>23</v>
      </c>
      <c r="B24" s="37">
        <v>37</v>
      </c>
      <c r="C24" s="37">
        <v>126807.531</v>
      </c>
      <c r="D24" s="37">
        <v>1061982.2152849601</v>
      </c>
      <c r="E24" s="37">
        <v>963180.210696619</v>
      </c>
      <c r="F24" s="37">
        <v>98802.004588336393</v>
      </c>
      <c r="G24" s="37">
        <v>963180.210696619</v>
      </c>
      <c r="H24" s="37">
        <v>9.3035460637940506E-2</v>
      </c>
    </row>
    <row r="25" spans="1:8">
      <c r="A25" s="37">
        <v>24</v>
      </c>
      <c r="B25" s="37">
        <v>38</v>
      </c>
      <c r="C25" s="37">
        <v>164490.33900000001</v>
      </c>
      <c r="D25" s="37">
        <v>713102.899229203</v>
      </c>
      <c r="E25" s="37">
        <v>702617.16644778801</v>
      </c>
      <c r="F25" s="37">
        <v>10485.7327814159</v>
      </c>
      <c r="G25" s="37">
        <v>702617.16644778801</v>
      </c>
      <c r="H25" s="37">
        <v>1.47043754733714E-2</v>
      </c>
    </row>
    <row r="26" spans="1:8">
      <c r="A26" s="37">
        <v>25</v>
      </c>
      <c r="B26" s="37">
        <v>39</v>
      </c>
      <c r="C26" s="37">
        <v>58357.211000000003</v>
      </c>
      <c r="D26" s="37">
        <v>89674.327723288705</v>
      </c>
      <c r="E26" s="37">
        <v>64650.473824437802</v>
      </c>
      <c r="F26" s="37">
        <v>25023.853898850899</v>
      </c>
      <c r="G26" s="37">
        <v>64650.473824437802</v>
      </c>
      <c r="H26" s="37">
        <v>0.27905259547713501</v>
      </c>
    </row>
    <row r="27" spans="1:8">
      <c r="A27" s="37">
        <v>26</v>
      </c>
      <c r="B27" s="37">
        <v>40</v>
      </c>
      <c r="C27" s="37">
        <v>-1</v>
      </c>
      <c r="D27" s="37">
        <v>-7.9645999999999999</v>
      </c>
      <c r="E27" s="37">
        <v>-7.6923000000000004</v>
      </c>
      <c r="F27" s="37">
        <v>-0.27229999999999999</v>
      </c>
      <c r="G27" s="37">
        <v>-7.6923000000000004</v>
      </c>
      <c r="H27" s="37">
        <v>3.4188785375285601E-2</v>
      </c>
    </row>
    <row r="28" spans="1:8">
      <c r="A28" s="37">
        <v>27</v>
      </c>
      <c r="B28" s="37">
        <v>42</v>
      </c>
      <c r="C28" s="37">
        <v>5773.0280000000002</v>
      </c>
      <c r="D28" s="37">
        <v>90059.641000000003</v>
      </c>
      <c r="E28" s="37">
        <v>76494.595799999996</v>
      </c>
      <c r="F28" s="37">
        <v>13565.0452</v>
      </c>
      <c r="G28" s="37">
        <v>76494.595799999996</v>
      </c>
      <c r="H28" s="37">
        <v>0.15062290998917</v>
      </c>
    </row>
    <row r="29" spans="1:8">
      <c r="A29" s="37">
        <v>28</v>
      </c>
      <c r="B29" s="37">
        <v>75</v>
      </c>
      <c r="C29" s="37">
        <v>94</v>
      </c>
      <c r="D29" s="37">
        <v>53433.333333333299</v>
      </c>
      <c r="E29" s="37">
        <v>49792.777777777803</v>
      </c>
      <c r="F29" s="37">
        <v>3640.5555555555602</v>
      </c>
      <c r="G29" s="37">
        <v>49792.777777777803</v>
      </c>
      <c r="H29" s="37">
        <v>6.8132667914327302E-2</v>
      </c>
    </row>
    <row r="30" spans="1:8">
      <c r="A30" s="37">
        <v>29</v>
      </c>
      <c r="B30" s="37">
        <v>76</v>
      </c>
      <c r="C30" s="37">
        <v>1563</v>
      </c>
      <c r="D30" s="37">
        <v>277056.67042478599</v>
      </c>
      <c r="E30" s="37">
        <v>263169.70845042699</v>
      </c>
      <c r="F30" s="37">
        <v>13886.961974358999</v>
      </c>
      <c r="G30" s="37">
        <v>263169.70845042699</v>
      </c>
      <c r="H30" s="37">
        <v>5.0123182210582901E-2</v>
      </c>
    </row>
    <row r="31" spans="1:8">
      <c r="A31" s="30">
        <v>30</v>
      </c>
      <c r="B31" s="39">
        <v>99</v>
      </c>
      <c r="C31" s="40">
        <v>23</v>
      </c>
      <c r="D31" s="40">
        <v>20605.169049239801</v>
      </c>
      <c r="E31" s="40">
        <v>18779.4454579835</v>
      </c>
      <c r="F31" s="40">
        <v>1825.7235912563301</v>
      </c>
      <c r="G31" s="40">
        <v>18779.4454579835</v>
      </c>
      <c r="H31" s="40">
        <v>8.8605125582490105E-2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38</v>
      </c>
      <c r="D33" s="34">
        <v>52017.17</v>
      </c>
      <c r="E33" s="34">
        <v>51131.51</v>
      </c>
      <c r="F33" s="30"/>
      <c r="G33" s="30"/>
      <c r="H33" s="30"/>
    </row>
    <row r="34" spans="1:8">
      <c r="A34" s="30"/>
      <c r="B34" s="33">
        <v>71</v>
      </c>
      <c r="C34" s="34">
        <v>30</v>
      </c>
      <c r="D34" s="34">
        <v>66235.91</v>
      </c>
      <c r="E34" s="34">
        <v>71584.69</v>
      </c>
      <c r="F34" s="30"/>
      <c r="G34" s="30"/>
      <c r="H34" s="30"/>
    </row>
    <row r="35" spans="1:8">
      <c r="A35" s="30"/>
      <c r="B35" s="33">
        <v>72</v>
      </c>
      <c r="C35" s="34">
        <v>2</v>
      </c>
      <c r="D35" s="34">
        <v>9486.32</v>
      </c>
      <c r="E35" s="34">
        <v>11326.49</v>
      </c>
      <c r="F35" s="30"/>
      <c r="G35" s="30"/>
      <c r="H35" s="30"/>
    </row>
    <row r="36" spans="1:8">
      <c r="A36" s="30"/>
      <c r="B36" s="33">
        <v>73</v>
      </c>
      <c r="C36" s="34">
        <v>46</v>
      </c>
      <c r="D36" s="34">
        <v>80812.039999999994</v>
      </c>
      <c r="E36" s="34">
        <v>88023.12</v>
      </c>
      <c r="F36" s="30"/>
      <c r="G36" s="30"/>
      <c r="H36" s="30"/>
    </row>
    <row r="37" spans="1:8">
      <c r="A37" s="30"/>
      <c r="B37" s="33">
        <v>77</v>
      </c>
      <c r="C37" s="34">
        <v>59</v>
      </c>
      <c r="D37" s="34">
        <v>79788.02</v>
      </c>
      <c r="E37" s="34">
        <v>90257.31</v>
      </c>
      <c r="F37" s="30"/>
      <c r="G37" s="30"/>
      <c r="H37" s="30"/>
    </row>
    <row r="38" spans="1:8">
      <c r="A38" s="30"/>
      <c r="B38" s="33">
        <v>78</v>
      </c>
      <c r="C38" s="34">
        <v>31</v>
      </c>
      <c r="D38" s="34">
        <v>37474.400000000001</v>
      </c>
      <c r="E38" s="34">
        <v>32219.21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2016-04-07T00:23:26Z</dcterms:modified>
</cp:coreProperties>
</file>