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<sst xmlns="http://schemas.openxmlformats.org/spreadsheetml/2006/main" count="118" uniqueCount="77">
  <si>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</si>
  <si>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</si>
  <si>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</si>
  <si>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</si>
  <si>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</si>
  <si>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</si>
  <si>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</si>
  <si>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</si>
  <si>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</si>
  <si>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</si>
  <si>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</si>
  <si>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</si>
  <si>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</si>
  <si>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</si>
  <si>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</si>
  <si>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</si>
  <si>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</si>
  <si>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</si>
  <si>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</si>
  <si>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</si>
  <si>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</si>
  <si>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</si>
  <si>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</si>
  <si>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</si>
  <si>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</si>
  <si>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</si>
  <si>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</si>
  <si>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</si>
  <si>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</si>
  <si>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</si>
  <si>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</si>
  <si>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</si>
  <si>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</si>
  <si>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</si>
  <si>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</si>
  <si>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</si>
  <si>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</si>
  <si>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</si>
  <si>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</si>
  <si>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</si>
  <si>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9" type="noConversion"/>
  </si>
  <si>
    <t>COST</t>
    <phoneticPr fontId="29" type="noConversion"/>
  </si>
  <si>
    <t>成本</t>
    <phoneticPr fontId="29" type="noConversion"/>
  </si>
  <si>
    <t>销售金额差异</t>
    <phoneticPr fontId="29" type="noConversion"/>
  </si>
  <si>
    <t>销售成本差异</t>
    <phoneticPr fontId="2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</si>
  <si>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</si>
  <si>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</si>
  <si>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</si>
  <si>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</si>
  <si>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</si>
  <si>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</si>
  <si>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</si>
  <si>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</si>
  <si>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</si>
  <si>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</si>
  <si>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</si>
  <si>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</si>
  <si>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</si>
  <si>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</si>
  <si>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</si>
  <si>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</si>
  <si>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</si>
  <si>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</si>
  <si>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</si>
  <si>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</si>
  <si>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</si>
  <si>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</si>
  <si>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</si>
  <si>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</si>
  <si>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9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</si>
  <si>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</si>
  <si>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9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</si>
  <si>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</si>
  <si>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9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</si>
  <si>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</si>
  <si>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9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</si>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</sst>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4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5">
    <xf numFmtId="0" fontId="0" fillId="0" borderId="0"/>
    <xf numFmtId="0" fontId="44" fillId="0" borderId="0" applyNumberFormat="0" applyFill="0" applyBorder="0" applyAlignment="0" applyProtection="0"/>
    <xf numFmtId="0" fontId="45" fillId="0" borderId="1" applyNumberFormat="0" applyFill="0" applyAlignment="0" applyProtection="0"/>
    <xf numFmtId="0" fontId="46" fillId="0" borderId="2" applyNumberFormat="0" applyFill="0" applyAlignment="0" applyProtection="0"/>
    <xf numFmtId="0" fontId="47" fillId="0" borderId="3" applyNumberFormat="0" applyFill="0" applyAlignment="0" applyProtection="0"/>
    <xf numFmtId="0" fontId="47" fillId="0" borderId="0" applyNumberFormat="0" applyFill="0" applyBorder="0" applyAlignment="0" applyProtection="0"/>
    <xf numFmtId="0" fontId="50" fillId="2" borderId="0" applyNumberFormat="0" applyBorder="0" applyAlignment="0" applyProtection="0"/>
    <xf numFmtId="0" fontId="48" fillId="3" borderId="0" applyNumberFormat="0" applyBorder="0" applyAlignment="0" applyProtection="0"/>
    <xf numFmtId="0" fontId="57" fillId="4" borderId="0" applyNumberFormat="0" applyBorder="0" applyAlignment="0" applyProtection="0"/>
    <xf numFmtId="0" fontId="59" fillId="5" borderId="4" applyNumberFormat="0" applyAlignment="0" applyProtection="0"/>
    <xf numFmtId="0" fontId="58" fillId="6" borderId="5" applyNumberFormat="0" applyAlignment="0" applyProtection="0"/>
    <xf numFmtId="0" fontId="52" fillId="6" borderId="4" applyNumberFormat="0" applyAlignment="0" applyProtection="0"/>
    <xf numFmtId="0" fontId="56" fillId="0" borderId="6" applyNumberFormat="0" applyFill="0" applyAlignment="0" applyProtection="0"/>
    <xf numFmtId="0" fontId="53" fillId="7" borderId="7" applyNumberFormat="0" applyAlignment="0" applyProtection="0"/>
    <xf numFmtId="0" fontId="55" fillId="0" borderId="0" applyNumberFormat="0" applyFill="0" applyBorder="0" applyAlignment="0" applyProtection="0"/>
    <xf numFmtId="0" fontId="25" fillId="8" borderId="8" applyNumberFormat="0" applyFont="0" applyAlignment="0" applyProtection="0">
      <alignment vertical="center"/>
    </xf>
    <xf numFmtId="0" fontId="54" fillId="0" borderId="0" applyNumberFormat="0" applyFill="0" applyBorder="0" applyAlignment="0" applyProtection="0"/>
    <xf numFmtId="0" fontId="51" fillId="0" borderId="9" applyNumberFormat="0" applyFill="0" applyAlignment="0" applyProtection="0"/>
    <xf numFmtId="0" fontId="42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2" fillId="32" borderId="0" applyNumberFormat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6" fillId="0" borderId="0"/>
    <xf numFmtId="0" fontId="39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0" fillId="0" borderId="0"/>
    <xf numFmtId="43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78" fontId="40" fillId="0" borderId="0" applyFont="0" applyFill="0" applyBorder="0" applyAlignment="0" applyProtection="0"/>
    <xf numFmtId="179" fontId="40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1" applyNumberFormat="0" applyFill="0" applyAlignment="0" applyProtection="0"/>
    <xf numFmtId="0" fontId="46" fillId="0" borderId="2" applyNumberFormat="0" applyFill="0" applyAlignment="0" applyProtection="0"/>
    <xf numFmtId="0" fontId="47" fillId="0" borderId="3" applyNumberFormat="0" applyFill="0" applyAlignment="0" applyProtection="0"/>
    <xf numFmtId="0" fontId="47" fillId="0" borderId="0" applyNumberFormat="0" applyFill="0" applyBorder="0" applyAlignment="0" applyProtection="0"/>
    <xf numFmtId="0" fontId="50" fillId="2" borderId="0" applyNumberFormat="0" applyBorder="0" applyAlignment="0" applyProtection="0"/>
    <xf numFmtId="0" fontId="48" fillId="3" borderId="0" applyNumberFormat="0" applyBorder="0" applyAlignment="0" applyProtection="0"/>
    <xf numFmtId="0" fontId="57" fillId="4" borderId="0" applyNumberFormat="0" applyBorder="0" applyAlignment="0" applyProtection="0"/>
    <xf numFmtId="0" fontId="59" fillId="5" borderId="4" applyNumberFormat="0" applyAlignment="0" applyProtection="0"/>
    <xf numFmtId="0" fontId="58" fillId="6" borderId="5" applyNumberFormat="0" applyAlignment="0" applyProtection="0"/>
    <xf numFmtId="0" fontId="52" fillId="6" borderId="4" applyNumberFormat="0" applyAlignment="0" applyProtection="0"/>
    <xf numFmtId="0" fontId="56" fillId="0" borderId="6" applyNumberFormat="0" applyFill="0" applyAlignment="0" applyProtection="0"/>
    <xf numFmtId="0" fontId="53" fillId="7" borderId="7" applyNumberFormat="0" applyAlignment="0" applyProtection="0"/>
    <xf numFmtId="0" fontId="5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1" fillId="0" borderId="9" applyNumberFormat="0" applyFill="0" applyAlignment="0" applyProtection="0"/>
    <xf numFmtId="0" fontId="42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2" fillId="32" borderId="0" applyNumberFormat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43" fillId="38" borderId="21">
      <alignment vertical="center"/>
    </xf>
    <xf numFmtId="0" fontId="62" fillId="0" borderId="0"/>
    <xf numFmtId="180" fontId="64" fillId="0" borderId="0" applyFont="0" applyFill="0" applyBorder="0" applyAlignment="0" applyProtection="0"/>
    <xf numFmtId="181" fontId="64" fillId="0" borderId="0" applyFont="0" applyFill="0" applyBorder="0" applyAlignment="0" applyProtection="0"/>
    <xf numFmtId="178" fontId="64" fillId="0" borderId="0" applyFont="0" applyFill="0" applyBorder="0" applyAlignment="0" applyProtection="0"/>
    <xf numFmtId="179" fontId="64" fillId="0" borderId="0" applyFont="0" applyFill="0" applyBorder="0" applyAlignment="0" applyProtection="0"/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0" borderId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3" fillId="5" borderId="4" applyNumberFormat="0" applyAlignment="0" applyProtection="0">
      <alignment vertical="center"/>
    </xf>
    <xf numFmtId="0" fontId="74" fillId="6" borderId="5" applyNumberFormat="0" applyAlignment="0" applyProtection="0">
      <alignment vertical="center"/>
    </xf>
    <xf numFmtId="0" fontId="75" fillId="6" borderId="4" applyNumberFormat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9" applyNumberFormat="0" applyFill="0" applyAlignment="0" applyProtection="0">
      <alignment vertical="center"/>
    </xf>
    <xf numFmtId="0" fontId="81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1" fillId="12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1" fillId="16" borderId="0" applyNumberFormat="0" applyBorder="0" applyAlignment="0" applyProtection="0">
      <alignment vertical="center"/>
    </xf>
    <xf numFmtId="0" fontId="81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1" fillId="20" borderId="0" applyNumberFormat="0" applyBorder="0" applyAlignment="0" applyProtection="0">
      <alignment vertical="center"/>
    </xf>
    <xf numFmtId="0" fontId="8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1" fillId="28" borderId="0" applyNumberFormat="0" applyBorder="0" applyAlignment="0" applyProtection="0">
      <alignment vertical="center"/>
    </xf>
    <xf numFmtId="0" fontId="8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1" fillId="32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81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1" fillId="12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1" fillId="16" borderId="0" applyNumberFormat="0" applyBorder="0" applyAlignment="0" applyProtection="0">
      <alignment vertical="center"/>
    </xf>
    <xf numFmtId="0" fontId="81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1" fillId="20" borderId="0" applyNumberFormat="0" applyBorder="0" applyAlignment="0" applyProtection="0">
      <alignment vertical="center"/>
    </xf>
    <xf numFmtId="0" fontId="81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1" fillId="28" borderId="0" applyNumberFormat="0" applyBorder="0" applyAlignment="0" applyProtection="0">
      <alignment vertical="center"/>
    </xf>
    <xf numFmtId="0" fontId="81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1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26" fillId="0" borderId="0" xfId="0" applyFont="1"/>
    <xf numFmtId="177" fontId="26" fillId="0" borderId="0" xfId="0" applyNumberFormat="1" applyFont="1"/>
    <xf numFmtId="0" fontId="0" fillId="0" borderId="0" xfId="0" applyAlignment="1"/>
    <xf numFmtId="0" fontId="26" fillId="0" borderId="0" xfId="0" applyNumberFormat="1" applyFont="1"/>
    <xf numFmtId="0" fontId="27" fillId="0" borderId="18" xfId="0" applyFont="1" applyBorder="1" applyAlignment="1">
      <alignment wrapText="1"/>
    </xf>
    <xf numFmtId="0" fontId="27" fillId="0" borderId="18" xfId="0" applyNumberFormat="1" applyFont="1" applyBorder="1" applyAlignment="1">
      <alignment wrapText="1"/>
    </xf>
    <xf numFmtId="0" fontId="26" fillId="0" borderId="18" xfId="0" applyFont="1" applyBorder="1" applyAlignment="1">
      <alignment wrapText="1"/>
    </xf>
    <xf numFmtId="0" fontId="26" fillId="0" borderId="18" xfId="0" applyFont="1" applyBorder="1" applyAlignment="1">
      <alignment horizontal="right" vertical="center" wrapText="1"/>
    </xf>
    <xf numFmtId="49" fontId="27" fillId="36" borderId="18" xfId="0" applyNumberFormat="1" applyFont="1" applyFill="1" applyBorder="1" applyAlignment="1">
      <alignment vertical="center" wrapText="1"/>
    </xf>
    <xf numFmtId="49" fontId="30" fillId="37" borderId="18" xfId="0" applyNumberFormat="1" applyFont="1" applyFill="1" applyBorder="1" applyAlignment="1">
      <alignment horizontal="center" vertical="center" wrapText="1"/>
    </xf>
    <xf numFmtId="0" fontId="27" fillId="33" borderId="18" xfId="0" applyFont="1" applyFill="1" applyBorder="1" applyAlignment="1">
      <alignment vertical="center" wrapText="1"/>
    </xf>
    <xf numFmtId="0" fontId="27" fillId="33" borderId="18" xfId="0" applyNumberFormat="1" applyFont="1" applyFill="1" applyBorder="1" applyAlignment="1">
      <alignment vertical="center" wrapText="1"/>
    </xf>
    <xf numFmtId="0" fontId="27" fillId="36" borderId="18" xfId="0" applyFont="1" applyFill="1" applyBorder="1" applyAlignment="1">
      <alignment vertical="center" wrapText="1"/>
    </xf>
    <xf numFmtId="0" fontId="27" fillId="37" borderId="18" xfId="0" applyFont="1" applyFill="1" applyBorder="1" applyAlignment="1">
      <alignment vertical="center" wrapText="1"/>
    </xf>
    <xf numFmtId="4" fontId="27" fillId="36" borderId="18" xfId="0" applyNumberFormat="1" applyFont="1" applyFill="1" applyBorder="1" applyAlignment="1">
      <alignment horizontal="right" vertical="top" wrapText="1"/>
    </xf>
    <xf numFmtId="4" fontId="27" fillId="37" borderId="18" xfId="0" applyNumberFormat="1" applyFont="1" applyFill="1" applyBorder="1" applyAlignment="1">
      <alignment horizontal="right" vertical="top" wrapText="1"/>
    </xf>
    <xf numFmtId="177" fontId="26" fillId="36" borderId="18" xfId="0" applyNumberFormat="1" applyFont="1" applyFill="1" applyBorder="1" applyAlignment="1">
      <alignment horizontal="center" vertical="center"/>
    </xf>
    <xf numFmtId="177" fontId="26" fillId="37" borderId="18" xfId="0" applyNumberFormat="1" applyFont="1" applyFill="1" applyBorder="1" applyAlignment="1">
      <alignment horizontal="center" vertical="center"/>
    </xf>
    <xf numFmtId="177" fontId="31" fillId="0" borderId="18" xfId="0" applyNumberFormat="1" applyFont="1" applyBorder="1"/>
    <xf numFmtId="177" fontId="26" fillId="36" borderId="18" xfId="0" applyNumberFormat="1" applyFont="1" applyFill="1" applyBorder="1"/>
    <xf numFmtId="177" fontId="26" fillId="37" borderId="18" xfId="0" applyNumberFormat="1" applyFont="1" applyFill="1" applyBorder="1"/>
    <xf numFmtId="177" fontId="26" fillId="0" borderId="18" xfId="0" applyNumberFormat="1" applyFont="1" applyBorder="1"/>
    <xf numFmtId="49" fontId="27" fillId="0" borderId="18" xfId="0" applyNumberFormat="1" applyFont="1" applyFill="1" applyBorder="1" applyAlignment="1">
      <alignment vertical="center" wrapText="1"/>
    </xf>
    <xf numFmtId="0" fontId="27" fillId="0" borderId="18" xfId="0" applyFont="1" applyFill="1" applyBorder="1" applyAlignment="1">
      <alignment vertical="center" wrapText="1"/>
    </xf>
    <xf numFmtId="4" fontId="27" fillId="0" borderId="18" xfId="0" applyNumberFormat="1" applyFont="1" applyFill="1" applyBorder="1" applyAlignment="1">
      <alignment horizontal="right" vertical="top" wrapText="1"/>
    </xf>
    <xf numFmtId="0" fontId="26" fillId="0" borderId="0" xfId="0" applyFont="1" applyFill="1"/>
    <xf numFmtId="176" fontId="2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7" fillId="0" borderId="0" xfId="0" applyNumberFormat="1" applyFont="1" applyAlignment="1"/>
    <xf numFmtId="1" fontId="37" fillId="0" borderId="0" xfId="0" applyNumberFormat="1" applyFont="1" applyAlignment="1"/>
    <xf numFmtId="0" fontId="26" fillId="0" borderId="0" xfId="0" applyFont="1"/>
    <xf numFmtId="1" fontId="61" fillId="0" borderId="0" xfId="0" applyNumberFormat="1" applyFont="1" applyAlignment="1"/>
    <xf numFmtId="0" fontId="61" fillId="0" borderId="0" xfId="0" applyNumberFormat="1" applyFont="1" applyAlignment="1"/>
    <xf numFmtId="0" fontId="26" fillId="0" borderId="0" xfId="0" applyFont="1"/>
    <xf numFmtId="0" fontId="26" fillId="0" borderId="0" xfId="0" applyFont="1"/>
    <xf numFmtId="0" fontId="62" fillId="0" borderId="0" xfId="110"/>
    <xf numFmtId="0" fontId="63" fillId="0" borderId="0" xfId="110" applyNumberFormat="1" applyFont="1"/>
    <xf numFmtId="1" fontId="65" fillId="0" borderId="0" xfId="0" applyNumberFormat="1" applyFont="1" applyAlignment="1"/>
    <xf numFmtId="0" fontId="65" fillId="0" borderId="0" xfId="0" applyNumberFormat="1" applyFont="1" applyAlignment="1"/>
    <xf numFmtId="0" fontId="26" fillId="0" borderId="0" xfId="0" applyFont="1" applyAlignment="1">
      <alignment vertical="center"/>
    </xf>
    <xf numFmtId="0" fontId="32" fillId="0" borderId="0" xfId="0" applyFont="1" applyAlignment="1">
      <alignment horizontal="left" wrapText="1"/>
    </xf>
    <xf numFmtId="0" fontId="38" fillId="0" borderId="19" xfId="0" applyFont="1" applyBorder="1" applyAlignment="1">
      <alignment horizontal="left" vertical="center" wrapText="1"/>
    </xf>
    <xf numFmtId="0" fontId="27" fillId="0" borderId="10" xfId="0" applyFont="1" applyBorder="1" applyAlignment="1">
      <alignment wrapText="1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right" vertical="center" wrapText="1"/>
    </xf>
    <xf numFmtId="49" fontId="27" fillId="33" borderId="10" xfId="0" applyNumberFormat="1" applyFont="1" applyFill="1" applyBorder="1" applyAlignment="1">
      <alignment vertical="center" wrapText="1"/>
    </xf>
    <xf numFmtId="49" fontId="27" fillId="33" borderId="12" xfId="0" applyNumberFormat="1" applyFont="1" applyFill="1" applyBorder="1" applyAlignment="1">
      <alignment vertical="center" wrapText="1"/>
    </xf>
    <xf numFmtId="0" fontId="27" fillId="33" borderId="10" xfId="0" applyFont="1" applyFill="1" applyBorder="1" applyAlignment="1">
      <alignment vertical="center" wrapText="1"/>
    </xf>
    <xf numFmtId="0" fontId="27" fillId="33" borderId="12" xfId="0" applyFont="1" applyFill="1" applyBorder="1" applyAlignment="1">
      <alignment vertical="center" wrapText="1"/>
    </xf>
    <xf numFmtId="4" fontId="28" fillId="34" borderId="10" xfId="0" applyNumberFormat="1" applyFont="1" applyFill="1" applyBorder="1" applyAlignment="1">
      <alignment horizontal="right" vertical="top" wrapText="1"/>
    </xf>
    <xf numFmtId="176" fontId="28" fillId="34" borderId="10" xfId="0" applyNumberFormat="1" applyFont="1" applyFill="1" applyBorder="1" applyAlignment="1">
      <alignment horizontal="right" vertical="top" wrapText="1"/>
    </xf>
    <xf numFmtId="176" fontId="28" fillId="34" borderId="12" xfId="0" applyNumberFormat="1" applyFont="1" applyFill="1" applyBorder="1" applyAlignment="1">
      <alignment horizontal="right" vertical="top" wrapText="1"/>
    </xf>
    <xf numFmtId="4" fontId="27" fillId="35" borderId="10" xfId="0" applyNumberFormat="1" applyFont="1" applyFill="1" applyBorder="1" applyAlignment="1">
      <alignment horizontal="right" vertical="top" wrapText="1"/>
    </xf>
    <xf numFmtId="176" fontId="27" fillId="35" borderId="10" xfId="0" applyNumberFormat="1" applyFont="1" applyFill="1" applyBorder="1" applyAlignment="1">
      <alignment horizontal="right" vertical="top" wrapText="1"/>
    </xf>
    <xf numFmtId="176" fontId="27" fillId="35" borderId="12" xfId="0" applyNumberFormat="1" applyFont="1" applyFill="1" applyBorder="1" applyAlignment="1">
      <alignment horizontal="right" vertical="top" wrapText="1"/>
    </xf>
    <xf numFmtId="0" fontId="27" fillId="35" borderId="10" xfId="0" applyFont="1" applyFill="1" applyBorder="1" applyAlignment="1">
      <alignment horizontal="right" vertical="top" wrapText="1"/>
    </xf>
    <xf numFmtId="0" fontId="27" fillId="35" borderId="12" xfId="0" applyFont="1" applyFill="1" applyBorder="1" applyAlignment="1">
      <alignment horizontal="right" vertical="top" wrapText="1"/>
    </xf>
    <xf numFmtId="4" fontId="27" fillId="35" borderId="13" xfId="0" applyNumberFormat="1" applyFont="1" applyFill="1" applyBorder="1" applyAlignment="1">
      <alignment horizontal="right" vertical="top" wrapText="1"/>
    </xf>
    <xf numFmtId="0" fontId="27" fillId="35" borderId="13" xfId="0" applyFont="1" applyFill="1" applyBorder="1" applyAlignment="1">
      <alignment horizontal="right" vertical="top" wrapText="1"/>
    </xf>
    <xf numFmtId="176" fontId="27" fillId="35" borderId="13" xfId="0" applyNumberFormat="1" applyFont="1" applyFill="1" applyBorder="1" applyAlignment="1">
      <alignment horizontal="right" vertical="top" wrapText="1"/>
    </xf>
    <xf numFmtId="176" fontId="27" fillId="35" borderId="20" xfId="0" applyNumberFormat="1" applyFont="1" applyFill="1" applyBorder="1" applyAlignment="1">
      <alignment horizontal="right" vertical="top" wrapText="1"/>
    </xf>
    <xf numFmtId="49" fontId="27" fillId="33" borderId="18" xfId="0" applyNumberFormat="1" applyFont="1" applyFill="1" applyBorder="1" applyAlignment="1">
      <alignment horizontal="left" vertical="top" wrapText="1"/>
    </xf>
    <xf numFmtId="49" fontId="27" fillId="33" borderId="22" xfId="0" applyNumberFormat="1" applyFont="1" applyFill="1" applyBorder="1" applyAlignment="1">
      <alignment horizontal="left" vertical="top" wrapText="1"/>
    </xf>
    <xf numFmtId="49" fontId="27" fillId="33" borderId="23" xfId="0" applyNumberFormat="1" applyFont="1" applyFill="1" applyBorder="1" applyAlignment="1">
      <alignment horizontal="left" vertical="top" wrapText="1"/>
    </xf>
    <xf numFmtId="0" fontId="27" fillId="33" borderId="18" xfId="0" applyFont="1" applyFill="1" applyBorder="1" applyAlignment="1">
      <alignment vertical="center" wrapText="1"/>
    </xf>
    <xf numFmtId="49" fontId="28" fillId="33" borderId="18" xfId="0" applyNumberFormat="1" applyFont="1" applyFill="1" applyBorder="1" applyAlignment="1">
      <alignment horizontal="left" vertical="top" wrapText="1"/>
    </xf>
    <xf numFmtId="14" fontId="27" fillId="33" borderId="18" xfId="0" applyNumberFormat="1" applyFont="1" applyFill="1" applyBorder="1" applyAlignment="1">
      <alignment vertical="center" wrapText="1"/>
    </xf>
    <xf numFmtId="49" fontId="27" fillId="33" borderId="13" xfId="0" applyNumberFormat="1" applyFont="1" applyFill="1" applyBorder="1" applyAlignment="1">
      <alignment horizontal="left" vertical="top" wrapText="1"/>
    </xf>
    <xf numFmtId="49" fontId="27" fillId="33" borderId="15" xfId="0" applyNumberFormat="1" applyFont="1" applyFill="1" applyBorder="1" applyAlignment="1">
      <alignment horizontal="left" vertical="top" wrapText="1"/>
    </xf>
    <xf numFmtId="0" fontId="26" fillId="0" borderId="0" xfId="0" applyFont="1" applyAlignment="1">
      <alignment wrapText="1"/>
    </xf>
    <xf numFmtId="0" fontId="26" fillId="0" borderId="19" xfId="0" applyFont="1" applyBorder="1" applyAlignment="1">
      <alignment wrapText="1"/>
    </xf>
    <xf numFmtId="0" fontId="26" fillId="0" borderId="0" xfId="0" applyFont="1" applyAlignment="1">
      <alignment horizontal="right" vertical="center" wrapText="1"/>
    </xf>
    <xf numFmtId="0" fontId="27" fillId="33" borderId="13" xfId="0" applyFont="1" applyFill="1" applyBorder="1" applyAlignment="1">
      <alignment vertical="center" wrapText="1"/>
    </xf>
    <xf numFmtId="0" fontId="27" fillId="33" borderId="15" xfId="0" applyFont="1" applyFill="1" applyBorder="1" applyAlignment="1">
      <alignment vertical="center" wrapText="1"/>
    </xf>
    <xf numFmtId="49" fontId="28" fillId="33" borderId="13" xfId="0" applyNumberFormat="1" applyFont="1" applyFill="1" applyBorder="1" applyAlignment="1">
      <alignment horizontal="left" vertical="top" wrapText="1"/>
    </xf>
    <xf numFmtId="49" fontId="28" fillId="33" borderId="14" xfId="0" applyNumberFormat="1" applyFont="1" applyFill="1" applyBorder="1" applyAlignment="1">
      <alignment horizontal="left" vertical="top" wrapText="1"/>
    </xf>
    <xf numFmtId="49" fontId="28" fillId="33" borderId="15" xfId="0" applyNumberFormat="1" applyFont="1" applyFill="1" applyBorder="1" applyAlignment="1">
      <alignment horizontal="left" vertical="top" wrapText="1"/>
    </xf>
    <xf numFmtId="14" fontId="27" fillId="33" borderId="12" xfId="0" applyNumberFormat="1" applyFont="1" applyFill="1" applyBorder="1" applyAlignment="1">
      <alignment vertical="center" wrapText="1"/>
    </xf>
    <xf numFmtId="14" fontId="27" fillId="33" borderId="16" xfId="0" applyNumberFormat="1" applyFont="1" applyFill="1" applyBorder="1" applyAlignment="1">
      <alignment vertical="center" wrapText="1"/>
    </xf>
    <xf numFmtId="14" fontId="27" fillId="33" borderId="17" xfId="0" applyNumberFormat="1" applyFont="1" applyFill="1" applyBorder="1" applyAlignment="1">
      <alignment vertical="center" wrapText="1"/>
    </xf>
  </cellXfs>
  <cellStyles count="28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15" Type="http://schemas.openxmlformats.org/officeDocument/2006/relationships/hyperlink" Target="cid:ba9273f6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626" Type="http://schemas.openxmlformats.org/officeDocument/2006/relationships/image" Target="cid:cfefaa35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E31" sqref="E31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SUM(E4:E41)</f>
        <v>13520288.599899996</v>
      </c>
      <c r="F3" s="25">
        <f>RA!I7</f>
        <v>1150636.3008999999</v>
      </c>
      <c r="G3" s="16">
        <f>SUM(G4:G41)</f>
        <v>12369652.299000001</v>
      </c>
      <c r="H3" s="27">
        <f>RA!J7</f>
        <v>8.5104418622285198</v>
      </c>
      <c r="I3" s="20">
        <f>SUM(I4:I41)</f>
        <v>13520292.159034038</v>
      </c>
      <c r="J3" s="21">
        <f>SUM(J4:J41)</f>
        <v>12369652.195259562</v>
      </c>
      <c r="K3" s="22">
        <f>E3-I3</f>
        <v>-3.559134041890502</v>
      </c>
      <c r="L3" s="22">
        <f>G3-J3</f>
        <v>0.10374043881893158</v>
      </c>
    </row>
    <row r="4" spans="1:13">
      <c r="A4" s="68">
        <f>RA!A8</f>
        <v>42467</v>
      </c>
      <c r="B4" s="12">
        <v>12</v>
      </c>
      <c r="C4" s="63" t="s">
        <v>6</v>
      </c>
      <c r="D4" s="63"/>
      <c r="E4" s="15">
        <f>VLOOKUP(C4,RA!B8:D36,3,0)</f>
        <v>532064.27430000005</v>
      </c>
      <c r="F4" s="25">
        <f>VLOOKUP(C4,RA!B8:I39,8,0)</f>
        <v>52168.555099999998</v>
      </c>
      <c r="G4" s="16">
        <f t="shared" ref="G4:G41" si="0">E4-F4</f>
        <v>479895.71920000005</v>
      </c>
      <c r="H4" s="27">
        <f>RA!J8</f>
        <v>9.8049347832335698</v>
      </c>
      <c r="I4" s="20">
        <f>VLOOKUP(B4,RMS!B:D,3,FALSE)</f>
        <v>532064.83318376099</v>
      </c>
      <c r="J4" s="21">
        <f>VLOOKUP(B4,RMS!B:E,4,FALSE)</f>
        <v>479895.72936239297</v>
      </c>
      <c r="K4" s="22">
        <f t="shared" ref="K4:K41" si="1">E4-I4</f>
        <v>-0.55888376093935221</v>
      </c>
      <c r="L4" s="22">
        <f t="shared" ref="L4:L41" si="2">G4-J4</f>
        <v>-1.0162392922211438E-2</v>
      </c>
    </row>
    <row r="5" spans="1:13">
      <c r="A5" s="68"/>
      <c r="B5" s="12">
        <v>13</v>
      </c>
      <c r="C5" s="63" t="s">
        <v>7</v>
      </c>
      <c r="D5" s="63"/>
      <c r="E5" s="15">
        <f>VLOOKUP(C5,RA!B8:D37,3,0)</f>
        <v>56262.373599999999</v>
      </c>
      <c r="F5" s="25">
        <f>VLOOKUP(C5,RA!B9:I40,8,0)</f>
        <v>5461.8855000000003</v>
      </c>
      <c r="G5" s="16">
        <f t="shared" si="0"/>
        <v>50800.488100000002</v>
      </c>
      <c r="H5" s="27">
        <f>RA!J9</f>
        <v>9.7078831739868203</v>
      </c>
      <c r="I5" s="20">
        <f>VLOOKUP(B5,RMS!B:D,3,FALSE)</f>
        <v>56262.402004273499</v>
      </c>
      <c r="J5" s="21">
        <f>VLOOKUP(B5,RMS!B:E,4,FALSE)</f>
        <v>50800.479803418799</v>
      </c>
      <c r="K5" s="22">
        <f t="shared" si="1"/>
        <v>-2.8404273500200361E-2</v>
      </c>
      <c r="L5" s="22">
        <f t="shared" si="2"/>
        <v>8.2965812034672126E-3</v>
      </c>
      <c r="M5" s="32"/>
    </row>
    <row r="6" spans="1:13">
      <c r="A6" s="68"/>
      <c r="B6" s="12">
        <v>14</v>
      </c>
      <c r="C6" s="63" t="s">
        <v>8</v>
      </c>
      <c r="D6" s="63"/>
      <c r="E6" s="15">
        <f>VLOOKUP(C6,RA!B10:D38,3,0)</f>
        <v>106117.1799</v>
      </c>
      <c r="F6" s="25">
        <f>VLOOKUP(C6,RA!B10:I41,8,0)</f>
        <v>10975.4974</v>
      </c>
      <c r="G6" s="16">
        <f t="shared" si="0"/>
        <v>95141.682499999995</v>
      </c>
      <c r="H6" s="27">
        <f>RA!J10</f>
        <v>10.342809157143799</v>
      </c>
      <c r="I6" s="20">
        <f>VLOOKUP(B6,RMS!B:D,3,FALSE)</f>
        <v>106119.01893936899</v>
      </c>
      <c r="J6" s="21">
        <f>VLOOKUP(B6,RMS!B:E,4,FALSE)</f>
        <v>95141.682503947202</v>
      </c>
      <c r="K6" s="22">
        <f>E6-I6</f>
        <v>-1.8390393689915072</v>
      </c>
      <c r="L6" s="22">
        <f t="shared" si="2"/>
        <v>-3.9472070056945086E-6</v>
      </c>
      <c r="M6" s="32"/>
    </row>
    <row r="7" spans="1:13">
      <c r="A7" s="68"/>
      <c r="B7" s="12">
        <v>15</v>
      </c>
      <c r="C7" s="63" t="s">
        <v>9</v>
      </c>
      <c r="D7" s="63"/>
      <c r="E7" s="15">
        <f>VLOOKUP(C7,RA!B10:D39,3,0)</f>
        <v>44137.286500000002</v>
      </c>
      <c r="F7" s="25">
        <f>VLOOKUP(C7,RA!B11:I42,8,0)</f>
        <v>-3722.7622999999999</v>
      </c>
      <c r="G7" s="16">
        <f t="shared" si="0"/>
        <v>47860.048800000004</v>
      </c>
      <c r="H7" s="27">
        <f>RA!J11</f>
        <v>-8.4345065027955499</v>
      </c>
      <c r="I7" s="20">
        <f>VLOOKUP(B7,RMS!B:D,3,FALSE)</f>
        <v>44137.306919726201</v>
      </c>
      <c r="J7" s="21">
        <f>VLOOKUP(B7,RMS!B:E,4,FALSE)</f>
        <v>47860.048701421998</v>
      </c>
      <c r="K7" s="22">
        <f t="shared" si="1"/>
        <v>-2.0419726199179422E-2</v>
      </c>
      <c r="L7" s="22">
        <f t="shared" si="2"/>
        <v>9.857800614554435E-5</v>
      </c>
      <c r="M7" s="32"/>
    </row>
    <row r="8" spans="1:13">
      <c r="A8" s="68"/>
      <c r="B8" s="12">
        <v>16</v>
      </c>
      <c r="C8" s="63" t="s">
        <v>10</v>
      </c>
      <c r="D8" s="63"/>
      <c r="E8" s="15">
        <f>VLOOKUP(C8,RA!B12:D39,3,0)</f>
        <v>83289.229399999997</v>
      </c>
      <c r="F8" s="25">
        <f>VLOOKUP(C8,RA!B12:I43,8,0)</f>
        <v>17506.744699999999</v>
      </c>
      <c r="G8" s="16">
        <f t="shared" si="0"/>
        <v>65782.484700000001</v>
      </c>
      <c r="H8" s="27">
        <f>RA!J12</f>
        <v>21.019218002273899</v>
      </c>
      <c r="I8" s="20">
        <f>VLOOKUP(B8,RMS!B:D,3,FALSE)</f>
        <v>83289.235292307698</v>
      </c>
      <c r="J8" s="21">
        <f>VLOOKUP(B8,RMS!B:E,4,FALSE)</f>
        <v>65782.486147008502</v>
      </c>
      <c r="K8" s="22">
        <f t="shared" si="1"/>
        <v>-5.8923077012877911E-3</v>
      </c>
      <c r="L8" s="22">
        <f t="shared" si="2"/>
        <v>-1.447008500690572E-3</v>
      </c>
      <c r="M8" s="32"/>
    </row>
    <row r="9" spans="1:13">
      <c r="A9" s="68"/>
      <c r="B9" s="12">
        <v>17</v>
      </c>
      <c r="C9" s="63" t="s">
        <v>11</v>
      </c>
      <c r="D9" s="63"/>
      <c r="E9" s="15">
        <f>VLOOKUP(C9,RA!B12:D40,3,0)</f>
        <v>159850.83739999999</v>
      </c>
      <c r="F9" s="25">
        <f>VLOOKUP(C9,RA!B13:I44,8,0)</f>
        <v>52383.032599999999</v>
      </c>
      <c r="G9" s="16">
        <f t="shared" si="0"/>
        <v>107467.80479999998</v>
      </c>
      <c r="H9" s="27">
        <f>RA!J13</f>
        <v>32.769945689380499</v>
      </c>
      <c r="I9" s="20">
        <f>VLOOKUP(B9,RMS!B:D,3,FALSE)</f>
        <v>159850.991829915</v>
      </c>
      <c r="J9" s="21">
        <f>VLOOKUP(B9,RMS!B:E,4,FALSE)</f>
        <v>107467.803779487</v>
      </c>
      <c r="K9" s="22">
        <f t="shared" si="1"/>
        <v>-0.15442991501186043</v>
      </c>
      <c r="L9" s="22">
        <f t="shared" si="2"/>
        <v>1.0205129801761359E-3</v>
      </c>
      <c r="M9" s="32"/>
    </row>
    <row r="10" spans="1:13">
      <c r="A10" s="68"/>
      <c r="B10" s="12">
        <v>18</v>
      </c>
      <c r="C10" s="63" t="s">
        <v>12</v>
      </c>
      <c r="D10" s="63"/>
      <c r="E10" s="15">
        <f>VLOOKUP(C10,RA!B14:D41,3,0)</f>
        <v>126627.7187</v>
      </c>
      <c r="F10" s="25">
        <f>VLOOKUP(C10,RA!B14:I44,8,0)</f>
        <v>22046.360199999999</v>
      </c>
      <c r="G10" s="16">
        <f t="shared" si="0"/>
        <v>104581.3585</v>
      </c>
      <c r="H10" s="27">
        <f>RA!J14</f>
        <v>17.410374621239999</v>
      </c>
      <c r="I10" s="20">
        <f>VLOOKUP(B10,RMS!B:D,3,FALSE)</f>
        <v>126627.72593247901</v>
      </c>
      <c r="J10" s="21">
        <f>VLOOKUP(B10,RMS!B:E,4,FALSE)</f>
        <v>104581.35596495699</v>
      </c>
      <c r="K10" s="22">
        <f t="shared" si="1"/>
        <v>-7.2324790089624003E-3</v>
      </c>
      <c r="L10" s="22">
        <f t="shared" si="2"/>
        <v>2.5350430078106001E-3</v>
      </c>
      <c r="M10" s="32"/>
    </row>
    <row r="11" spans="1:13">
      <c r="A11" s="68"/>
      <c r="B11" s="12">
        <v>19</v>
      </c>
      <c r="C11" s="63" t="s">
        <v>13</v>
      </c>
      <c r="D11" s="63"/>
      <c r="E11" s="15">
        <f>VLOOKUP(C11,RA!B14:D42,3,0)</f>
        <v>102042.2403</v>
      </c>
      <c r="F11" s="25">
        <f>VLOOKUP(C11,RA!B15:I45,8,0)</f>
        <v>3561.2188999999998</v>
      </c>
      <c r="G11" s="16">
        <f t="shared" si="0"/>
        <v>98481.021399999998</v>
      </c>
      <c r="H11" s="27">
        <f>RA!J15</f>
        <v>3.48994582001548</v>
      </c>
      <c r="I11" s="20">
        <f>VLOOKUP(B11,RMS!B:D,3,FALSE)</f>
        <v>102042.285318803</v>
      </c>
      <c r="J11" s="21">
        <f>VLOOKUP(B11,RMS!B:E,4,FALSE)</f>
        <v>98481.019846153795</v>
      </c>
      <c r="K11" s="22">
        <f t="shared" si="1"/>
        <v>-4.501880299358163E-2</v>
      </c>
      <c r="L11" s="22">
        <f t="shared" si="2"/>
        <v>1.5538462030235678E-3</v>
      </c>
      <c r="M11" s="32"/>
    </row>
    <row r="12" spans="1:13">
      <c r="A12" s="68"/>
      <c r="B12" s="12">
        <v>21</v>
      </c>
      <c r="C12" s="63" t="s">
        <v>14</v>
      </c>
      <c r="D12" s="63"/>
      <c r="E12" s="15">
        <f>VLOOKUP(C12,RA!B16:D43,3,0)</f>
        <v>626621.21059999999</v>
      </c>
      <c r="F12" s="25">
        <f>VLOOKUP(C12,RA!B16:I46,8,0)</f>
        <v>9958.6187000000009</v>
      </c>
      <c r="G12" s="16">
        <f t="shared" si="0"/>
        <v>616662.5919</v>
      </c>
      <c r="H12" s="27">
        <f>RA!J16</f>
        <v>1.58925656066836</v>
      </c>
      <c r="I12" s="20">
        <f>VLOOKUP(B12,RMS!B:D,3,FALSE)</f>
        <v>626620.74269658094</v>
      </c>
      <c r="J12" s="21">
        <f>VLOOKUP(B12,RMS!B:E,4,FALSE)</f>
        <v>616662.59163333301</v>
      </c>
      <c r="K12" s="22">
        <f t="shared" si="1"/>
        <v>0.46790341904852539</v>
      </c>
      <c r="L12" s="22">
        <f t="shared" si="2"/>
        <v>2.6666698977351189E-4</v>
      </c>
      <c r="M12" s="32"/>
    </row>
    <row r="13" spans="1:13">
      <c r="A13" s="68"/>
      <c r="B13" s="12">
        <v>22</v>
      </c>
      <c r="C13" s="63" t="s">
        <v>15</v>
      </c>
      <c r="D13" s="63"/>
      <c r="E13" s="15">
        <f>VLOOKUP(C13,RA!B16:D44,3,0)</f>
        <v>596422.32770000002</v>
      </c>
      <c r="F13" s="25">
        <f>VLOOKUP(C13,RA!B17:I47,8,0)</f>
        <v>31627.789799999999</v>
      </c>
      <c r="G13" s="16">
        <f t="shared" si="0"/>
        <v>564794.5379</v>
      </c>
      <c r="H13" s="27">
        <f>RA!J17</f>
        <v>5.3029184742239801</v>
      </c>
      <c r="I13" s="20">
        <f>VLOOKUP(B13,RMS!B:D,3,FALSE)</f>
        <v>596422.23438803398</v>
      </c>
      <c r="J13" s="21">
        <f>VLOOKUP(B13,RMS!B:E,4,FALSE)</f>
        <v>564794.53889487195</v>
      </c>
      <c r="K13" s="22">
        <f t="shared" si="1"/>
        <v>9.3311966047622263E-2</v>
      </c>
      <c r="L13" s="22">
        <f t="shared" si="2"/>
        <v>-9.9487195257097483E-4</v>
      </c>
      <c r="M13" s="32"/>
    </row>
    <row r="14" spans="1:13">
      <c r="A14" s="68"/>
      <c r="B14" s="12">
        <v>23</v>
      </c>
      <c r="C14" s="63" t="s">
        <v>16</v>
      </c>
      <c r="D14" s="63"/>
      <c r="E14" s="15">
        <f>VLOOKUP(C14,RA!B18:D44,3,0)</f>
        <v>1232061.3906</v>
      </c>
      <c r="F14" s="25">
        <f>VLOOKUP(C14,RA!B18:I48,8,0)</f>
        <v>175856.79519999999</v>
      </c>
      <c r="G14" s="16">
        <f t="shared" si="0"/>
        <v>1056204.5954</v>
      </c>
      <c r="H14" s="27">
        <f>RA!J18</f>
        <v>14.273379276527701</v>
      </c>
      <c r="I14" s="20">
        <f>VLOOKUP(B14,RMS!B:D,3,FALSE)</f>
        <v>1232061.5025017101</v>
      </c>
      <c r="J14" s="21">
        <f>VLOOKUP(B14,RMS!B:E,4,FALSE)</f>
        <v>1056204.5893572599</v>
      </c>
      <c r="K14" s="22">
        <f t="shared" si="1"/>
        <v>-0.11190171004272997</v>
      </c>
      <c r="L14" s="22">
        <f t="shared" si="2"/>
        <v>6.0427400749176741E-3</v>
      </c>
      <c r="M14" s="32"/>
    </row>
    <row r="15" spans="1:13">
      <c r="A15" s="68"/>
      <c r="B15" s="12">
        <v>24</v>
      </c>
      <c r="C15" s="63" t="s">
        <v>17</v>
      </c>
      <c r="D15" s="63"/>
      <c r="E15" s="15">
        <f>VLOOKUP(C15,RA!B18:D45,3,0)</f>
        <v>468377.65590000001</v>
      </c>
      <c r="F15" s="25">
        <f>VLOOKUP(C15,RA!B19:I49,8,0)</f>
        <v>30997.449199999999</v>
      </c>
      <c r="G15" s="16">
        <f t="shared" si="0"/>
        <v>437380.20670000004</v>
      </c>
      <c r="H15" s="27">
        <f>RA!J19</f>
        <v>6.6180461022286803</v>
      </c>
      <c r="I15" s="20">
        <f>VLOOKUP(B15,RMS!B:D,3,FALSE)</f>
        <v>468377.64534786303</v>
      </c>
      <c r="J15" s="21">
        <f>VLOOKUP(B15,RMS!B:E,4,FALSE)</f>
        <v>437380.207692308</v>
      </c>
      <c r="K15" s="22">
        <f t="shared" si="1"/>
        <v>1.055213698418811E-2</v>
      </c>
      <c r="L15" s="22">
        <f t="shared" si="2"/>
        <v>-9.923079633153975E-4</v>
      </c>
      <c r="M15" s="32"/>
    </row>
    <row r="16" spans="1:13">
      <c r="A16" s="68"/>
      <c r="B16" s="12">
        <v>25</v>
      </c>
      <c r="C16" s="63" t="s">
        <v>18</v>
      </c>
      <c r="D16" s="63"/>
      <c r="E16" s="15">
        <f>VLOOKUP(C16,RA!B20:D46,3,0)</f>
        <v>807412.64430000004</v>
      </c>
      <c r="F16" s="25">
        <f>VLOOKUP(C16,RA!B20:I50,8,0)</f>
        <v>78461.528200000001</v>
      </c>
      <c r="G16" s="16">
        <f t="shared" si="0"/>
        <v>728951.11609999998</v>
      </c>
      <c r="H16" s="27">
        <f>RA!J20</f>
        <v>9.7176491790048107</v>
      </c>
      <c r="I16" s="20">
        <f>VLOOKUP(B16,RMS!B:D,3,FALSE)</f>
        <v>807412.58513893804</v>
      </c>
      <c r="J16" s="21">
        <f>VLOOKUP(B16,RMS!B:E,4,FALSE)</f>
        <v>728951.116129203</v>
      </c>
      <c r="K16" s="22">
        <f t="shared" si="1"/>
        <v>5.9161062003113329E-2</v>
      </c>
      <c r="L16" s="22">
        <f t="shared" si="2"/>
        <v>-2.9203016310930252E-5</v>
      </c>
      <c r="M16" s="32"/>
    </row>
    <row r="17" spans="1:13">
      <c r="A17" s="68"/>
      <c r="B17" s="12">
        <v>26</v>
      </c>
      <c r="C17" s="63" t="s">
        <v>19</v>
      </c>
      <c r="D17" s="63"/>
      <c r="E17" s="15">
        <f>VLOOKUP(C17,RA!B20:D47,3,0)</f>
        <v>276559.40360000002</v>
      </c>
      <c r="F17" s="25">
        <f>VLOOKUP(C17,RA!B21:I51,8,0)</f>
        <v>34184.355000000003</v>
      </c>
      <c r="G17" s="16">
        <f t="shared" si="0"/>
        <v>242375.04860000001</v>
      </c>
      <c r="H17" s="27">
        <f>RA!J21</f>
        <v>12.360583135130801</v>
      </c>
      <c r="I17" s="20">
        <f>VLOOKUP(B17,RMS!B:D,3,FALSE)</f>
        <v>276558.93774247798</v>
      </c>
      <c r="J17" s="21">
        <f>VLOOKUP(B17,RMS!B:E,4,FALSE)</f>
        <v>242375.04843185801</v>
      </c>
      <c r="K17" s="22">
        <f t="shared" si="1"/>
        <v>0.46585752203827724</v>
      </c>
      <c r="L17" s="22">
        <f t="shared" si="2"/>
        <v>1.6814199625514448E-4</v>
      </c>
      <c r="M17" s="32"/>
    </row>
    <row r="18" spans="1:13">
      <c r="A18" s="68"/>
      <c r="B18" s="12">
        <v>27</v>
      </c>
      <c r="C18" s="63" t="s">
        <v>20</v>
      </c>
      <c r="D18" s="63"/>
      <c r="E18" s="15">
        <f>VLOOKUP(C18,RA!B22:D48,3,0)</f>
        <v>926799.26809999999</v>
      </c>
      <c r="F18" s="25">
        <f>VLOOKUP(C18,RA!B22:I52,8,0)</f>
        <v>65034.707499999997</v>
      </c>
      <c r="G18" s="16">
        <f t="shared" si="0"/>
        <v>861764.56059999997</v>
      </c>
      <c r="H18" s="27">
        <f>RA!J22</f>
        <v>7.0171297861861097</v>
      </c>
      <c r="I18" s="20">
        <f>VLOOKUP(B18,RMS!B:D,3,FALSE)</f>
        <v>926799.9179</v>
      </c>
      <c r="J18" s="21">
        <f>VLOOKUP(B18,RMS!B:E,4,FALSE)</f>
        <v>861764.56200000003</v>
      </c>
      <c r="K18" s="22">
        <f t="shared" si="1"/>
        <v>-0.64980000001378357</v>
      </c>
      <c r="L18" s="22">
        <f t="shared" si="2"/>
        <v>-1.4000000664964318E-3</v>
      </c>
      <c r="M18" s="32"/>
    </row>
    <row r="19" spans="1:13">
      <c r="A19" s="68"/>
      <c r="B19" s="12">
        <v>29</v>
      </c>
      <c r="C19" s="63" t="s">
        <v>21</v>
      </c>
      <c r="D19" s="63"/>
      <c r="E19" s="15">
        <f>VLOOKUP(C19,RA!B22:D49,3,0)</f>
        <v>2381042.7645</v>
      </c>
      <c r="F19" s="25">
        <f>VLOOKUP(C19,RA!B23:I53,8,0)</f>
        <v>66270.913100000005</v>
      </c>
      <c r="G19" s="16">
        <f t="shared" si="0"/>
        <v>2314771.8514</v>
      </c>
      <c r="H19" s="27">
        <f>RA!J23</f>
        <v>2.7832726941347601</v>
      </c>
      <c r="I19" s="20">
        <f>VLOOKUP(B19,RMS!B:D,3,FALSE)</f>
        <v>2381043.8954777801</v>
      </c>
      <c r="J19" s="21">
        <f>VLOOKUP(B19,RMS!B:E,4,FALSE)</f>
        <v>2314771.87131111</v>
      </c>
      <c r="K19" s="22">
        <f t="shared" si="1"/>
        <v>-1.1309777800925076</v>
      </c>
      <c r="L19" s="22">
        <f t="shared" si="2"/>
        <v>-1.9911109935492277E-2</v>
      </c>
      <c r="M19" s="32"/>
    </row>
    <row r="20" spans="1:13">
      <c r="A20" s="68"/>
      <c r="B20" s="12">
        <v>31</v>
      </c>
      <c r="C20" s="63" t="s">
        <v>22</v>
      </c>
      <c r="D20" s="63"/>
      <c r="E20" s="15">
        <f>VLOOKUP(C20,RA!B24:D50,3,0)</f>
        <v>204985.31520000001</v>
      </c>
      <c r="F20" s="25">
        <f>VLOOKUP(C20,RA!B24:I54,8,0)</f>
        <v>28835.841100000001</v>
      </c>
      <c r="G20" s="16">
        <f t="shared" si="0"/>
        <v>176149.47410000002</v>
      </c>
      <c r="H20" s="27">
        <f>RA!J24</f>
        <v>14.067271634490201</v>
      </c>
      <c r="I20" s="20">
        <f>VLOOKUP(B20,RMS!B:D,3,FALSE)</f>
        <v>204985.30517851099</v>
      </c>
      <c r="J20" s="21">
        <f>VLOOKUP(B20,RMS!B:E,4,FALSE)</f>
        <v>176149.463678281</v>
      </c>
      <c r="K20" s="22">
        <f t="shared" si="1"/>
        <v>1.0021489026257768E-2</v>
      </c>
      <c r="L20" s="22">
        <f t="shared" si="2"/>
        <v>1.0421719023725018E-2</v>
      </c>
      <c r="M20" s="32"/>
    </row>
    <row r="21" spans="1:13">
      <c r="A21" s="68"/>
      <c r="B21" s="12">
        <v>32</v>
      </c>
      <c r="C21" s="63" t="s">
        <v>23</v>
      </c>
      <c r="D21" s="63"/>
      <c r="E21" s="15">
        <f>VLOOKUP(C21,RA!B24:D51,3,0)</f>
        <v>191209.27900000001</v>
      </c>
      <c r="F21" s="25">
        <f>VLOOKUP(C21,RA!B25:I55,8,0)</f>
        <v>14146.3577</v>
      </c>
      <c r="G21" s="16">
        <f t="shared" si="0"/>
        <v>177062.92130000002</v>
      </c>
      <c r="H21" s="27">
        <f>RA!J25</f>
        <v>7.3983636013815</v>
      </c>
      <c r="I21" s="20">
        <f>VLOOKUP(B21,RMS!B:D,3,FALSE)</f>
        <v>191209.264432169</v>
      </c>
      <c r="J21" s="21">
        <f>VLOOKUP(B21,RMS!B:E,4,FALSE)</f>
        <v>177062.91479346799</v>
      </c>
      <c r="K21" s="22">
        <f t="shared" si="1"/>
        <v>1.4567831007298082E-2</v>
      </c>
      <c r="L21" s="22">
        <f t="shared" si="2"/>
        <v>6.5065320231951773E-3</v>
      </c>
      <c r="M21" s="32"/>
    </row>
    <row r="22" spans="1:13">
      <c r="A22" s="68"/>
      <c r="B22" s="12">
        <v>33</v>
      </c>
      <c r="C22" s="63" t="s">
        <v>24</v>
      </c>
      <c r="D22" s="63"/>
      <c r="E22" s="15">
        <f>VLOOKUP(C22,RA!B26:D52,3,0)</f>
        <v>518779.58769999997</v>
      </c>
      <c r="F22" s="25">
        <f>VLOOKUP(C22,RA!B26:I56,8,0)</f>
        <v>112850.9584</v>
      </c>
      <c r="G22" s="16">
        <f t="shared" si="0"/>
        <v>405928.62929999997</v>
      </c>
      <c r="H22" s="27">
        <f>RA!J26</f>
        <v>21.7531608944605</v>
      </c>
      <c r="I22" s="20">
        <f>VLOOKUP(B22,RMS!B:D,3,FALSE)</f>
        <v>518779.62525600899</v>
      </c>
      <c r="J22" s="21">
        <f>VLOOKUP(B22,RMS!B:E,4,FALSE)</f>
        <v>405928.61288542702</v>
      </c>
      <c r="K22" s="22">
        <f t="shared" si="1"/>
        <v>-3.755600901786238E-2</v>
      </c>
      <c r="L22" s="22">
        <f t="shared" si="2"/>
        <v>1.6414572950452566E-2</v>
      </c>
      <c r="M22" s="32"/>
    </row>
    <row r="23" spans="1:13">
      <c r="A23" s="68"/>
      <c r="B23" s="12">
        <v>34</v>
      </c>
      <c r="C23" s="63" t="s">
        <v>25</v>
      </c>
      <c r="D23" s="63"/>
      <c r="E23" s="15">
        <f>VLOOKUP(C23,RA!B26:D53,3,0)</f>
        <v>197099.1347</v>
      </c>
      <c r="F23" s="25">
        <f>VLOOKUP(C23,RA!B27:I57,8,0)</f>
        <v>54481.017599999999</v>
      </c>
      <c r="G23" s="16">
        <f t="shared" si="0"/>
        <v>142618.1171</v>
      </c>
      <c r="H23" s="27">
        <f>RA!J27</f>
        <v>27.641429112778301</v>
      </c>
      <c r="I23" s="20">
        <f>VLOOKUP(B23,RMS!B:D,3,FALSE)</f>
        <v>197098.98861962001</v>
      </c>
      <c r="J23" s="21">
        <f>VLOOKUP(B23,RMS!B:E,4,FALSE)</f>
        <v>142618.122827204</v>
      </c>
      <c r="K23" s="22">
        <f t="shared" si="1"/>
        <v>0.14608037998550572</v>
      </c>
      <c r="L23" s="22">
        <f t="shared" si="2"/>
        <v>-5.7272039994131774E-3</v>
      </c>
      <c r="M23" s="32"/>
    </row>
    <row r="24" spans="1:13">
      <c r="A24" s="68"/>
      <c r="B24" s="12">
        <v>35</v>
      </c>
      <c r="C24" s="63" t="s">
        <v>26</v>
      </c>
      <c r="D24" s="63"/>
      <c r="E24" s="15">
        <f>VLOOKUP(C24,RA!B28:D54,3,0)</f>
        <v>676062.78410000005</v>
      </c>
      <c r="F24" s="25">
        <f>VLOOKUP(C24,RA!B28:I58,8,0)</f>
        <v>37467.8004</v>
      </c>
      <c r="G24" s="16">
        <f t="shared" si="0"/>
        <v>638594.9837000001</v>
      </c>
      <c r="H24" s="27">
        <f>RA!J28</f>
        <v>5.5420592999921601</v>
      </c>
      <c r="I24" s="20">
        <f>VLOOKUP(B24,RMS!B:D,3,FALSE)</f>
        <v>676062.78418584098</v>
      </c>
      <c r="J24" s="21">
        <f>VLOOKUP(B24,RMS!B:E,4,FALSE)</f>
        <v>638594.98152654897</v>
      </c>
      <c r="K24" s="22">
        <f t="shared" si="1"/>
        <v>-8.584093302488327E-5</v>
      </c>
      <c r="L24" s="22">
        <f t="shared" si="2"/>
        <v>2.1734511246904731E-3</v>
      </c>
      <c r="M24" s="32"/>
    </row>
    <row r="25" spans="1:13">
      <c r="A25" s="68"/>
      <c r="B25" s="12">
        <v>36</v>
      </c>
      <c r="C25" s="63" t="s">
        <v>27</v>
      </c>
      <c r="D25" s="63"/>
      <c r="E25" s="15">
        <f>VLOOKUP(C25,RA!B28:D55,3,0)</f>
        <v>775372.12749999994</v>
      </c>
      <c r="F25" s="25">
        <f>VLOOKUP(C25,RA!B29:I59,8,0)</f>
        <v>101238.4574</v>
      </c>
      <c r="G25" s="16">
        <f t="shared" si="0"/>
        <v>674133.67009999999</v>
      </c>
      <c r="H25" s="27">
        <f>RA!J29</f>
        <v>13.0567573697057</v>
      </c>
      <c r="I25" s="20">
        <f>VLOOKUP(B25,RMS!B:D,3,FALSE)</f>
        <v>775372.46391061903</v>
      </c>
      <c r="J25" s="21">
        <f>VLOOKUP(B25,RMS!B:E,4,FALSE)</f>
        <v>674133.68347088899</v>
      </c>
      <c r="K25" s="22">
        <f t="shared" si="1"/>
        <v>-0.33641061908565462</v>
      </c>
      <c r="L25" s="22">
        <f t="shared" si="2"/>
        <v>-1.3370889006182551E-2</v>
      </c>
      <c r="M25" s="32"/>
    </row>
    <row r="26" spans="1:13">
      <c r="A26" s="68"/>
      <c r="B26" s="12">
        <v>37</v>
      </c>
      <c r="C26" s="63" t="s">
        <v>71</v>
      </c>
      <c r="D26" s="63"/>
      <c r="E26" s="15">
        <f>VLOOKUP(C26,RA!B30:D56,3,0)</f>
        <v>954071.96510000003</v>
      </c>
      <c r="F26" s="25">
        <f>VLOOKUP(C26,RA!B30:I60,8,0)</f>
        <v>91323.944600000003</v>
      </c>
      <c r="G26" s="16">
        <f t="shared" si="0"/>
        <v>862748.02049999998</v>
      </c>
      <c r="H26" s="27">
        <f>RA!J30</f>
        <v>9.5720184577929608</v>
      </c>
      <c r="I26" s="20">
        <f>VLOOKUP(B26,RMS!B:D,3,FALSE)</f>
        <v>954071.93926814198</v>
      </c>
      <c r="J26" s="21">
        <f>VLOOKUP(B26,RMS!B:E,4,FALSE)</f>
        <v>862748.01885725698</v>
      </c>
      <c r="K26" s="22">
        <f t="shared" si="1"/>
        <v>2.5831858045421541E-2</v>
      </c>
      <c r="L26" s="22">
        <f t="shared" si="2"/>
        <v>1.6427430091425776E-3</v>
      </c>
      <c r="M26" s="32"/>
    </row>
    <row r="27" spans="1:13">
      <c r="A27" s="68"/>
      <c r="B27" s="12">
        <v>38</v>
      </c>
      <c r="C27" s="63" t="s">
        <v>29</v>
      </c>
      <c r="D27" s="63"/>
      <c r="E27" s="15">
        <f>VLOOKUP(C27,RA!B30:D57,3,0)</f>
        <v>687219.83550000004</v>
      </c>
      <c r="F27" s="25">
        <f>VLOOKUP(C27,RA!B31:I61,8,0)</f>
        <v>18122.440600000002</v>
      </c>
      <c r="G27" s="16">
        <f t="shared" si="0"/>
        <v>669097.39490000007</v>
      </c>
      <c r="H27" s="27">
        <f>RA!J31</f>
        <v>2.6370659960381801</v>
      </c>
      <c r="I27" s="20">
        <f>VLOOKUP(B27,RMS!B:D,3,FALSE)</f>
        <v>687219.87285309704</v>
      </c>
      <c r="J27" s="21">
        <f>VLOOKUP(B27,RMS!B:E,4,FALSE)</f>
        <v>669097.28937433602</v>
      </c>
      <c r="K27" s="22">
        <f t="shared" si="1"/>
        <v>-3.735309699550271E-2</v>
      </c>
      <c r="L27" s="22">
        <f t="shared" si="2"/>
        <v>0.10552566405385733</v>
      </c>
      <c r="M27" s="32"/>
    </row>
    <row r="28" spans="1:13">
      <c r="A28" s="68"/>
      <c r="B28" s="12">
        <v>39</v>
      </c>
      <c r="C28" s="63" t="s">
        <v>30</v>
      </c>
      <c r="D28" s="63"/>
      <c r="E28" s="15">
        <f>VLOOKUP(C28,RA!B32:D58,3,0)</f>
        <v>93372.044599999994</v>
      </c>
      <c r="F28" s="25">
        <f>VLOOKUP(C28,RA!B32:I62,8,0)</f>
        <v>26472.849600000001</v>
      </c>
      <c r="G28" s="16">
        <f t="shared" si="0"/>
        <v>66899.194999999992</v>
      </c>
      <c r="H28" s="27">
        <f>RA!J32</f>
        <v>28.352008048456099</v>
      </c>
      <c r="I28" s="20">
        <f>VLOOKUP(B28,RMS!B:D,3,FALSE)</f>
        <v>93371.937197201405</v>
      </c>
      <c r="J28" s="21">
        <f>VLOOKUP(B28,RMS!B:E,4,FALSE)</f>
        <v>66899.197606331902</v>
      </c>
      <c r="K28" s="22">
        <f t="shared" si="1"/>
        <v>0.10740279858873691</v>
      </c>
      <c r="L28" s="22">
        <f t="shared" si="2"/>
        <v>-2.6063319091917947E-3</v>
      </c>
      <c r="M28" s="32"/>
    </row>
    <row r="29" spans="1:13">
      <c r="A29" s="68"/>
      <c r="B29" s="12">
        <v>40</v>
      </c>
      <c r="C29" s="63" t="s">
        <v>73</v>
      </c>
      <c r="D29" s="63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8"/>
      <c r="B30" s="12">
        <v>42</v>
      </c>
      <c r="C30" s="63" t="s">
        <v>31</v>
      </c>
      <c r="D30" s="63"/>
      <c r="E30" s="15">
        <f>VLOOKUP(C30,RA!B34:D61,3,0)</f>
        <v>102080.7012</v>
      </c>
      <c r="F30" s="25">
        <f>VLOOKUP(C30,RA!B34:I65,8,0)</f>
        <v>12156.8981</v>
      </c>
      <c r="G30" s="16">
        <f t="shared" si="0"/>
        <v>89923.80309999999</v>
      </c>
      <c r="H30" s="27">
        <f>RA!J34</f>
        <v>11.909105205088499</v>
      </c>
      <c r="I30" s="20">
        <f>VLOOKUP(B30,RMS!B:D,3,FALSE)</f>
        <v>102080.70110000001</v>
      </c>
      <c r="J30" s="21">
        <f>VLOOKUP(B30,RMS!B:E,4,FALSE)</f>
        <v>89923.805699999997</v>
      </c>
      <c r="K30" s="22">
        <f t="shared" si="1"/>
        <v>9.9999990197829902E-5</v>
      </c>
      <c r="L30" s="22">
        <f t="shared" si="2"/>
        <v>-2.6000000070780516E-3</v>
      </c>
      <c r="M30" s="32"/>
    </row>
    <row r="31" spans="1:13" s="35" customFormat="1" ht="12" thickBot="1">
      <c r="A31" s="68"/>
      <c r="B31" s="12">
        <v>70</v>
      </c>
      <c r="C31" s="69" t="s">
        <v>68</v>
      </c>
      <c r="D31" s="70"/>
      <c r="E31" s="15">
        <f>VLOOKUP(C31,RA!B35:D62,3,0)</f>
        <v>58712.85</v>
      </c>
      <c r="F31" s="25">
        <f>VLOOKUP(C31,RA!B35:I66,8,0)</f>
        <v>477.77</v>
      </c>
      <c r="G31" s="16">
        <f t="shared" si="0"/>
        <v>58235.08</v>
      </c>
      <c r="H31" s="27">
        <f>RA!J35</f>
        <v>0.81374009267136604</v>
      </c>
      <c r="I31" s="20">
        <f>VLOOKUP(B31,RMS!B:D,3,FALSE)</f>
        <v>58712.85</v>
      </c>
      <c r="J31" s="21">
        <f>VLOOKUP(B31,RMS!B:E,4,FALSE)</f>
        <v>58235.08</v>
      </c>
      <c r="K31" s="22">
        <f t="shared" si="1"/>
        <v>0</v>
      </c>
      <c r="L31" s="22">
        <f t="shared" si="2"/>
        <v>0</v>
      </c>
    </row>
    <row r="32" spans="1:13">
      <c r="A32" s="68"/>
      <c r="B32" s="12">
        <v>71</v>
      </c>
      <c r="C32" s="63" t="s">
        <v>35</v>
      </c>
      <c r="D32" s="63"/>
      <c r="E32" s="15">
        <f>VLOOKUP(C32,RA!B34:D62,3,0)</f>
        <v>78914.58</v>
      </c>
      <c r="F32" s="25">
        <f>VLOOKUP(C32,RA!B34:I66,8,0)</f>
        <v>-8546.2000000000007</v>
      </c>
      <c r="G32" s="16">
        <f t="shared" si="0"/>
        <v>87460.78</v>
      </c>
      <c r="H32" s="27">
        <f>RA!J35</f>
        <v>0.81374009267136604</v>
      </c>
      <c r="I32" s="20">
        <f>VLOOKUP(B32,RMS!B:D,3,FALSE)</f>
        <v>78914.58</v>
      </c>
      <c r="J32" s="21">
        <f>VLOOKUP(B32,RMS!B:E,4,FALSE)</f>
        <v>87460.78</v>
      </c>
      <c r="K32" s="22">
        <f t="shared" si="1"/>
        <v>0</v>
      </c>
      <c r="L32" s="22">
        <f t="shared" si="2"/>
        <v>0</v>
      </c>
      <c r="M32" s="32"/>
    </row>
    <row r="33" spans="1:13">
      <c r="A33" s="68"/>
      <c r="B33" s="12">
        <v>72</v>
      </c>
      <c r="C33" s="63" t="s">
        <v>36</v>
      </c>
      <c r="D33" s="63"/>
      <c r="E33" s="15">
        <f>VLOOKUP(C33,RA!B34:D63,3,0)</f>
        <v>10198.290000000001</v>
      </c>
      <c r="F33" s="25">
        <f>VLOOKUP(C33,RA!B34:I67,8,0)</f>
        <v>449.57</v>
      </c>
      <c r="G33" s="16">
        <f t="shared" si="0"/>
        <v>9748.7200000000012</v>
      </c>
      <c r="H33" s="27">
        <f>RA!J34</f>
        <v>11.909105205088499</v>
      </c>
      <c r="I33" s="20">
        <f>VLOOKUP(B33,RMS!B:D,3,FALSE)</f>
        <v>10198.290000000001</v>
      </c>
      <c r="J33" s="21">
        <f>VLOOKUP(B33,RMS!B:E,4,FALSE)</f>
        <v>9748.7199999999993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73</v>
      </c>
      <c r="C34" s="63" t="s">
        <v>37</v>
      </c>
      <c r="D34" s="63"/>
      <c r="E34" s="15">
        <f>VLOOKUP(C34,RA!B35:D64,3,0)</f>
        <v>43855.59</v>
      </c>
      <c r="F34" s="25">
        <f>VLOOKUP(C34,RA!B35:I68,8,0)</f>
        <v>-5152.99</v>
      </c>
      <c r="G34" s="16">
        <f t="shared" si="0"/>
        <v>49008.579999999994</v>
      </c>
      <c r="H34" s="27">
        <f>RA!J35</f>
        <v>0.81374009267136604</v>
      </c>
      <c r="I34" s="20">
        <f>VLOOKUP(B34,RMS!B:D,3,FALSE)</f>
        <v>43855.59</v>
      </c>
      <c r="J34" s="21">
        <f>VLOOKUP(B34,RMS!B:E,4,FALSE)</f>
        <v>49008.58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8"/>
      <c r="B35" s="12">
        <v>74</v>
      </c>
      <c r="C35" s="63" t="s">
        <v>69</v>
      </c>
      <c r="D35" s="63"/>
      <c r="E35" s="15">
        <f>VLOOKUP(C35,RA!B36:D65,3,0)</f>
        <v>2.34</v>
      </c>
      <c r="F35" s="25">
        <f>VLOOKUP(C35,RA!B36:I69,8,0)</f>
        <v>-190.13</v>
      </c>
      <c r="G35" s="16">
        <f t="shared" si="0"/>
        <v>192.47</v>
      </c>
      <c r="H35" s="27">
        <f>RA!J36</f>
        <v>-10.8296844512129</v>
      </c>
      <c r="I35" s="20">
        <f>VLOOKUP(B35,RMS!B:D,3,FALSE)</f>
        <v>2.34</v>
      </c>
      <c r="J35" s="21">
        <f>VLOOKUP(B35,RMS!B:E,4,FALSE)</f>
        <v>192.47</v>
      </c>
      <c r="K35" s="22">
        <f t="shared" si="1"/>
        <v>0</v>
      </c>
      <c r="L35" s="22">
        <f t="shared" si="2"/>
        <v>0</v>
      </c>
    </row>
    <row r="36" spans="1:13" ht="11.25" customHeight="1">
      <c r="A36" s="68"/>
      <c r="B36" s="12">
        <v>75</v>
      </c>
      <c r="C36" s="63" t="s">
        <v>32</v>
      </c>
      <c r="D36" s="63"/>
      <c r="E36" s="15">
        <f>VLOOKUP(C36,RA!B8:D65,3,0)</f>
        <v>40223.931100000002</v>
      </c>
      <c r="F36" s="25">
        <f>VLOOKUP(C36,RA!B8:I69,8,0)</f>
        <v>2349.3719000000001</v>
      </c>
      <c r="G36" s="16">
        <f t="shared" si="0"/>
        <v>37874.559200000003</v>
      </c>
      <c r="H36" s="27">
        <f>RA!J36</f>
        <v>-10.8296844512129</v>
      </c>
      <c r="I36" s="20">
        <f>VLOOKUP(B36,RMS!B:D,3,FALSE)</f>
        <v>40223.931623931603</v>
      </c>
      <c r="J36" s="21">
        <f>VLOOKUP(B36,RMS!B:E,4,FALSE)</f>
        <v>37874.559829059799</v>
      </c>
      <c r="K36" s="22">
        <f t="shared" si="1"/>
        <v>-5.239316014922224E-4</v>
      </c>
      <c r="L36" s="22">
        <f t="shared" si="2"/>
        <v>-6.2905979575589299E-4</v>
      </c>
      <c r="M36" s="32"/>
    </row>
    <row r="37" spans="1:13">
      <c r="A37" s="68"/>
      <c r="B37" s="12">
        <v>76</v>
      </c>
      <c r="C37" s="63" t="s">
        <v>33</v>
      </c>
      <c r="D37" s="63"/>
      <c r="E37" s="15">
        <f>VLOOKUP(C37,RA!B8:D66,3,0)</f>
        <v>280356.89319999999</v>
      </c>
      <c r="F37" s="25">
        <f>VLOOKUP(C37,RA!B8:I70,8,0)</f>
        <v>14828.7143</v>
      </c>
      <c r="G37" s="16">
        <f t="shared" si="0"/>
        <v>265528.1789</v>
      </c>
      <c r="H37" s="27">
        <f>RA!J37</f>
        <v>4.4082880561349</v>
      </c>
      <c r="I37" s="20">
        <f>VLOOKUP(B37,RMS!B:D,3,FALSE)</f>
        <v>280356.88939059799</v>
      </c>
      <c r="J37" s="21">
        <f>VLOOKUP(B37,RMS!B:E,4,FALSE)</f>
        <v>265528.17797692301</v>
      </c>
      <c r="K37" s="22">
        <f t="shared" si="1"/>
        <v>3.80940199829638E-3</v>
      </c>
      <c r="L37" s="22">
        <f t="shared" si="2"/>
        <v>9.2307699378579855E-4</v>
      </c>
      <c r="M37" s="32"/>
    </row>
    <row r="38" spans="1:13">
      <c r="A38" s="68"/>
      <c r="B38" s="12">
        <v>77</v>
      </c>
      <c r="C38" s="63" t="s">
        <v>38</v>
      </c>
      <c r="D38" s="63"/>
      <c r="E38" s="15">
        <f>VLOOKUP(C38,RA!B9:D67,3,0)</f>
        <v>47077.8</v>
      </c>
      <c r="F38" s="25">
        <f>VLOOKUP(C38,RA!B9:I71,8,0)</f>
        <v>-8118.38</v>
      </c>
      <c r="G38" s="16">
        <f t="shared" si="0"/>
        <v>55196.18</v>
      </c>
      <c r="H38" s="27">
        <f>RA!J38</f>
        <v>-11.749904630173701</v>
      </c>
      <c r="I38" s="20">
        <f>VLOOKUP(B38,RMS!B:D,3,FALSE)</f>
        <v>47077.8</v>
      </c>
      <c r="J38" s="21">
        <f>VLOOKUP(B38,RMS!B:E,4,FALSE)</f>
        <v>55196.18</v>
      </c>
      <c r="K38" s="22">
        <f t="shared" si="1"/>
        <v>0</v>
      </c>
      <c r="L38" s="22">
        <f t="shared" si="2"/>
        <v>0</v>
      </c>
      <c r="M38" s="32"/>
    </row>
    <row r="39" spans="1:13">
      <c r="A39" s="68"/>
      <c r="B39" s="12">
        <v>78</v>
      </c>
      <c r="C39" s="63" t="s">
        <v>39</v>
      </c>
      <c r="D39" s="63"/>
      <c r="E39" s="15">
        <f>VLOOKUP(C39,RA!B10:D68,3,0)</f>
        <v>28428.19</v>
      </c>
      <c r="F39" s="25">
        <f>VLOOKUP(C39,RA!B10:I72,8,0)</f>
        <v>3911.55</v>
      </c>
      <c r="G39" s="16">
        <f t="shared" si="0"/>
        <v>24516.639999999999</v>
      </c>
      <c r="H39" s="27">
        <f>RA!J39</f>
        <v>-8125.2136752136703</v>
      </c>
      <c r="I39" s="20">
        <f>VLOOKUP(B39,RMS!B:D,3,FALSE)</f>
        <v>28428.19</v>
      </c>
      <c r="J39" s="21">
        <f>VLOOKUP(B39,RMS!B:E,4,FALSE)</f>
        <v>24516.639999999999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8"/>
      <c r="B40" s="12">
        <v>9101</v>
      </c>
      <c r="C40" s="64" t="s">
        <v>75</v>
      </c>
      <c r="D40" s="65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5.8407317130671998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8"/>
      <c r="B41" s="12">
        <v>99</v>
      </c>
      <c r="C41" s="63" t="s">
        <v>34</v>
      </c>
      <c r="D41" s="63"/>
      <c r="E41" s="15">
        <f>VLOOKUP(C41,RA!B8:D69,3,0)</f>
        <v>6577.5555999999997</v>
      </c>
      <c r="F41" s="25">
        <f>VLOOKUP(C41,RA!B8:I73,8,0)</f>
        <v>757.7704</v>
      </c>
      <c r="G41" s="16">
        <f t="shared" si="0"/>
        <v>5819.7851999999993</v>
      </c>
      <c r="H41" s="27">
        <f>RA!J40</f>
        <v>5.8407317130671998</v>
      </c>
      <c r="I41" s="20">
        <f>VLOOKUP(B41,RMS!B:D,3,FALSE)</f>
        <v>6577.55540428107</v>
      </c>
      <c r="J41" s="21">
        <f>VLOOKUP(B41,RMS!B:E,4,FALSE)</f>
        <v>5819.7851751002199</v>
      </c>
      <c r="K41" s="22">
        <f t="shared" si="1"/>
        <v>1.9571892971725902E-4</v>
      </c>
      <c r="L41" s="22">
        <f t="shared" si="2"/>
        <v>2.4899779418774415E-5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13520288.5999</v>
      </c>
      <c r="E7" s="51">
        <v>15084074.829299999</v>
      </c>
      <c r="F7" s="52">
        <v>89.632866137985303</v>
      </c>
      <c r="G7" s="51">
        <v>14429119.6799</v>
      </c>
      <c r="H7" s="52">
        <v>-6.2985899359197202</v>
      </c>
      <c r="I7" s="51">
        <v>1150636.3008999999</v>
      </c>
      <c r="J7" s="52">
        <v>8.5104418622285198</v>
      </c>
      <c r="K7" s="51">
        <v>1600680.3374999999</v>
      </c>
      <c r="L7" s="52">
        <v>11.093402598425801</v>
      </c>
      <c r="M7" s="52">
        <v>-0.28115797143038201</v>
      </c>
      <c r="N7" s="51">
        <v>116641314.7692</v>
      </c>
      <c r="O7" s="51">
        <v>2449426576.8948998</v>
      </c>
      <c r="P7" s="51">
        <v>744090</v>
      </c>
      <c r="Q7" s="51">
        <v>725660</v>
      </c>
      <c r="R7" s="52">
        <v>2.5397569109500302</v>
      </c>
      <c r="S7" s="51">
        <v>18.170232901799501</v>
      </c>
      <c r="T7" s="51">
        <v>19.605805623983699</v>
      </c>
      <c r="U7" s="53">
        <v>-7.9006842121544398</v>
      </c>
    </row>
    <row r="8" spans="1:23" ht="12" thickBot="1">
      <c r="A8" s="79">
        <v>42467</v>
      </c>
      <c r="B8" s="69" t="s">
        <v>6</v>
      </c>
      <c r="C8" s="70"/>
      <c r="D8" s="54">
        <v>532064.27430000005</v>
      </c>
      <c r="E8" s="54">
        <v>620947.50560000003</v>
      </c>
      <c r="F8" s="55">
        <v>85.685870303301201</v>
      </c>
      <c r="G8" s="54">
        <v>570871.53319999995</v>
      </c>
      <c r="H8" s="55">
        <v>-6.7978970123921396</v>
      </c>
      <c r="I8" s="54">
        <v>52168.555099999998</v>
      </c>
      <c r="J8" s="55">
        <v>9.8049347832335698</v>
      </c>
      <c r="K8" s="54">
        <v>130912.2729</v>
      </c>
      <c r="L8" s="55">
        <v>22.932002260854699</v>
      </c>
      <c r="M8" s="55">
        <v>-0.60149989038957397</v>
      </c>
      <c r="N8" s="54">
        <v>4992024.2668000003</v>
      </c>
      <c r="O8" s="54">
        <v>94378020.063600004</v>
      </c>
      <c r="P8" s="54">
        <v>24270</v>
      </c>
      <c r="Q8" s="54">
        <v>25266</v>
      </c>
      <c r="R8" s="55">
        <v>-3.9420565186416598</v>
      </c>
      <c r="S8" s="54">
        <v>21.9227142274413</v>
      </c>
      <c r="T8" s="54">
        <v>21.921933942848099</v>
      </c>
      <c r="U8" s="56">
        <v>3.559251765506E-3</v>
      </c>
    </row>
    <row r="9" spans="1:23" ht="12" thickBot="1">
      <c r="A9" s="80"/>
      <c r="B9" s="69" t="s">
        <v>7</v>
      </c>
      <c r="C9" s="70"/>
      <c r="D9" s="54">
        <v>56262.373599999999</v>
      </c>
      <c r="E9" s="54">
        <v>88180.541800000006</v>
      </c>
      <c r="F9" s="55">
        <v>63.803615232493399</v>
      </c>
      <c r="G9" s="54">
        <v>74745.574099999998</v>
      </c>
      <c r="H9" s="55">
        <v>-24.728153770378199</v>
      </c>
      <c r="I9" s="54">
        <v>5461.8855000000003</v>
      </c>
      <c r="J9" s="55">
        <v>9.7078831739868203</v>
      </c>
      <c r="K9" s="54">
        <v>16749.896199999999</v>
      </c>
      <c r="L9" s="55">
        <v>22.4092147283407</v>
      </c>
      <c r="M9" s="55">
        <v>-0.67391526283010605</v>
      </c>
      <c r="N9" s="54">
        <v>1004894.8515</v>
      </c>
      <c r="O9" s="54">
        <v>12962485.805500001</v>
      </c>
      <c r="P9" s="54">
        <v>3385</v>
      </c>
      <c r="Q9" s="54">
        <v>3463</v>
      </c>
      <c r="R9" s="55">
        <v>-2.2523823274617398</v>
      </c>
      <c r="S9" s="54">
        <v>16.621085258493402</v>
      </c>
      <c r="T9" s="54">
        <v>16.268440629512</v>
      </c>
      <c r="U9" s="56">
        <v>2.1216702970774399</v>
      </c>
    </row>
    <row r="10" spans="1:23" ht="12" thickBot="1">
      <c r="A10" s="80"/>
      <c r="B10" s="69" t="s">
        <v>8</v>
      </c>
      <c r="C10" s="70"/>
      <c r="D10" s="54">
        <v>106117.1799</v>
      </c>
      <c r="E10" s="54">
        <v>130787.3079</v>
      </c>
      <c r="F10" s="55">
        <v>81.137215532517303</v>
      </c>
      <c r="G10" s="54">
        <v>104535.099</v>
      </c>
      <c r="H10" s="55">
        <v>1.5134446852152399</v>
      </c>
      <c r="I10" s="54">
        <v>10975.4974</v>
      </c>
      <c r="J10" s="55">
        <v>10.342809157143799</v>
      </c>
      <c r="K10" s="54">
        <v>22544.9977</v>
      </c>
      <c r="L10" s="55">
        <v>21.566916677430999</v>
      </c>
      <c r="M10" s="55">
        <v>-0.51317371835438197</v>
      </c>
      <c r="N10" s="54">
        <v>1231989</v>
      </c>
      <c r="O10" s="54">
        <v>22428094.594300002</v>
      </c>
      <c r="P10" s="54">
        <v>78428</v>
      </c>
      <c r="Q10" s="54">
        <v>77836</v>
      </c>
      <c r="R10" s="55">
        <v>0.760573513541285</v>
      </c>
      <c r="S10" s="54">
        <v>1.35305222497067</v>
      </c>
      <c r="T10" s="54">
        <v>1.4154460057042999</v>
      </c>
      <c r="U10" s="56">
        <v>-4.6113357328080999</v>
      </c>
    </row>
    <row r="11" spans="1:23" ht="12" thickBot="1">
      <c r="A11" s="80"/>
      <c r="B11" s="69" t="s">
        <v>9</v>
      </c>
      <c r="C11" s="70"/>
      <c r="D11" s="54">
        <v>44137.286500000002</v>
      </c>
      <c r="E11" s="54">
        <v>79765.6005</v>
      </c>
      <c r="F11" s="55">
        <v>55.333735624544097</v>
      </c>
      <c r="G11" s="54">
        <v>45445.978600000002</v>
      </c>
      <c r="H11" s="55">
        <v>-2.87966535283278</v>
      </c>
      <c r="I11" s="54">
        <v>-3722.7622999999999</v>
      </c>
      <c r="J11" s="55">
        <v>-8.4345065027955499</v>
      </c>
      <c r="K11" s="54">
        <v>8822.9657000000007</v>
      </c>
      <c r="L11" s="55">
        <v>19.4141835467044</v>
      </c>
      <c r="M11" s="55">
        <v>-1.4219400172892001</v>
      </c>
      <c r="N11" s="54">
        <v>443498.33169999998</v>
      </c>
      <c r="O11" s="54">
        <v>7485148.5025000004</v>
      </c>
      <c r="P11" s="54">
        <v>2402</v>
      </c>
      <c r="Q11" s="54">
        <v>2557</v>
      </c>
      <c r="R11" s="55">
        <v>-6.0617911615174096</v>
      </c>
      <c r="S11" s="54">
        <v>18.375223355537099</v>
      </c>
      <c r="T11" s="54">
        <v>17.338946421587799</v>
      </c>
      <c r="U11" s="56">
        <v>5.63953381082026</v>
      </c>
    </row>
    <row r="12" spans="1:23" ht="12" thickBot="1">
      <c r="A12" s="80"/>
      <c r="B12" s="69" t="s">
        <v>10</v>
      </c>
      <c r="C12" s="70"/>
      <c r="D12" s="54">
        <v>83289.229399999997</v>
      </c>
      <c r="E12" s="54">
        <v>102047.8518</v>
      </c>
      <c r="F12" s="55">
        <v>81.617817456104504</v>
      </c>
      <c r="G12" s="54">
        <v>120861.0625</v>
      </c>
      <c r="H12" s="55">
        <v>-31.086796957456801</v>
      </c>
      <c r="I12" s="54">
        <v>17506.744699999999</v>
      </c>
      <c r="J12" s="55">
        <v>21.019218002273899</v>
      </c>
      <c r="K12" s="54">
        <v>19418.9277</v>
      </c>
      <c r="L12" s="55">
        <v>16.067149583431799</v>
      </c>
      <c r="M12" s="55">
        <v>-9.8470061248542004E-2</v>
      </c>
      <c r="N12" s="54">
        <v>681303.73389999999</v>
      </c>
      <c r="O12" s="54">
        <v>24355343.440499999</v>
      </c>
      <c r="P12" s="54">
        <v>815</v>
      </c>
      <c r="Q12" s="54">
        <v>867</v>
      </c>
      <c r="R12" s="55">
        <v>-5.9976931949250201</v>
      </c>
      <c r="S12" s="54">
        <v>102.195373496933</v>
      </c>
      <c r="T12" s="54">
        <v>168.927159861592</v>
      </c>
      <c r="U12" s="56">
        <v>-65.298245978485696</v>
      </c>
    </row>
    <row r="13" spans="1:23" ht="12" thickBot="1">
      <c r="A13" s="80"/>
      <c r="B13" s="69" t="s">
        <v>11</v>
      </c>
      <c r="C13" s="70"/>
      <c r="D13" s="54">
        <v>159850.83739999999</v>
      </c>
      <c r="E13" s="54">
        <v>244401.9443</v>
      </c>
      <c r="F13" s="55">
        <v>65.404895962605494</v>
      </c>
      <c r="G13" s="54">
        <v>213329.18770000001</v>
      </c>
      <c r="H13" s="55">
        <v>-25.068463849965699</v>
      </c>
      <c r="I13" s="54">
        <v>52383.032599999999</v>
      </c>
      <c r="J13" s="55">
        <v>32.769945689380499</v>
      </c>
      <c r="K13" s="54">
        <v>53673.7644</v>
      </c>
      <c r="L13" s="55">
        <v>25.160065989413599</v>
      </c>
      <c r="M13" s="55">
        <v>-2.4047722652373E-2</v>
      </c>
      <c r="N13" s="54">
        <v>1379034.2537</v>
      </c>
      <c r="O13" s="54">
        <v>40886549.9626</v>
      </c>
      <c r="P13" s="54">
        <v>6694</v>
      </c>
      <c r="Q13" s="54">
        <v>7063</v>
      </c>
      <c r="R13" s="55">
        <v>-5.2244088914059201</v>
      </c>
      <c r="S13" s="54">
        <v>23.879718763071399</v>
      </c>
      <c r="T13" s="54">
        <v>25.675167166926201</v>
      </c>
      <c r="U13" s="56">
        <v>-7.5187167054554598</v>
      </c>
    </row>
    <row r="14" spans="1:23" ht="12" thickBot="1">
      <c r="A14" s="80"/>
      <c r="B14" s="69" t="s">
        <v>12</v>
      </c>
      <c r="C14" s="70"/>
      <c r="D14" s="54">
        <v>126627.7187</v>
      </c>
      <c r="E14" s="54">
        <v>117479.936</v>
      </c>
      <c r="F14" s="55">
        <v>107.786676611741</v>
      </c>
      <c r="G14" s="54">
        <v>150148.63039999999</v>
      </c>
      <c r="H14" s="55">
        <v>-15.6650857469293</v>
      </c>
      <c r="I14" s="54">
        <v>22046.360199999999</v>
      </c>
      <c r="J14" s="55">
        <v>17.410374621239999</v>
      </c>
      <c r="K14" s="54">
        <v>26034.624599999999</v>
      </c>
      <c r="L14" s="55">
        <v>17.3392354832962</v>
      </c>
      <c r="M14" s="55">
        <v>-0.15319077809940801</v>
      </c>
      <c r="N14" s="54">
        <v>897530.6875</v>
      </c>
      <c r="O14" s="54">
        <v>17431674.671</v>
      </c>
      <c r="P14" s="54">
        <v>2331</v>
      </c>
      <c r="Q14" s="54">
        <v>2249</v>
      </c>
      <c r="R14" s="55">
        <v>3.6460649177412199</v>
      </c>
      <c r="S14" s="54">
        <v>54.323345645645603</v>
      </c>
      <c r="T14" s="54">
        <v>60.668454913294802</v>
      </c>
      <c r="U14" s="56">
        <v>-11.6802623112329</v>
      </c>
    </row>
    <row r="15" spans="1:23" ht="12" thickBot="1">
      <c r="A15" s="80"/>
      <c r="B15" s="69" t="s">
        <v>13</v>
      </c>
      <c r="C15" s="70"/>
      <c r="D15" s="54">
        <v>102042.2403</v>
      </c>
      <c r="E15" s="54">
        <v>93207.03</v>
      </c>
      <c r="F15" s="55">
        <v>109.47912437506101</v>
      </c>
      <c r="G15" s="54">
        <v>84127.174499999994</v>
      </c>
      <c r="H15" s="55">
        <v>21.295218704866901</v>
      </c>
      <c r="I15" s="54">
        <v>3561.2188999999998</v>
      </c>
      <c r="J15" s="55">
        <v>3.48994582001548</v>
      </c>
      <c r="K15" s="54">
        <v>19493.636500000001</v>
      </c>
      <c r="L15" s="55">
        <v>23.171628686994602</v>
      </c>
      <c r="M15" s="55">
        <v>-0.81731377313822395</v>
      </c>
      <c r="N15" s="54">
        <v>732916.68019999994</v>
      </c>
      <c r="O15" s="54">
        <v>14056781.5506</v>
      </c>
      <c r="P15" s="54">
        <v>3558</v>
      </c>
      <c r="Q15" s="54">
        <v>3775</v>
      </c>
      <c r="R15" s="55">
        <v>-5.7483443708609299</v>
      </c>
      <c r="S15" s="54">
        <v>28.679662816188898</v>
      </c>
      <c r="T15" s="54">
        <v>28.017307178807901</v>
      </c>
      <c r="U15" s="56">
        <v>2.3094959017685599</v>
      </c>
    </row>
    <row r="16" spans="1:23" ht="12" thickBot="1">
      <c r="A16" s="80"/>
      <c r="B16" s="69" t="s">
        <v>14</v>
      </c>
      <c r="C16" s="70"/>
      <c r="D16" s="54">
        <v>626621.21059999999</v>
      </c>
      <c r="E16" s="54">
        <v>871158.3787</v>
      </c>
      <c r="F16" s="55">
        <v>71.929654345411393</v>
      </c>
      <c r="G16" s="54">
        <v>685869.6054</v>
      </c>
      <c r="H16" s="55">
        <v>-8.6384342349514505</v>
      </c>
      <c r="I16" s="54">
        <v>9958.6187000000009</v>
      </c>
      <c r="J16" s="55">
        <v>1.58925656066836</v>
      </c>
      <c r="K16" s="54">
        <v>49586.652699999999</v>
      </c>
      <c r="L16" s="55">
        <v>7.2297492569423598</v>
      </c>
      <c r="M16" s="55">
        <v>-0.79916735335514999</v>
      </c>
      <c r="N16" s="54">
        <v>6637600.8605000004</v>
      </c>
      <c r="O16" s="54">
        <v>118217352.8926</v>
      </c>
      <c r="P16" s="54">
        <v>30404</v>
      </c>
      <c r="Q16" s="54">
        <v>31858</v>
      </c>
      <c r="R16" s="55">
        <v>-4.5640027622575099</v>
      </c>
      <c r="S16" s="54">
        <v>20.6098280028944</v>
      </c>
      <c r="T16" s="54">
        <v>20.9212968265428</v>
      </c>
      <c r="U16" s="56">
        <v>-1.51126357582745</v>
      </c>
    </row>
    <row r="17" spans="1:21" ht="12" thickBot="1">
      <c r="A17" s="80"/>
      <c r="B17" s="69" t="s">
        <v>15</v>
      </c>
      <c r="C17" s="70"/>
      <c r="D17" s="54">
        <v>596422.32770000002</v>
      </c>
      <c r="E17" s="54">
        <v>534928.60450000002</v>
      </c>
      <c r="F17" s="55">
        <v>111.495687963346</v>
      </c>
      <c r="G17" s="54">
        <v>446281.76819999999</v>
      </c>
      <c r="H17" s="55">
        <v>33.642548317751299</v>
      </c>
      <c r="I17" s="54">
        <v>31627.789799999999</v>
      </c>
      <c r="J17" s="55">
        <v>5.3029184742239801</v>
      </c>
      <c r="K17" s="54">
        <v>52583.363400000002</v>
      </c>
      <c r="L17" s="55">
        <v>11.782547965624</v>
      </c>
      <c r="M17" s="55">
        <v>-0.39852098163808197</v>
      </c>
      <c r="N17" s="54">
        <v>6169525.8163000001</v>
      </c>
      <c r="O17" s="54">
        <v>155743732.32460001</v>
      </c>
      <c r="P17" s="54">
        <v>8988</v>
      </c>
      <c r="Q17" s="54">
        <v>9041</v>
      </c>
      <c r="R17" s="55">
        <v>-0.58621833867934503</v>
      </c>
      <c r="S17" s="54">
        <v>66.357624354695204</v>
      </c>
      <c r="T17" s="54">
        <v>154.457858610773</v>
      </c>
      <c r="U17" s="56">
        <v>-132.76580515475399</v>
      </c>
    </row>
    <row r="18" spans="1:21" ht="12" customHeight="1" thickBot="1">
      <c r="A18" s="80"/>
      <c r="B18" s="69" t="s">
        <v>16</v>
      </c>
      <c r="C18" s="70"/>
      <c r="D18" s="54">
        <v>1232061.3906</v>
      </c>
      <c r="E18" s="54">
        <v>1626265.6375</v>
      </c>
      <c r="F18" s="55">
        <v>75.760156409256993</v>
      </c>
      <c r="G18" s="54">
        <v>1534280.3944000001</v>
      </c>
      <c r="H18" s="55">
        <v>-19.697768732695501</v>
      </c>
      <c r="I18" s="54">
        <v>175856.79519999999</v>
      </c>
      <c r="J18" s="55">
        <v>14.273379276527701</v>
      </c>
      <c r="K18" s="54">
        <v>161666.55799999999</v>
      </c>
      <c r="L18" s="55">
        <v>10.536963034271301</v>
      </c>
      <c r="M18" s="55">
        <v>8.7774722091874993E-2</v>
      </c>
      <c r="N18" s="54">
        <v>12516015.910800001</v>
      </c>
      <c r="O18" s="54">
        <v>291795855.94069999</v>
      </c>
      <c r="P18" s="54">
        <v>56851</v>
      </c>
      <c r="Q18" s="54">
        <v>56425</v>
      </c>
      <c r="R18" s="55">
        <v>0.75498449268940304</v>
      </c>
      <c r="S18" s="54">
        <v>21.671762864329601</v>
      </c>
      <c r="T18" s="54">
        <v>21.615773371732399</v>
      </c>
      <c r="U18" s="56">
        <v>0.25835227594396298</v>
      </c>
    </row>
    <row r="19" spans="1:21" ht="12" customHeight="1" thickBot="1">
      <c r="A19" s="80"/>
      <c r="B19" s="69" t="s">
        <v>17</v>
      </c>
      <c r="C19" s="70"/>
      <c r="D19" s="54">
        <v>468377.65590000001</v>
      </c>
      <c r="E19" s="54">
        <v>546326.40330000001</v>
      </c>
      <c r="F19" s="55">
        <v>85.732202044572105</v>
      </c>
      <c r="G19" s="54">
        <v>559863.74069999997</v>
      </c>
      <c r="H19" s="55">
        <v>-16.340776897895601</v>
      </c>
      <c r="I19" s="54">
        <v>30997.449199999999</v>
      </c>
      <c r="J19" s="55">
        <v>6.6180461022286803</v>
      </c>
      <c r="K19" s="54">
        <v>57372.201200000003</v>
      </c>
      <c r="L19" s="55">
        <v>10.247529359245</v>
      </c>
      <c r="M19" s="55">
        <v>-0.45971309185187798</v>
      </c>
      <c r="N19" s="54">
        <v>3818374.4654000001</v>
      </c>
      <c r="O19" s="54">
        <v>81206955.796299994</v>
      </c>
      <c r="P19" s="54">
        <v>8419</v>
      </c>
      <c r="Q19" s="54">
        <v>8950</v>
      </c>
      <c r="R19" s="55">
        <v>-5.93296089385474</v>
      </c>
      <c r="S19" s="54">
        <v>55.6334072811498</v>
      </c>
      <c r="T19" s="54">
        <v>61.101840424580999</v>
      </c>
      <c r="U19" s="56">
        <v>-9.8294054070711194</v>
      </c>
    </row>
    <row r="20" spans="1:21" ht="12" thickBot="1">
      <c r="A20" s="80"/>
      <c r="B20" s="69" t="s">
        <v>18</v>
      </c>
      <c r="C20" s="70"/>
      <c r="D20" s="54">
        <v>807412.64430000004</v>
      </c>
      <c r="E20" s="54">
        <v>969288.68929999997</v>
      </c>
      <c r="F20" s="55">
        <v>83.299501295439299</v>
      </c>
      <c r="G20" s="54">
        <v>806435.71799999999</v>
      </c>
      <c r="H20" s="55">
        <v>0.12114124885525</v>
      </c>
      <c r="I20" s="54">
        <v>78461.528200000001</v>
      </c>
      <c r="J20" s="55">
        <v>9.7176491790048107</v>
      </c>
      <c r="K20" s="54">
        <v>65661.238299999997</v>
      </c>
      <c r="L20" s="55">
        <v>8.1421540284504097</v>
      </c>
      <c r="M20" s="55">
        <v>0.19494438776065601</v>
      </c>
      <c r="N20" s="54">
        <v>6513909.6213999996</v>
      </c>
      <c r="O20" s="54">
        <v>133395250.74779999</v>
      </c>
      <c r="P20" s="54">
        <v>32564</v>
      </c>
      <c r="Q20" s="54">
        <v>32432</v>
      </c>
      <c r="R20" s="55">
        <v>0.40700542673901602</v>
      </c>
      <c r="S20" s="54">
        <v>24.794639611227101</v>
      </c>
      <c r="T20" s="54">
        <v>27.258892775653699</v>
      </c>
      <c r="U20" s="56">
        <v>-9.9386528824993601</v>
      </c>
    </row>
    <row r="21" spans="1:21" ht="12" customHeight="1" thickBot="1">
      <c r="A21" s="80"/>
      <c r="B21" s="69" t="s">
        <v>19</v>
      </c>
      <c r="C21" s="70"/>
      <c r="D21" s="54">
        <v>276559.40360000002</v>
      </c>
      <c r="E21" s="54">
        <v>379562.45110000001</v>
      </c>
      <c r="F21" s="55">
        <v>72.862687760211898</v>
      </c>
      <c r="G21" s="54">
        <v>354917.36479999998</v>
      </c>
      <c r="H21" s="55">
        <v>-22.077804292319001</v>
      </c>
      <c r="I21" s="54">
        <v>34184.355000000003</v>
      </c>
      <c r="J21" s="55">
        <v>12.360583135130801</v>
      </c>
      <c r="K21" s="54">
        <v>34360.999199999998</v>
      </c>
      <c r="L21" s="55">
        <v>9.6814082960868397</v>
      </c>
      <c r="M21" s="55">
        <v>-5.1408342048449998E-3</v>
      </c>
      <c r="N21" s="54">
        <v>2321165.6721999999</v>
      </c>
      <c r="O21" s="54">
        <v>49687045.6294</v>
      </c>
      <c r="P21" s="54">
        <v>23922</v>
      </c>
      <c r="Q21" s="54">
        <v>23901</v>
      </c>
      <c r="R21" s="55">
        <v>8.7862432534203005E-2</v>
      </c>
      <c r="S21" s="54">
        <v>11.5608813477134</v>
      </c>
      <c r="T21" s="54">
        <v>11.8898972637128</v>
      </c>
      <c r="U21" s="56">
        <v>-2.8459414650465802</v>
      </c>
    </row>
    <row r="22" spans="1:21" ht="12" customHeight="1" thickBot="1">
      <c r="A22" s="80"/>
      <c r="B22" s="69" t="s">
        <v>20</v>
      </c>
      <c r="C22" s="70"/>
      <c r="D22" s="54">
        <v>926799.26809999999</v>
      </c>
      <c r="E22" s="54">
        <v>1080948.6044000001</v>
      </c>
      <c r="F22" s="55">
        <v>85.739438889829202</v>
      </c>
      <c r="G22" s="54">
        <v>1007635.6466</v>
      </c>
      <c r="H22" s="55">
        <v>-8.0223817778540294</v>
      </c>
      <c r="I22" s="54">
        <v>65034.707499999997</v>
      </c>
      <c r="J22" s="55">
        <v>7.0171297861861097</v>
      </c>
      <c r="K22" s="54">
        <v>117250.66590000001</v>
      </c>
      <c r="L22" s="55">
        <v>11.6362165526429</v>
      </c>
      <c r="M22" s="55">
        <v>-0.44533613518692999</v>
      </c>
      <c r="N22" s="54">
        <v>8111394.5607000003</v>
      </c>
      <c r="O22" s="54">
        <v>152007846.79840001</v>
      </c>
      <c r="P22" s="54">
        <v>56233</v>
      </c>
      <c r="Q22" s="54">
        <v>56207</v>
      </c>
      <c r="R22" s="55">
        <v>4.6257583574993003E-2</v>
      </c>
      <c r="S22" s="54">
        <v>16.4814124819946</v>
      </c>
      <c r="T22" s="54">
        <v>16.482264961659599</v>
      </c>
      <c r="U22" s="56">
        <v>-5.1723701833930004E-3</v>
      </c>
    </row>
    <row r="23" spans="1:21" ht="12" thickBot="1">
      <c r="A23" s="80"/>
      <c r="B23" s="69" t="s">
        <v>21</v>
      </c>
      <c r="C23" s="70"/>
      <c r="D23" s="54">
        <v>2381042.7645</v>
      </c>
      <c r="E23" s="54">
        <v>2485877.1510000001</v>
      </c>
      <c r="F23" s="55">
        <v>95.7828009940947</v>
      </c>
      <c r="G23" s="54">
        <v>2235446.3961999998</v>
      </c>
      <c r="H23" s="55">
        <v>6.5130780387978398</v>
      </c>
      <c r="I23" s="54">
        <v>66270.913100000005</v>
      </c>
      <c r="J23" s="55">
        <v>2.7832726941347601</v>
      </c>
      <c r="K23" s="54">
        <v>200564.71429999999</v>
      </c>
      <c r="L23" s="55">
        <v>8.9720207400605396</v>
      </c>
      <c r="M23" s="55">
        <v>-0.66957840350285402</v>
      </c>
      <c r="N23" s="54">
        <v>17096550.1248</v>
      </c>
      <c r="O23" s="54">
        <v>338906381.90670002</v>
      </c>
      <c r="P23" s="54">
        <v>57851</v>
      </c>
      <c r="Q23" s="54">
        <v>59344</v>
      </c>
      <c r="R23" s="55">
        <v>-2.5158398490159102</v>
      </c>
      <c r="S23" s="54">
        <v>41.1581954417383</v>
      </c>
      <c r="T23" s="54">
        <v>32.103829885076799</v>
      </c>
      <c r="U23" s="56">
        <v>21.998937172739701</v>
      </c>
    </row>
    <row r="24" spans="1:21" ht="12" thickBot="1">
      <c r="A24" s="80"/>
      <c r="B24" s="69" t="s">
        <v>22</v>
      </c>
      <c r="C24" s="70"/>
      <c r="D24" s="54">
        <v>204985.31520000001</v>
      </c>
      <c r="E24" s="54">
        <v>214284.8057</v>
      </c>
      <c r="F24" s="55">
        <v>95.660219365707505</v>
      </c>
      <c r="G24" s="54">
        <v>207513.22589999999</v>
      </c>
      <c r="H24" s="55">
        <v>-1.21819257015368</v>
      </c>
      <c r="I24" s="54">
        <v>28835.841100000001</v>
      </c>
      <c r="J24" s="55">
        <v>14.067271634490201</v>
      </c>
      <c r="K24" s="54">
        <v>33238.799200000001</v>
      </c>
      <c r="L24" s="55">
        <v>16.017677454456699</v>
      </c>
      <c r="M24" s="55">
        <v>-0.132464415260826</v>
      </c>
      <c r="N24" s="54">
        <v>1637109.3206</v>
      </c>
      <c r="O24" s="54">
        <v>34507647.024800003</v>
      </c>
      <c r="P24" s="54">
        <v>21824</v>
      </c>
      <c r="Q24" s="54">
        <v>17927</v>
      </c>
      <c r="R24" s="55">
        <v>21.738160316840499</v>
      </c>
      <c r="S24" s="54">
        <v>9.3926555718475093</v>
      </c>
      <c r="T24" s="54">
        <v>10.038093110949999</v>
      </c>
      <c r="U24" s="56">
        <v>-6.8717258305203899</v>
      </c>
    </row>
    <row r="25" spans="1:21" ht="12" thickBot="1">
      <c r="A25" s="80"/>
      <c r="B25" s="69" t="s">
        <v>23</v>
      </c>
      <c r="C25" s="70"/>
      <c r="D25" s="54">
        <v>191209.27900000001</v>
      </c>
      <c r="E25" s="54">
        <v>260652.8181</v>
      </c>
      <c r="F25" s="55">
        <v>73.357840668594704</v>
      </c>
      <c r="G25" s="54">
        <v>187460.96919999999</v>
      </c>
      <c r="H25" s="55">
        <v>1.9995147875294199</v>
      </c>
      <c r="I25" s="54">
        <v>14146.3577</v>
      </c>
      <c r="J25" s="55">
        <v>7.3983636013815</v>
      </c>
      <c r="K25" s="54">
        <v>16005.9274</v>
      </c>
      <c r="L25" s="55">
        <v>8.53827197645791</v>
      </c>
      <c r="M25" s="55">
        <v>-0.11618006589233899</v>
      </c>
      <c r="N25" s="54">
        <v>2031947.0756000001</v>
      </c>
      <c r="O25" s="54">
        <v>46768447.445900001</v>
      </c>
      <c r="P25" s="54">
        <v>13847</v>
      </c>
      <c r="Q25" s="54">
        <v>14292</v>
      </c>
      <c r="R25" s="55">
        <v>-3.1136300027987698</v>
      </c>
      <c r="S25" s="54">
        <v>13.808715172961699</v>
      </c>
      <c r="T25" s="54">
        <v>13.308642352365</v>
      </c>
      <c r="U25" s="56">
        <v>3.62142903472922</v>
      </c>
    </row>
    <row r="26" spans="1:21" ht="12" thickBot="1">
      <c r="A26" s="80"/>
      <c r="B26" s="69" t="s">
        <v>24</v>
      </c>
      <c r="C26" s="70"/>
      <c r="D26" s="54">
        <v>518779.58769999997</v>
      </c>
      <c r="E26" s="54">
        <v>577595.72080000001</v>
      </c>
      <c r="F26" s="55">
        <v>89.817076030525897</v>
      </c>
      <c r="G26" s="54">
        <v>495353.02439999999</v>
      </c>
      <c r="H26" s="55">
        <v>4.7292662295492303</v>
      </c>
      <c r="I26" s="54">
        <v>112850.9584</v>
      </c>
      <c r="J26" s="55">
        <v>21.7531608944605</v>
      </c>
      <c r="K26" s="54">
        <v>112565.086</v>
      </c>
      <c r="L26" s="55">
        <v>22.724214944754898</v>
      </c>
      <c r="M26" s="55">
        <v>2.5396187233399999E-3</v>
      </c>
      <c r="N26" s="54">
        <v>3684738.3706</v>
      </c>
      <c r="O26" s="54">
        <v>79870295.040000007</v>
      </c>
      <c r="P26" s="54">
        <v>36752</v>
      </c>
      <c r="Q26" s="54">
        <v>33342</v>
      </c>
      <c r="R26" s="55">
        <v>10.2273408913683</v>
      </c>
      <c r="S26" s="54">
        <v>14.115683165542</v>
      </c>
      <c r="T26" s="54">
        <v>14.1113294733369</v>
      </c>
      <c r="U26" s="56">
        <v>3.0842943653648001E-2</v>
      </c>
    </row>
    <row r="27" spans="1:21" ht="12" thickBot="1">
      <c r="A27" s="80"/>
      <c r="B27" s="69" t="s">
        <v>25</v>
      </c>
      <c r="C27" s="70"/>
      <c r="D27" s="54">
        <v>197099.1347</v>
      </c>
      <c r="E27" s="54">
        <v>224619.78229999999</v>
      </c>
      <c r="F27" s="55">
        <v>87.747896771067303</v>
      </c>
      <c r="G27" s="54">
        <v>250098.50320000001</v>
      </c>
      <c r="H27" s="55">
        <v>-21.191397718049199</v>
      </c>
      <c r="I27" s="54">
        <v>54481.017599999999</v>
      </c>
      <c r="J27" s="55">
        <v>27.641429112778301</v>
      </c>
      <c r="K27" s="54">
        <v>66856.0147</v>
      </c>
      <c r="L27" s="55">
        <v>26.731873179799202</v>
      </c>
      <c r="M27" s="55">
        <v>-0.18509923386145199</v>
      </c>
      <c r="N27" s="54">
        <v>1662621.9227</v>
      </c>
      <c r="O27" s="54">
        <v>26765324.018800002</v>
      </c>
      <c r="P27" s="54">
        <v>25332</v>
      </c>
      <c r="Q27" s="54">
        <v>24010</v>
      </c>
      <c r="R27" s="55">
        <v>5.5060391503540096</v>
      </c>
      <c r="S27" s="54">
        <v>7.7806385086057199</v>
      </c>
      <c r="T27" s="54">
        <v>7.91646764681383</v>
      </c>
      <c r="U27" s="56">
        <v>-1.74573253927528</v>
      </c>
    </row>
    <row r="28" spans="1:21" ht="12" thickBot="1">
      <c r="A28" s="80"/>
      <c r="B28" s="69" t="s">
        <v>26</v>
      </c>
      <c r="C28" s="70"/>
      <c r="D28" s="54">
        <v>676062.78410000005</v>
      </c>
      <c r="E28" s="54">
        <v>685467.51459999999</v>
      </c>
      <c r="F28" s="55">
        <v>98.627983048111602</v>
      </c>
      <c r="G28" s="54">
        <v>647686.84869999997</v>
      </c>
      <c r="H28" s="55">
        <v>4.38111958841756</v>
      </c>
      <c r="I28" s="54">
        <v>37467.8004</v>
      </c>
      <c r="J28" s="55">
        <v>5.5420592999921601</v>
      </c>
      <c r="K28" s="54">
        <v>23844.812099999999</v>
      </c>
      <c r="L28" s="55">
        <v>3.6815340851616698</v>
      </c>
      <c r="M28" s="55">
        <v>0.57131875239226604</v>
      </c>
      <c r="N28" s="54">
        <v>5644905.2445</v>
      </c>
      <c r="O28" s="54">
        <v>114348588.85349999</v>
      </c>
      <c r="P28" s="54">
        <v>32430</v>
      </c>
      <c r="Q28" s="54">
        <v>31757</v>
      </c>
      <c r="R28" s="55">
        <v>2.1192178102465502</v>
      </c>
      <c r="S28" s="54">
        <v>20.8468326888683</v>
      </c>
      <c r="T28" s="54">
        <v>21.0253685360708</v>
      </c>
      <c r="U28" s="56">
        <v>-0.856417134761153</v>
      </c>
    </row>
    <row r="29" spans="1:21" ht="12" thickBot="1">
      <c r="A29" s="80"/>
      <c r="B29" s="69" t="s">
        <v>27</v>
      </c>
      <c r="C29" s="70"/>
      <c r="D29" s="54">
        <v>775372.12749999994</v>
      </c>
      <c r="E29" s="54">
        <v>579648.28980000003</v>
      </c>
      <c r="F29" s="55">
        <v>133.76596483490599</v>
      </c>
      <c r="G29" s="54">
        <v>726537.21010000003</v>
      </c>
      <c r="H29" s="55">
        <v>6.7215989382399801</v>
      </c>
      <c r="I29" s="54">
        <v>101238.4574</v>
      </c>
      <c r="J29" s="55">
        <v>13.0567573697057</v>
      </c>
      <c r="K29" s="54">
        <v>106062.624</v>
      </c>
      <c r="L29" s="55">
        <v>14.598374663481</v>
      </c>
      <c r="M29" s="55">
        <v>-4.5484133977300001E-2</v>
      </c>
      <c r="N29" s="54">
        <v>5652320.1801000005</v>
      </c>
      <c r="O29" s="54">
        <v>79539938.234300002</v>
      </c>
      <c r="P29" s="54">
        <v>93610</v>
      </c>
      <c r="Q29" s="54">
        <v>88881</v>
      </c>
      <c r="R29" s="55">
        <v>5.3205972030017801</v>
      </c>
      <c r="S29" s="54">
        <v>8.2830053146031393</v>
      </c>
      <c r="T29" s="54">
        <v>8.2461854873369997</v>
      </c>
      <c r="U29" s="56">
        <v>0.44452255996051698</v>
      </c>
    </row>
    <row r="30" spans="1:21" ht="12" thickBot="1">
      <c r="A30" s="80"/>
      <c r="B30" s="69" t="s">
        <v>28</v>
      </c>
      <c r="C30" s="70"/>
      <c r="D30" s="54">
        <v>954071.96510000003</v>
      </c>
      <c r="E30" s="54">
        <v>1198609.0699</v>
      </c>
      <c r="F30" s="55">
        <v>79.598260104906302</v>
      </c>
      <c r="G30" s="54">
        <v>1131514.1224</v>
      </c>
      <c r="H30" s="55">
        <v>-15.681833199185901</v>
      </c>
      <c r="I30" s="54">
        <v>91323.944600000003</v>
      </c>
      <c r="J30" s="55">
        <v>9.5720184577929608</v>
      </c>
      <c r="K30" s="54">
        <v>131100.37049999999</v>
      </c>
      <c r="L30" s="55">
        <v>11.586277882412</v>
      </c>
      <c r="M30" s="55">
        <v>-0.30340437443691298</v>
      </c>
      <c r="N30" s="54">
        <v>8487146.7974999994</v>
      </c>
      <c r="O30" s="54">
        <v>112717841.11130001</v>
      </c>
      <c r="P30" s="54">
        <v>66844</v>
      </c>
      <c r="Q30" s="54">
        <v>63254</v>
      </c>
      <c r="R30" s="55">
        <v>5.6755304012394499</v>
      </c>
      <c r="S30" s="54">
        <v>14.2731129959308</v>
      </c>
      <c r="T30" s="54">
        <v>16.789170670629499</v>
      </c>
      <c r="U30" s="56">
        <v>-17.627953169123099</v>
      </c>
    </row>
    <row r="31" spans="1:21" ht="12" thickBot="1">
      <c r="A31" s="80"/>
      <c r="B31" s="69" t="s">
        <v>29</v>
      </c>
      <c r="C31" s="70"/>
      <c r="D31" s="54">
        <v>687219.83550000004</v>
      </c>
      <c r="E31" s="54">
        <v>580214.66810000001</v>
      </c>
      <c r="F31" s="55">
        <v>118.442340961562</v>
      </c>
      <c r="G31" s="54">
        <v>636320.38170000003</v>
      </c>
      <c r="H31" s="55">
        <v>7.9990293040773901</v>
      </c>
      <c r="I31" s="54">
        <v>18122.440600000002</v>
      </c>
      <c r="J31" s="55">
        <v>2.6370659960381801</v>
      </c>
      <c r="K31" s="54">
        <v>28319.053</v>
      </c>
      <c r="L31" s="55">
        <v>4.4504394035505399</v>
      </c>
      <c r="M31" s="55">
        <v>-0.36006191308727697</v>
      </c>
      <c r="N31" s="54">
        <v>5949209.0658999998</v>
      </c>
      <c r="O31" s="54">
        <v>139947172.41710001</v>
      </c>
      <c r="P31" s="54">
        <v>28130</v>
      </c>
      <c r="Q31" s="54">
        <v>24101</v>
      </c>
      <c r="R31" s="55">
        <v>16.717148666030401</v>
      </c>
      <c r="S31" s="54">
        <v>24.4301399040171</v>
      </c>
      <c r="T31" s="54">
        <v>29.588099854777798</v>
      </c>
      <c r="U31" s="56">
        <v>-21.113100338457802</v>
      </c>
    </row>
    <row r="32" spans="1:21" ht="12" thickBot="1">
      <c r="A32" s="80"/>
      <c r="B32" s="69" t="s">
        <v>30</v>
      </c>
      <c r="C32" s="70"/>
      <c r="D32" s="54">
        <v>93372.044599999994</v>
      </c>
      <c r="E32" s="54">
        <v>102493.89260000001</v>
      </c>
      <c r="F32" s="55">
        <v>91.100105802792001</v>
      </c>
      <c r="G32" s="54">
        <v>113531.5276</v>
      </c>
      <c r="H32" s="55">
        <v>-17.756726634584599</v>
      </c>
      <c r="I32" s="54">
        <v>26472.849600000001</v>
      </c>
      <c r="J32" s="55">
        <v>28.352008048456099</v>
      </c>
      <c r="K32" s="54">
        <v>35038.912400000001</v>
      </c>
      <c r="L32" s="55">
        <v>30.862715529954698</v>
      </c>
      <c r="M32" s="55">
        <v>-0.244472850704122</v>
      </c>
      <c r="N32" s="54">
        <v>718264.44039999996</v>
      </c>
      <c r="O32" s="54">
        <v>13034618.2665</v>
      </c>
      <c r="P32" s="54">
        <v>19583</v>
      </c>
      <c r="Q32" s="54">
        <v>18911</v>
      </c>
      <c r="R32" s="55">
        <v>3.5534873882925302</v>
      </c>
      <c r="S32" s="54">
        <v>4.7680153500485103</v>
      </c>
      <c r="T32" s="54">
        <v>4.7419164560308804</v>
      </c>
      <c r="U32" s="56">
        <v>0.54737437070885997</v>
      </c>
    </row>
    <row r="33" spans="1:21" ht="12" thickBot="1">
      <c r="A33" s="80"/>
      <c r="B33" s="69" t="s">
        <v>74</v>
      </c>
      <c r="C33" s="70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4">
        <v>8.6725999999999992</v>
      </c>
      <c r="O33" s="54">
        <v>299.97789999999998</v>
      </c>
      <c r="P33" s="57"/>
      <c r="Q33" s="54">
        <v>1</v>
      </c>
      <c r="R33" s="57"/>
      <c r="S33" s="57"/>
      <c r="T33" s="54">
        <v>-7.9645999999999999</v>
      </c>
      <c r="U33" s="58"/>
    </row>
    <row r="34" spans="1:21" ht="12" thickBot="1">
      <c r="A34" s="80"/>
      <c r="B34" s="69" t="s">
        <v>31</v>
      </c>
      <c r="C34" s="70"/>
      <c r="D34" s="54">
        <v>102080.7012</v>
      </c>
      <c r="E34" s="54">
        <v>106719.5281</v>
      </c>
      <c r="F34" s="55">
        <v>95.653253924011693</v>
      </c>
      <c r="G34" s="54">
        <v>95037.072</v>
      </c>
      <c r="H34" s="55">
        <v>7.4114543427853201</v>
      </c>
      <c r="I34" s="54">
        <v>12156.8981</v>
      </c>
      <c r="J34" s="55">
        <v>11.909105205088499</v>
      </c>
      <c r="K34" s="54">
        <v>8931.8708999999999</v>
      </c>
      <c r="L34" s="55">
        <v>9.3983018542490502</v>
      </c>
      <c r="M34" s="55">
        <v>0.36106961644508301</v>
      </c>
      <c r="N34" s="54">
        <v>871718.97580000001</v>
      </c>
      <c r="O34" s="54">
        <v>23767361.642900001</v>
      </c>
      <c r="P34" s="54">
        <v>6849</v>
      </c>
      <c r="Q34" s="54">
        <v>6085</v>
      </c>
      <c r="R34" s="55">
        <v>12.555464256368101</v>
      </c>
      <c r="S34" s="54">
        <v>14.9044679807271</v>
      </c>
      <c r="T34" s="54">
        <v>14.800269663106</v>
      </c>
      <c r="U34" s="56">
        <v>0.69910793029213603</v>
      </c>
    </row>
    <row r="35" spans="1:21" ht="12" customHeight="1" thickBot="1">
      <c r="A35" s="80"/>
      <c r="B35" s="69" t="s">
        <v>68</v>
      </c>
      <c r="C35" s="70"/>
      <c r="D35" s="54">
        <v>58712.85</v>
      </c>
      <c r="E35" s="57"/>
      <c r="F35" s="57"/>
      <c r="G35" s="54">
        <v>18707.7</v>
      </c>
      <c r="H35" s="55">
        <v>213.84323032761901</v>
      </c>
      <c r="I35" s="54">
        <v>477.77</v>
      </c>
      <c r="J35" s="55">
        <v>0.81374009267136604</v>
      </c>
      <c r="K35" s="54">
        <v>203.44</v>
      </c>
      <c r="L35" s="55">
        <v>1.08746665811404</v>
      </c>
      <c r="M35" s="55">
        <v>1.3484565473849801</v>
      </c>
      <c r="N35" s="54">
        <v>608619.93999999994</v>
      </c>
      <c r="O35" s="54">
        <v>15809460.17</v>
      </c>
      <c r="P35" s="54">
        <v>53</v>
      </c>
      <c r="Q35" s="54">
        <v>38</v>
      </c>
      <c r="R35" s="55">
        <v>39.473684210526301</v>
      </c>
      <c r="S35" s="54">
        <v>1107.7896226415101</v>
      </c>
      <c r="T35" s="54">
        <v>1368.87289473684</v>
      </c>
      <c r="U35" s="56">
        <v>-23.567947086630301</v>
      </c>
    </row>
    <row r="36" spans="1:21" ht="12" thickBot="1">
      <c r="A36" s="80"/>
      <c r="B36" s="69" t="s">
        <v>35</v>
      </c>
      <c r="C36" s="70"/>
      <c r="D36" s="54">
        <v>78914.58</v>
      </c>
      <c r="E36" s="57"/>
      <c r="F36" s="57"/>
      <c r="G36" s="54">
        <v>159010.29999999999</v>
      </c>
      <c r="H36" s="55">
        <v>-50.371403613476602</v>
      </c>
      <c r="I36" s="54">
        <v>-8546.2000000000007</v>
      </c>
      <c r="J36" s="55">
        <v>-10.8296844512129</v>
      </c>
      <c r="K36" s="54">
        <v>-13994.13</v>
      </c>
      <c r="L36" s="55">
        <v>-8.8007695098996699</v>
      </c>
      <c r="M36" s="55">
        <v>-0.389301085526574</v>
      </c>
      <c r="N36" s="54">
        <v>738122.6</v>
      </c>
      <c r="O36" s="54">
        <v>51008264.049999997</v>
      </c>
      <c r="P36" s="54">
        <v>49</v>
      </c>
      <c r="Q36" s="54">
        <v>30</v>
      </c>
      <c r="R36" s="55">
        <v>63.3333333333333</v>
      </c>
      <c r="S36" s="54">
        <v>1610.5016326530599</v>
      </c>
      <c r="T36" s="54">
        <v>2207.8636666666698</v>
      </c>
      <c r="U36" s="56">
        <v>-37.091675158971498</v>
      </c>
    </row>
    <row r="37" spans="1:21" ht="12" thickBot="1">
      <c r="A37" s="80"/>
      <c r="B37" s="69" t="s">
        <v>36</v>
      </c>
      <c r="C37" s="70"/>
      <c r="D37" s="54">
        <v>10198.290000000001</v>
      </c>
      <c r="E37" s="57"/>
      <c r="F37" s="57"/>
      <c r="G37" s="54">
        <v>29598.31</v>
      </c>
      <c r="H37" s="55">
        <v>-65.5443503362185</v>
      </c>
      <c r="I37" s="54">
        <v>449.57</v>
      </c>
      <c r="J37" s="55">
        <v>4.4082880561349</v>
      </c>
      <c r="K37" s="54">
        <v>136.72999999999999</v>
      </c>
      <c r="L37" s="55">
        <v>0.46195205064072897</v>
      </c>
      <c r="M37" s="55">
        <v>2.2880128720836699</v>
      </c>
      <c r="N37" s="54">
        <v>171512.79</v>
      </c>
      <c r="O37" s="54">
        <v>24536809.989999998</v>
      </c>
      <c r="P37" s="54">
        <v>4</v>
      </c>
      <c r="Q37" s="54">
        <v>2</v>
      </c>
      <c r="R37" s="55">
        <v>100</v>
      </c>
      <c r="S37" s="54">
        <v>2549.5725000000002</v>
      </c>
      <c r="T37" s="54">
        <v>4743.16</v>
      </c>
      <c r="U37" s="56">
        <v>-86.037463143330896</v>
      </c>
    </row>
    <row r="38" spans="1:21" ht="12" thickBot="1">
      <c r="A38" s="80"/>
      <c r="B38" s="69" t="s">
        <v>37</v>
      </c>
      <c r="C38" s="70"/>
      <c r="D38" s="54">
        <v>43855.59</v>
      </c>
      <c r="E38" s="57"/>
      <c r="F38" s="57"/>
      <c r="G38" s="54">
        <v>149741.15</v>
      </c>
      <c r="H38" s="55">
        <v>-70.712399363835502</v>
      </c>
      <c r="I38" s="54">
        <v>-5152.99</v>
      </c>
      <c r="J38" s="55">
        <v>-11.749904630173701</v>
      </c>
      <c r="K38" s="54">
        <v>-14288.99</v>
      </c>
      <c r="L38" s="55">
        <v>-9.5424604392313004</v>
      </c>
      <c r="M38" s="55">
        <v>-0.63937339168128804</v>
      </c>
      <c r="N38" s="54">
        <v>685207.45</v>
      </c>
      <c r="O38" s="54">
        <v>28547880.260000002</v>
      </c>
      <c r="P38" s="54">
        <v>31</v>
      </c>
      <c r="Q38" s="54">
        <v>48</v>
      </c>
      <c r="R38" s="55">
        <v>-35.4166666666667</v>
      </c>
      <c r="S38" s="54">
        <v>1414.6964516129001</v>
      </c>
      <c r="T38" s="54">
        <v>1683.5841666666699</v>
      </c>
      <c r="U38" s="56">
        <v>-19.006742736026698</v>
      </c>
    </row>
    <row r="39" spans="1:21" ht="12" thickBot="1">
      <c r="A39" s="80"/>
      <c r="B39" s="69" t="s">
        <v>70</v>
      </c>
      <c r="C39" s="70"/>
      <c r="D39" s="54">
        <v>2.34</v>
      </c>
      <c r="E39" s="57"/>
      <c r="F39" s="57"/>
      <c r="G39" s="57"/>
      <c r="H39" s="57"/>
      <c r="I39" s="54">
        <v>-190.13</v>
      </c>
      <c r="J39" s="55">
        <v>-8125.2136752136703</v>
      </c>
      <c r="K39" s="57"/>
      <c r="L39" s="57"/>
      <c r="M39" s="57"/>
      <c r="N39" s="54">
        <v>5.75</v>
      </c>
      <c r="O39" s="54">
        <v>1233.06</v>
      </c>
      <c r="P39" s="54">
        <v>18</v>
      </c>
      <c r="Q39" s="57"/>
      <c r="R39" s="57"/>
      <c r="S39" s="54">
        <v>0.13</v>
      </c>
      <c r="T39" s="57"/>
      <c r="U39" s="58"/>
    </row>
    <row r="40" spans="1:21" ht="12" customHeight="1" thickBot="1">
      <c r="A40" s="80"/>
      <c r="B40" s="69" t="s">
        <v>32</v>
      </c>
      <c r="C40" s="70"/>
      <c r="D40" s="54">
        <v>40223.931100000002</v>
      </c>
      <c r="E40" s="57"/>
      <c r="F40" s="57"/>
      <c r="G40" s="54">
        <v>145264.9564</v>
      </c>
      <c r="H40" s="55">
        <v>-72.309955479393196</v>
      </c>
      <c r="I40" s="54">
        <v>2349.3719000000001</v>
      </c>
      <c r="J40" s="55">
        <v>5.8407317130671998</v>
      </c>
      <c r="K40" s="54">
        <v>6397.6952000000001</v>
      </c>
      <c r="L40" s="55">
        <v>4.4041559358496496</v>
      </c>
      <c r="M40" s="55">
        <v>-0.63277839494447896</v>
      </c>
      <c r="N40" s="54">
        <v>439755.99060000002</v>
      </c>
      <c r="O40" s="54">
        <v>10316598.120200001</v>
      </c>
      <c r="P40" s="54">
        <v>83</v>
      </c>
      <c r="Q40" s="54">
        <v>93</v>
      </c>
      <c r="R40" s="55">
        <v>-10.752688172042999</v>
      </c>
      <c r="S40" s="54">
        <v>484.62567590361499</v>
      </c>
      <c r="T40" s="54">
        <v>574.55196774193496</v>
      </c>
      <c r="U40" s="56">
        <v>-18.5558248994232</v>
      </c>
    </row>
    <row r="41" spans="1:21" ht="12" thickBot="1">
      <c r="A41" s="80"/>
      <c r="B41" s="69" t="s">
        <v>33</v>
      </c>
      <c r="C41" s="70"/>
      <c r="D41" s="54">
        <v>280356.89319999999</v>
      </c>
      <c r="E41" s="54">
        <v>582595.10160000005</v>
      </c>
      <c r="F41" s="55">
        <v>48.122082116730198</v>
      </c>
      <c r="G41" s="54">
        <v>321090.6116</v>
      </c>
      <c r="H41" s="55">
        <v>-12.686050892931201</v>
      </c>
      <c r="I41" s="54">
        <v>14828.7143</v>
      </c>
      <c r="J41" s="55">
        <v>5.28922764507222</v>
      </c>
      <c r="K41" s="54">
        <v>24324.1682</v>
      </c>
      <c r="L41" s="55">
        <v>7.5754840911704804</v>
      </c>
      <c r="M41" s="55">
        <v>-0.39037116590897403</v>
      </c>
      <c r="N41" s="54">
        <v>2112727.7368000001</v>
      </c>
      <c r="O41" s="54">
        <v>56719885.841799997</v>
      </c>
      <c r="P41" s="54">
        <v>1460</v>
      </c>
      <c r="Q41" s="54">
        <v>1535</v>
      </c>
      <c r="R41" s="55">
        <v>-4.8859934853420199</v>
      </c>
      <c r="S41" s="54">
        <v>192.02526931506901</v>
      </c>
      <c r="T41" s="54">
        <v>180.49294872964199</v>
      </c>
      <c r="U41" s="56">
        <v>6.0056265649626503</v>
      </c>
    </row>
    <row r="42" spans="1:21" ht="12" thickBot="1">
      <c r="A42" s="80"/>
      <c r="B42" s="69" t="s">
        <v>38</v>
      </c>
      <c r="C42" s="70"/>
      <c r="D42" s="54">
        <v>47077.8</v>
      </c>
      <c r="E42" s="57"/>
      <c r="F42" s="57"/>
      <c r="G42" s="54">
        <v>89813.68</v>
      </c>
      <c r="H42" s="55">
        <v>-47.5828181185761</v>
      </c>
      <c r="I42" s="54">
        <v>-8118.38</v>
      </c>
      <c r="J42" s="55">
        <v>-17.244603613592801</v>
      </c>
      <c r="K42" s="54">
        <v>-4518.83</v>
      </c>
      <c r="L42" s="55">
        <v>-5.0313382103928896</v>
      </c>
      <c r="M42" s="55">
        <v>0.79656681043544497</v>
      </c>
      <c r="N42" s="54">
        <v>609361.75</v>
      </c>
      <c r="O42" s="54">
        <v>23838808.329999998</v>
      </c>
      <c r="P42" s="54">
        <v>37</v>
      </c>
      <c r="Q42" s="54">
        <v>61</v>
      </c>
      <c r="R42" s="55">
        <v>-39.344262295081997</v>
      </c>
      <c r="S42" s="54">
        <v>1272.37297297297</v>
      </c>
      <c r="T42" s="54">
        <v>1308.00032786885</v>
      </c>
      <c r="U42" s="56">
        <v>-2.8000716497957501</v>
      </c>
    </row>
    <row r="43" spans="1:21" ht="12" thickBot="1">
      <c r="A43" s="80"/>
      <c r="B43" s="69" t="s">
        <v>39</v>
      </c>
      <c r="C43" s="70"/>
      <c r="D43" s="54">
        <v>28428.19</v>
      </c>
      <c r="E43" s="57"/>
      <c r="F43" s="57"/>
      <c r="G43" s="54">
        <v>24582.91</v>
      </c>
      <c r="H43" s="55">
        <v>15.642086311181201</v>
      </c>
      <c r="I43" s="54">
        <v>3911.55</v>
      </c>
      <c r="J43" s="55">
        <v>13.759405716649599</v>
      </c>
      <c r="K43" s="54">
        <v>2942.27</v>
      </c>
      <c r="L43" s="55">
        <v>11.9687620383429</v>
      </c>
      <c r="M43" s="55">
        <v>0.32943271691585102</v>
      </c>
      <c r="N43" s="54">
        <v>284904.48</v>
      </c>
      <c r="O43" s="54">
        <v>8833132.0099999998</v>
      </c>
      <c r="P43" s="54">
        <v>26</v>
      </c>
      <c r="Q43" s="54">
        <v>35</v>
      </c>
      <c r="R43" s="55">
        <v>-25.714285714285701</v>
      </c>
      <c r="S43" s="54">
        <v>1093.39192307692</v>
      </c>
      <c r="T43" s="54">
        <v>1070.6971428571401</v>
      </c>
      <c r="U43" s="56">
        <v>2.0756308639919898</v>
      </c>
    </row>
    <row r="44" spans="1:21" ht="12" thickBot="1">
      <c r="A44" s="80"/>
      <c r="B44" s="69" t="s">
        <v>76</v>
      </c>
      <c r="C44" s="70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4">
        <v>-1523.9315999999999</v>
      </c>
      <c r="P44" s="57"/>
      <c r="Q44" s="57"/>
      <c r="R44" s="57"/>
      <c r="S44" s="57"/>
      <c r="T44" s="57"/>
      <c r="U44" s="58"/>
    </row>
    <row r="45" spans="1:21" ht="12" thickBot="1">
      <c r="A45" s="81"/>
      <c r="B45" s="69" t="s">
        <v>34</v>
      </c>
      <c r="C45" s="70"/>
      <c r="D45" s="59">
        <v>6577.5555999999997</v>
      </c>
      <c r="E45" s="60"/>
      <c r="F45" s="60"/>
      <c r="G45" s="59">
        <v>5462.3023999999996</v>
      </c>
      <c r="H45" s="61">
        <v>20.417273126438399</v>
      </c>
      <c r="I45" s="59">
        <v>757.7704</v>
      </c>
      <c r="J45" s="61">
        <v>11.5205472379435</v>
      </c>
      <c r="K45" s="59">
        <v>817.03520000000003</v>
      </c>
      <c r="L45" s="61">
        <v>14.9577072115231</v>
      </c>
      <c r="M45" s="61">
        <v>-7.2536409692017995E-2</v>
      </c>
      <c r="N45" s="59">
        <v>103377.3781</v>
      </c>
      <c r="O45" s="59">
        <v>3603974.3344000001</v>
      </c>
      <c r="P45" s="59">
        <v>13</v>
      </c>
      <c r="Q45" s="59">
        <v>23</v>
      </c>
      <c r="R45" s="61">
        <v>-43.478260869565197</v>
      </c>
      <c r="S45" s="59">
        <v>505.96581538461498</v>
      </c>
      <c r="T45" s="59">
        <v>895.87692173913103</v>
      </c>
      <c r="U45" s="62">
        <v>-77.062737145219998</v>
      </c>
    </row>
  </sheetData>
  <mergeCells count="43">
    <mergeCell ref="B18:C18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2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3" workbookViewId="0">
      <selection activeCell="B33" sqref="B33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63082</v>
      </c>
      <c r="D2" s="37">
        <v>532064.83318376099</v>
      </c>
      <c r="E2" s="37">
        <v>479895.72936239297</v>
      </c>
      <c r="F2" s="37">
        <v>52169.103821367498</v>
      </c>
      <c r="G2" s="37">
        <v>479895.72936239297</v>
      </c>
      <c r="H2" s="37">
        <v>9.8050276146233697E-2</v>
      </c>
    </row>
    <row r="3" spans="1:8">
      <c r="A3" s="37">
        <v>2</v>
      </c>
      <c r="B3" s="37">
        <v>13</v>
      </c>
      <c r="C3" s="37">
        <v>5914</v>
      </c>
      <c r="D3" s="37">
        <v>56262.402004273499</v>
      </c>
      <c r="E3" s="37">
        <v>50800.479803418799</v>
      </c>
      <c r="F3" s="37">
        <v>5461.9222008547003</v>
      </c>
      <c r="G3" s="37">
        <v>50800.479803418799</v>
      </c>
      <c r="H3" s="37">
        <v>9.7079435045091603E-2</v>
      </c>
    </row>
    <row r="4" spans="1:8">
      <c r="A4" s="37">
        <v>3</v>
      </c>
      <c r="B4" s="37">
        <v>14</v>
      </c>
      <c r="C4" s="37">
        <v>88780</v>
      </c>
      <c r="D4" s="37">
        <v>106119.01893936899</v>
      </c>
      <c r="E4" s="37">
        <v>95141.682503947202</v>
      </c>
      <c r="F4" s="37">
        <v>10977.336435421999</v>
      </c>
      <c r="G4" s="37">
        <v>95141.682503947202</v>
      </c>
      <c r="H4" s="37">
        <v>0.103443629098134</v>
      </c>
    </row>
    <row r="5" spans="1:8">
      <c r="A5" s="37">
        <v>4</v>
      </c>
      <c r="B5" s="37">
        <v>15</v>
      </c>
      <c r="C5" s="37">
        <v>3333</v>
      </c>
      <c r="D5" s="37">
        <v>44137.306919726201</v>
      </c>
      <c r="E5" s="37">
        <v>47860.048701421998</v>
      </c>
      <c r="F5" s="37">
        <v>-3722.74178169579</v>
      </c>
      <c r="G5" s="37">
        <v>47860.048701421998</v>
      </c>
      <c r="H5" s="37">
        <v>-8.4344561132070103E-2</v>
      </c>
    </row>
    <row r="6" spans="1:8">
      <c r="A6" s="37">
        <v>5</v>
      </c>
      <c r="B6" s="37">
        <v>16</v>
      </c>
      <c r="C6" s="37">
        <v>1479</v>
      </c>
      <c r="D6" s="37">
        <v>83289.235292307698</v>
      </c>
      <c r="E6" s="37">
        <v>65782.486147008502</v>
      </c>
      <c r="F6" s="37">
        <v>17506.749145299102</v>
      </c>
      <c r="G6" s="37">
        <v>65782.486147008502</v>
      </c>
      <c r="H6" s="37">
        <v>0.21019221852449901</v>
      </c>
    </row>
    <row r="7" spans="1:8">
      <c r="A7" s="37">
        <v>6</v>
      </c>
      <c r="B7" s="37">
        <v>17</v>
      </c>
      <c r="C7" s="37">
        <v>10796</v>
      </c>
      <c r="D7" s="37">
        <v>159850.991829915</v>
      </c>
      <c r="E7" s="37">
        <v>107467.803779487</v>
      </c>
      <c r="F7" s="37">
        <v>52383.188050427401</v>
      </c>
      <c r="G7" s="37">
        <v>107467.803779487</v>
      </c>
      <c r="H7" s="37">
        <v>0.32770011277855798</v>
      </c>
    </row>
    <row r="8" spans="1:8">
      <c r="A8" s="37">
        <v>7</v>
      </c>
      <c r="B8" s="37">
        <v>18</v>
      </c>
      <c r="C8" s="37">
        <v>53510</v>
      </c>
      <c r="D8" s="37">
        <v>126627.72593247901</v>
      </c>
      <c r="E8" s="37">
        <v>104581.35596495699</v>
      </c>
      <c r="F8" s="37">
        <v>22046.369967521401</v>
      </c>
      <c r="G8" s="37">
        <v>104581.35596495699</v>
      </c>
      <c r="H8" s="37">
        <v>0.17410381340400199</v>
      </c>
    </row>
    <row r="9" spans="1:8">
      <c r="A9" s="37">
        <v>8</v>
      </c>
      <c r="B9" s="37">
        <v>19</v>
      </c>
      <c r="C9" s="37">
        <v>24378</v>
      </c>
      <c r="D9" s="37">
        <v>102042.285318803</v>
      </c>
      <c r="E9" s="37">
        <v>98481.019846153795</v>
      </c>
      <c r="F9" s="37">
        <v>3561.2654726495698</v>
      </c>
      <c r="G9" s="37">
        <v>98481.019846153795</v>
      </c>
      <c r="H9" s="37">
        <v>3.4899899208679697E-2</v>
      </c>
    </row>
    <row r="10" spans="1:8">
      <c r="A10" s="37">
        <v>9</v>
      </c>
      <c r="B10" s="37">
        <v>21</v>
      </c>
      <c r="C10" s="37">
        <v>174999</v>
      </c>
      <c r="D10" s="37">
        <v>626620.74269658094</v>
      </c>
      <c r="E10" s="37">
        <v>616662.59163333301</v>
      </c>
      <c r="F10" s="37">
        <v>9958.1510632478603</v>
      </c>
      <c r="G10" s="37">
        <v>616662.59163333301</v>
      </c>
      <c r="H10" s="37">
        <v>1.5891831190257499E-2</v>
      </c>
    </row>
    <row r="11" spans="1:8">
      <c r="A11" s="37">
        <v>10</v>
      </c>
      <c r="B11" s="37">
        <v>22</v>
      </c>
      <c r="C11" s="37">
        <v>47096</v>
      </c>
      <c r="D11" s="37">
        <v>596422.23438803398</v>
      </c>
      <c r="E11" s="37">
        <v>564794.53889487195</v>
      </c>
      <c r="F11" s="37">
        <v>31627.695493162399</v>
      </c>
      <c r="G11" s="37">
        <v>564794.53889487195</v>
      </c>
      <c r="H11" s="37">
        <v>5.3029034917878901E-2</v>
      </c>
    </row>
    <row r="12" spans="1:8">
      <c r="A12" s="37">
        <v>11</v>
      </c>
      <c r="B12" s="37">
        <v>23</v>
      </c>
      <c r="C12" s="37">
        <v>135351.277</v>
      </c>
      <c r="D12" s="37">
        <v>1232061.5025017101</v>
      </c>
      <c r="E12" s="37">
        <v>1056204.5893572599</v>
      </c>
      <c r="F12" s="37">
        <v>175856.913144444</v>
      </c>
      <c r="G12" s="37">
        <v>1056204.5893572599</v>
      </c>
      <c r="H12" s="37">
        <v>0.142733875530861</v>
      </c>
    </row>
    <row r="13" spans="1:8">
      <c r="A13" s="37">
        <v>12</v>
      </c>
      <c r="B13" s="37">
        <v>24</v>
      </c>
      <c r="C13" s="37">
        <v>15488</v>
      </c>
      <c r="D13" s="37">
        <v>468377.64534786303</v>
      </c>
      <c r="E13" s="37">
        <v>437380.207692308</v>
      </c>
      <c r="F13" s="37">
        <v>30997.437655555601</v>
      </c>
      <c r="G13" s="37">
        <v>437380.207692308</v>
      </c>
      <c r="H13" s="37">
        <v>6.6180437865547198E-2</v>
      </c>
    </row>
    <row r="14" spans="1:8">
      <c r="A14" s="37">
        <v>13</v>
      </c>
      <c r="B14" s="37">
        <v>25</v>
      </c>
      <c r="C14" s="37">
        <v>67870</v>
      </c>
      <c r="D14" s="37">
        <v>807412.58513893804</v>
      </c>
      <c r="E14" s="37">
        <v>728951.116129203</v>
      </c>
      <c r="F14" s="37">
        <v>78461.469009734501</v>
      </c>
      <c r="G14" s="37">
        <v>728951.116129203</v>
      </c>
      <c r="H14" s="37">
        <v>9.7176425601829097E-2</v>
      </c>
    </row>
    <row r="15" spans="1:8">
      <c r="A15" s="37">
        <v>14</v>
      </c>
      <c r="B15" s="37">
        <v>26</v>
      </c>
      <c r="C15" s="37">
        <v>47947</v>
      </c>
      <c r="D15" s="37">
        <v>276558.93774247798</v>
      </c>
      <c r="E15" s="37">
        <v>242375.04843185801</v>
      </c>
      <c r="F15" s="37">
        <v>34183.889310619503</v>
      </c>
      <c r="G15" s="37">
        <v>242375.04843185801</v>
      </c>
      <c r="H15" s="37">
        <v>0.123604355692349</v>
      </c>
    </row>
    <row r="16" spans="1:8">
      <c r="A16" s="37">
        <v>15</v>
      </c>
      <c r="B16" s="37">
        <v>27</v>
      </c>
      <c r="C16" s="37">
        <v>123558.027</v>
      </c>
      <c r="D16" s="37">
        <v>926799.9179</v>
      </c>
      <c r="E16" s="37">
        <v>861764.56200000003</v>
      </c>
      <c r="F16" s="37">
        <v>65035.355900000002</v>
      </c>
      <c r="G16" s="37">
        <v>861764.56200000003</v>
      </c>
      <c r="H16" s="37">
        <v>7.0171948274834903E-2</v>
      </c>
    </row>
    <row r="17" spans="1:8">
      <c r="A17" s="37">
        <v>16</v>
      </c>
      <c r="B17" s="37">
        <v>29</v>
      </c>
      <c r="C17" s="37">
        <v>167510</v>
      </c>
      <c r="D17" s="37">
        <v>2381043.8954777801</v>
      </c>
      <c r="E17" s="37">
        <v>2314771.87131111</v>
      </c>
      <c r="F17" s="37">
        <v>66272.024166666699</v>
      </c>
      <c r="G17" s="37">
        <v>2314771.87131111</v>
      </c>
      <c r="H17" s="37">
        <v>2.78331803510782E-2</v>
      </c>
    </row>
    <row r="18" spans="1:8">
      <c r="A18" s="37">
        <v>17</v>
      </c>
      <c r="B18" s="37">
        <v>31</v>
      </c>
      <c r="C18" s="37">
        <v>25082.268</v>
      </c>
      <c r="D18" s="37">
        <v>204985.30517851099</v>
      </c>
      <c r="E18" s="37">
        <v>176149.463678281</v>
      </c>
      <c r="F18" s="37">
        <v>28835.841500229999</v>
      </c>
      <c r="G18" s="37">
        <v>176149.463678281</v>
      </c>
      <c r="H18" s="37">
        <v>0.140672725174706</v>
      </c>
    </row>
    <row r="19" spans="1:8">
      <c r="A19" s="37">
        <v>18</v>
      </c>
      <c r="B19" s="37">
        <v>32</v>
      </c>
      <c r="C19" s="37">
        <v>13416.401</v>
      </c>
      <c r="D19" s="37">
        <v>191209.264432169</v>
      </c>
      <c r="E19" s="37">
        <v>177062.91479346799</v>
      </c>
      <c r="F19" s="37">
        <v>14146.3496387008</v>
      </c>
      <c r="G19" s="37">
        <v>177062.91479346799</v>
      </c>
      <c r="H19" s="37">
        <v>7.39835994909087E-2</v>
      </c>
    </row>
    <row r="20" spans="1:8">
      <c r="A20" s="37">
        <v>19</v>
      </c>
      <c r="B20" s="37">
        <v>33</v>
      </c>
      <c r="C20" s="37">
        <v>37847.574000000001</v>
      </c>
      <c r="D20" s="37">
        <v>518779.62525600899</v>
      </c>
      <c r="E20" s="37">
        <v>405928.61288542702</v>
      </c>
      <c r="F20" s="37">
        <v>112851.012370582</v>
      </c>
      <c r="G20" s="37">
        <v>405928.61288542702</v>
      </c>
      <c r="H20" s="37">
        <v>0.217531697230577</v>
      </c>
    </row>
    <row r="21" spans="1:8">
      <c r="A21" s="37">
        <v>20</v>
      </c>
      <c r="B21" s="37">
        <v>34</v>
      </c>
      <c r="C21" s="37">
        <v>33566.226000000002</v>
      </c>
      <c r="D21" s="37">
        <v>197098.98861962001</v>
      </c>
      <c r="E21" s="37">
        <v>142618.122827204</v>
      </c>
      <c r="F21" s="37">
        <v>54480.865792415898</v>
      </c>
      <c r="G21" s="37">
        <v>142618.122827204</v>
      </c>
      <c r="H21" s="37">
        <v>0.27641372578302797</v>
      </c>
    </row>
    <row r="22" spans="1:8">
      <c r="A22" s="37">
        <v>21</v>
      </c>
      <c r="B22" s="37">
        <v>35</v>
      </c>
      <c r="C22" s="37">
        <v>21607.026999999998</v>
      </c>
      <c r="D22" s="37">
        <v>676062.78418584098</v>
      </c>
      <c r="E22" s="37">
        <v>638594.98152654897</v>
      </c>
      <c r="F22" s="37">
        <v>37467.802659292</v>
      </c>
      <c r="G22" s="37">
        <v>638594.98152654897</v>
      </c>
      <c r="H22" s="37">
        <v>5.5420596334722398E-2</v>
      </c>
    </row>
    <row r="23" spans="1:8">
      <c r="A23" s="37">
        <v>22</v>
      </c>
      <c r="B23" s="37">
        <v>36</v>
      </c>
      <c r="C23" s="37">
        <v>106218.821</v>
      </c>
      <c r="D23" s="37">
        <v>775372.46391061903</v>
      </c>
      <c r="E23" s="37">
        <v>674133.68347088899</v>
      </c>
      <c r="F23" s="37">
        <v>101238.78043973001</v>
      </c>
      <c r="G23" s="37">
        <v>674133.68347088899</v>
      </c>
      <c r="H23" s="37">
        <v>0.13056793367297201</v>
      </c>
    </row>
    <row r="24" spans="1:8">
      <c r="A24" s="37">
        <v>23</v>
      </c>
      <c r="B24" s="37">
        <v>37</v>
      </c>
      <c r="C24" s="37">
        <v>114982.693</v>
      </c>
      <c r="D24" s="37">
        <v>954071.93926814198</v>
      </c>
      <c r="E24" s="37">
        <v>862748.01885725698</v>
      </c>
      <c r="F24" s="37">
        <v>91323.920410884602</v>
      </c>
      <c r="G24" s="37">
        <v>862748.01885725698</v>
      </c>
      <c r="H24" s="37">
        <v>9.5720161816034793E-2</v>
      </c>
    </row>
    <row r="25" spans="1:8">
      <c r="A25" s="37">
        <v>24</v>
      </c>
      <c r="B25" s="37">
        <v>38</v>
      </c>
      <c r="C25" s="37">
        <v>156515.60500000001</v>
      </c>
      <c r="D25" s="37">
        <v>687219.87285309704</v>
      </c>
      <c r="E25" s="37">
        <v>669097.28937433602</v>
      </c>
      <c r="F25" s="37">
        <v>18122.583478761098</v>
      </c>
      <c r="G25" s="37">
        <v>669097.28937433602</v>
      </c>
      <c r="H25" s="37">
        <v>2.6370866435399199E-2</v>
      </c>
    </row>
    <row r="26" spans="1:8">
      <c r="A26" s="37">
        <v>25</v>
      </c>
      <c r="B26" s="37">
        <v>39</v>
      </c>
      <c r="C26" s="37">
        <v>60187.305</v>
      </c>
      <c r="D26" s="37">
        <v>93371.937197201405</v>
      </c>
      <c r="E26" s="37">
        <v>66899.197606331902</v>
      </c>
      <c r="F26" s="37">
        <v>26472.7395908695</v>
      </c>
      <c r="G26" s="37">
        <v>66899.197606331902</v>
      </c>
      <c r="H26" s="37">
        <v>0.28351922842683502</v>
      </c>
    </row>
    <row r="27" spans="1:8">
      <c r="A27" s="37">
        <v>26</v>
      </c>
      <c r="B27" s="37">
        <v>42</v>
      </c>
      <c r="C27" s="37">
        <v>6554.05</v>
      </c>
      <c r="D27" s="37">
        <v>102080.70110000001</v>
      </c>
      <c r="E27" s="37">
        <v>89923.805699999997</v>
      </c>
      <c r="F27" s="37">
        <v>12156.895399999999</v>
      </c>
      <c r="G27" s="37">
        <v>89923.805699999997</v>
      </c>
      <c r="H27" s="37">
        <v>0.119091025717887</v>
      </c>
    </row>
    <row r="28" spans="1:8">
      <c r="A28" s="37">
        <v>27</v>
      </c>
      <c r="B28" s="37">
        <v>75</v>
      </c>
      <c r="C28" s="37">
        <v>86</v>
      </c>
      <c r="D28" s="37">
        <v>40223.931623931603</v>
      </c>
      <c r="E28" s="37">
        <v>37874.559829059799</v>
      </c>
      <c r="F28" s="37">
        <v>2349.3717948717899</v>
      </c>
      <c r="G28" s="37">
        <v>37874.559829059799</v>
      </c>
      <c r="H28" s="37">
        <v>5.8407313756321397E-2</v>
      </c>
    </row>
    <row r="29" spans="1:8">
      <c r="A29" s="37">
        <v>28</v>
      </c>
      <c r="B29" s="37">
        <v>76</v>
      </c>
      <c r="C29" s="37">
        <v>1530</v>
      </c>
      <c r="D29" s="37">
        <v>280356.88939059799</v>
      </c>
      <c r="E29" s="37">
        <v>265528.17797692301</v>
      </c>
      <c r="F29" s="37">
        <v>14828.711413675201</v>
      </c>
      <c r="G29" s="37">
        <v>265528.17797692301</v>
      </c>
      <c r="H29" s="37">
        <v>5.2892266874225401E-2</v>
      </c>
    </row>
    <row r="30" spans="1:8">
      <c r="A30" s="37">
        <v>29</v>
      </c>
      <c r="B30" s="37">
        <v>99</v>
      </c>
      <c r="C30" s="37">
        <v>14</v>
      </c>
      <c r="D30" s="37">
        <v>6577.55540428107</v>
      </c>
      <c r="E30" s="37">
        <v>5819.7851751002199</v>
      </c>
      <c r="F30" s="37">
        <v>757.77022918084901</v>
      </c>
      <c r="G30" s="37">
        <v>5819.7851751002199</v>
      </c>
      <c r="H30" s="37">
        <v>0.115205449837434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51</v>
      </c>
      <c r="D33" s="34">
        <v>58712.85</v>
      </c>
      <c r="E33" s="34">
        <v>58235.08</v>
      </c>
      <c r="F33" s="30"/>
      <c r="G33" s="30"/>
      <c r="H33" s="30"/>
    </row>
    <row r="34" spans="1:8">
      <c r="A34" s="30"/>
      <c r="B34" s="33">
        <v>71</v>
      </c>
      <c r="C34" s="34">
        <v>45</v>
      </c>
      <c r="D34" s="34">
        <v>78914.58</v>
      </c>
      <c r="E34" s="34">
        <v>87460.78</v>
      </c>
      <c r="F34" s="30"/>
      <c r="G34" s="30"/>
      <c r="H34" s="30"/>
    </row>
    <row r="35" spans="1:8">
      <c r="A35" s="30"/>
      <c r="B35" s="33">
        <v>72</v>
      </c>
      <c r="C35" s="34">
        <v>4</v>
      </c>
      <c r="D35" s="34">
        <v>10198.290000000001</v>
      </c>
      <c r="E35" s="34">
        <v>9748.7199999999993</v>
      </c>
      <c r="F35" s="30"/>
      <c r="G35" s="30"/>
      <c r="H35" s="30"/>
    </row>
    <row r="36" spans="1:8">
      <c r="A36" s="30"/>
      <c r="B36" s="33">
        <v>73</v>
      </c>
      <c r="C36" s="34">
        <v>25</v>
      </c>
      <c r="D36" s="34">
        <v>43855.59</v>
      </c>
      <c r="E36" s="34">
        <v>49008.58</v>
      </c>
      <c r="F36" s="30"/>
      <c r="G36" s="30"/>
      <c r="H36" s="30"/>
    </row>
    <row r="37" spans="1:8">
      <c r="A37" s="30"/>
      <c r="B37" s="33">
        <v>74</v>
      </c>
      <c r="C37" s="34">
        <v>18</v>
      </c>
      <c r="D37" s="34">
        <v>2.34</v>
      </c>
      <c r="E37" s="34">
        <v>192.47</v>
      </c>
      <c r="F37" s="30"/>
      <c r="G37" s="30"/>
      <c r="H37" s="30"/>
    </row>
    <row r="38" spans="1:8">
      <c r="A38" s="30"/>
      <c r="B38" s="33">
        <v>77</v>
      </c>
      <c r="C38" s="34">
        <v>33</v>
      </c>
      <c r="D38" s="34">
        <v>47077.8</v>
      </c>
      <c r="E38" s="34">
        <v>55196.18</v>
      </c>
      <c r="F38" s="34"/>
      <c r="G38" s="30"/>
      <c r="H38" s="30"/>
    </row>
    <row r="39" spans="1:8">
      <c r="A39" s="30"/>
      <c r="B39" s="33">
        <v>78</v>
      </c>
      <c r="C39" s="34">
        <v>24</v>
      </c>
      <c r="D39" s="34">
        <v>28428.19</v>
      </c>
      <c r="E39" s="34">
        <v>24516.639999999999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2016-04-08T00:13:10Z</dcterms:modified>
</cp:coreProperties>
</file>