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<sst xmlns="http://schemas.openxmlformats.org/spreadsheetml/2006/main" count="118" uniqueCount="77">
  <si>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</si>
  <si>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</si>
  <si>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</si>
  <si>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</si>
  <si>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</si>
  <si>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</si>
  <si>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</si>
  <si>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</si>
  <si>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</si>
  <si>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</si>
  <si>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</si>
  <si>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</si>
  <si>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</si>
  <si>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</si>
  <si>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</si>
  <si>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</si>
  <si>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</si>
  <si>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</si>
  <si>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</si>
  <si>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</si>
  <si>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</si>
  <si>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</si>
  <si>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</si>
  <si>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</si>
  <si>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</si>
  <si>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</si>
  <si>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</si>
  <si>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</si>
  <si>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</si>
  <si>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</si>
  <si>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</si>
  <si>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</si>
  <si>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</si>
  <si>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</si>
  <si>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</si>
  <si>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</si>
  <si>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</si>
  <si>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</si>
  <si>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</si>
  <si>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</si>
  <si>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9" type="noConversion"/>
  </si>
  <si>
    <t>COST</t>
    <phoneticPr fontId="29" type="noConversion"/>
  </si>
  <si>
    <t>成本</t>
    <phoneticPr fontId="29" type="noConversion"/>
  </si>
  <si>
    <t>销售金额差异</t>
    <phoneticPr fontId="29" type="noConversion"/>
  </si>
  <si>
    <t>销售成本差异</t>
    <phoneticPr fontId="2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</si>
  <si>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</si>
  <si>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</si>
  <si>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</si>
  <si>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</si>
  <si>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</si>
  <si>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</si>
  <si>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</si>
  <si>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</si>
  <si>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</si>
  <si>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</si>
  <si>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</si>
  <si>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</si>
  <si>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</si>
  <si>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</si>
  <si>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</si>
  <si>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</si>
  <si>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</si>
  <si>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</si>
  <si>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</si>
  <si>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</si>
  <si>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</si>
  <si>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</si>
  <si>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</si>
  <si>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</si>
  <si>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</si>
  <si>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</si>
  <si>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</si>
  <si>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</si>
  <si>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</si>
  <si>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</si>
  <si>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9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</si>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</sst>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3" fillId="38" borderId="21">
      <alignment vertical="center"/>
    </xf>
    <xf numFmtId="0" fontId="62" fillId="0" borderId="0"/>
    <xf numFmtId="180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178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6" borderId="5" applyNumberFormat="0" applyAlignment="0" applyProtection="0">
      <alignment vertical="center"/>
    </xf>
    <xf numFmtId="0" fontId="75" fillId="6" borderId="4" applyNumberFormat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6" fillId="0" borderId="0" xfId="0" applyFont="1"/>
    <xf numFmtId="177" fontId="26" fillId="0" borderId="0" xfId="0" applyNumberFormat="1" applyFont="1"/>
    <xf numFmtId="0" fontId="0" fillId="0" borderId="0" xfId="0" applyAlignment="1"/>
    <xf numFmtId="0" fontId="26" fillId="0" borderId="0" xfId="0" applyNumberFormat="1" applyFont="1"/>
    <xf numFmtId="0" fontId="27" fillId="0" borderId="18" xfId="0" applyFont="1" applyBorder="1" applyAlignment="1">
      <alignment wrapText="1"/>
    </xf>
    <xf numFmtId="0" fontId="27" fillId="0" borderId="18" xfId="0" applyNumberFormat="1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18" xfId="0" applyFont="1" applyBorder="1" applyAlignment="1">
      <alignment horizontal="right" vertical="center" wrapText="1"/>
    </xf>
    <xf numFmtId="49" fontId="27" fillId="36" borderId="18" xfId="0" applyNumberFormat="1" applyFont="1" applyFill="1" applyBorder="1" applyAlignment="1">
      <alignment vertical="center" wrapText="1"/>
    </xf>
    <xf numFmtId="49" fontId="30" fillId="37" borderId="18" xfId="0" applyNumberFormat="1" applyFont="1" applyFill="1" applyBorder="1" applyAlignment="1">
      <alignment horizontal="center" vertical="center" wrapText="1"/>
    </xf>
    <xf numFmtId="0" fontId="27" fillId="33" borderId="18" xfId="0" applyFont="1" applyFill="1" applyBorder="1" applyAlignment="1">
      <alignment vertical="center" wrapText="1"/>
    </xf>
    <xf numFmtId="0" fontId="27" fillId="33" borderId="18" xfId="0" applyNumberFormat="1" applyFont="1" applyFill="1" applyBorder="1" applyAlignment="1">
      <alignment vertical="center" wrapText="1"/>
    </xf>
    <xf numFmtId="0" fontId="27" fillId="36" borderId="18" xfId="0" applyFont="1" applyFill="1" applyBorder="1" applyAlignment="1">
      <alignment vertical="center" wrapText="1"/>
    </xf>
    <xf numFmtId="0" fontId="27" fillId="37" borderId="18" xfId="0" applyFont="1" applyFill="1" applyBorder="1" applyAlignment="1">
      <alignment vertical="center" wrapText="1"/>
    </xf>
    <xf numFmtId="4" fontId="27" fillId="36" borderId="18" xfId="0" applyNumberFormat="1" applyFont="1" applyFill="1" applyBorder="1" applyAlignment="1">
      <alignment horizontal="right" vertical="top" wrapText="1"/>
    </xf>
    <xf numFmtId="4" fontId="27" fillId="37" borderId="18" xfId="0" applyNumberFormat="1" applyFont="1" applyFill="1" applyBorder="1" applyAlignment="1">
      <alignment horizontal="right" vertical="top" wrapText="1"/>
    </xf>
    <xf numFmtId="177" fontId="26" fillId="36" borderId="18" xfId="0" applyNumberFormat="1" applyFont="1" applyFill="1" applyBorder="1" applyAlignment="1">
      <alignment horizontal="center" vertical="center"/>
    </xf>
    <xf numFmtId="177" fontId="26" fillId="37" borderId="18" xfId="0" applyNumberFormat="1" applyFont="1" applyFill="1" applyBorder="1" applyAlignment="1">
      <alignment horizontal="center" vertical="center"/>
    </xf>
    <xf numFmtId="177" fontId="31" fillId="0" borderId="18" xfId="0" applyNumberFormat="1" applyFont="1" applyBorder="1"/>
    <xf numFmtId="177" fontId="26" fillId="36" borderId="18" xfId="0" applyNumberFormat="1" applyFont="1" applyFill="1" applyBorder="1"/>
    <xf numFmtId="177" fontId="26" fillId="37" borderId="18" xfId="0" applyNumberFormat="1" applyFont="1" applyFill="1" applyBorder="1"/>
    <xf numFmtId="177" fontId="26" fillId="0" borderId="18" xfId="0" applyNumberFormat="1" applyFont="1" applyBorder="1"/>
    <xf numFmtId="49" fontId="27" fillId="0" borderId="18" xfId="0" applyNumberFormat="1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4" fontId="27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176" fontId="2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7" fillId="0" borderId="0" xfId="0" applyNumberFormat="1" applyFont="1" applyAlignment="1"/>
    <xf numFmtId="1" fontId="37" fillId="0" borderId="0" xfId="0" applyNumberFormat="1" applyFont="1" applyAlignment="1"/>
    <xf numFmtId="0" fontId="26" fillId="0" borderId="0" xfId="0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6" fillId="0" borderId="0" xfId="0" applyFont="1"/>
    <xf numFmtId="0" fontId="26" fillId="0" borderId="0" xfId="0" applyFont="1"/>
    <xf numFmtId="0" fontId="62" fillId="0" borderId="0" xfId="110"/>
    <xf numFmtId="0" fontId="63" fillId="0" borderId="0" xfId="110" applyNumberFormat="1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26" fillId="0" borderId="0" xfId="0" applyFont="1" applyAlignment="1">
      <alignment vertical="center"/>
    </xf>
    <xf numFmtId="0" fontId="32" fillId="0" borderId="0" xfId="0" applyFont="1" applyAlignment="1">
      <alignment horizontal="left" wrapText="1"/>
    </xf>
    <xf numFmtId="0" fontId="38" fillId="0" borderId="19" xfId="0" applyFont="1" applyBorder="1" applyAlignment="1">
      <alignment horizontal="left" vertical="center" wrapText="1"/>
    </xf>
    <xf numFmtId="0" fontId="27" fillId="0" borderId="10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right" vertical="center" wrapText="1"/>
    </xf>
    <xf numFmtId="49" fontId="27" fillId="33" borderId="10" xfId="0" applyNumberFormat="1" applyFont="1" applyFill="1" applyBorder="1" applyAlignment="1">
      <alignment vertical="center" wrapText="1"/>
    </xf>
    <xf numFmtId="49" fontId="27" fillId="33" borderId="12" xfId="0" applyNumberFormat="1" applyFont="1" applyFill="1" applyBorder="1" applyAlignment="1">
      <alignment vertical="center" wrapText="1"/>
    </xf>
    <xf numFmtId="0" fontId="27" fillId="33" borderId="10" xfId="0" applyFont="1" applyFill="1" applyBorder="1" applyAlignment="1">
      <alignment vertical="center" wrapText="1"/>
    </xf>
    <xf numFmtId="0" fontId="27" fillId="33" borderId="12" xfId="0" applyFont="1" applyFill="1" applyBorder="1" applyAlignment="1">
      <alignment vertical="center" wrapText="1"/>
    </xf>
    <xf numFmtId="4" fontId="28" fillId="34" borderId="10" xfId="0" applyNumberFormat="1" applyFont="1" applyFill="1" applyBorder="1" applyAlignment="1">
      <alignment horizontal="right" vertical="top" wrapText="1"/>
    </xf>
    <xf numFmtId="176" fontId="28" fillId="34" borderId="10" xfId="0" applyNumberFormat="1" applyFont="1" applyFill="1" applyBorder="1" applyAlignment="1">
      <alignment horizontal="right" vertical="top" wrapText="1"/>
    </xf>
    <xf numFmtId="176" fontId="28" fillId="34" borderId="12" xfId="0" applyNumberFormat="1" applyFont="1" applyFill="1" applyBorder="1" applyAlignment="1">
      <alignment horizontal="right" vertical="top" wrapText="1"/>
    </xf>
    <xf numFmtId="4" fontId="27" fillId="35" borderId="10" xfId="0" applyNumberFormat="1" applyFont="1" applyFill="1" applyBorder="1" applyAlignment="1">
      <alignment horizontal="right" vertical="top" wrapText="1"/>
    </xf>
    <xf numFmtId="176" fontId="27" fillId="35" borderId="10" xfId="0" applyNumberFormat="1" applyFont="1" applyFill="1" applyBorder="1" applyAlignment="1">
      <alignment horizontal="right" vertical="top" wrapText="1"/>
    </xf>
    <xf numFmtId="176" fontId="27" fillId="35" borderId="12" xfId="0" applyNumberFormat="1" applyFont="1" applyFill="1" applyBorder="1" applyAlignment="1">
      <alignment horizontal="right" vertical="top" wrapText="1"/>
    </xf>
    <xf numFmtId="0" fontId="27" fillId="35" borderId="10" xfId="0" applyFont="1" applyFill="1" applyBorder="1" applyAlignment="1">
      <alignment horizontal="right" vertical="top" wrapText="1"/>
    </xf>
    <xf numFmtId="0" fontId="27" fillId="35" borderId="12" xfId="0" applyFont="1" applyFill="1" applyBorder="1" applyAlignment="1">
      <alignment horizontal="right" vertical="top" wrapText="1"/>
    </xf>
    <xf numFmtId="4" fontId="27" fillId="35" borderId="13" xfId="0" applyNumberFormat="1" applyFont="1" applyFill="1" applyBorder="1" applyAlignment="1">
      <alignment horizontal="right" vertical="top" wrapText="1"/>
    </xf>
    <xf numFmtId="0" fontId="27" fillId="35" borderId="13" xfId="0" applyFont="1" applyFill="1" applyBorder="1" applyAlignment="1">
      <alignment horizontal="right" vertical="top" wrapText="1"/>
    </xf>
    <xf numFmtId="176" fontId="27" fillId="35" borderId="13" xfId="0" applyNumberFormat="1" applyFont="1" applyFill="1" applyBorder="1" applyAlignment="1">
      <alignment horizontal="right" vertical="top" wrapText="1"/>
    </xf>
    <xf numFmtId="176" fontId="27" fillId="35" borderId="20" xfId="0" applyNumberFormat="1" applyFont="1" applyFill="1" applyBorder="1" applyAlignment="1">
      <alignment horizontal="right" vertical="top" wrapText="1"/>
    </xf>
    <xf numFmtId="0" fontId="27" fillId="33" borderId="18" xfId="0" applyFont="1" applyFill="1" applyBorder="1" applyAlignment="1">
      <alignment vertical="center" wrapText="1"/>
    </xf>
    <xf numFmtId="49" fontId="27" fillId="33" borderId="18" xfId="0" applyNumberFormat="1" applyFont="1" applyFill="1" applyBorder="1" applyAlignment="1">
      <alignment horizontal="left" vertical="top" wrapText="1"/>
    </xf>
    <xf numFmtId="49" fontId="28" fillId="33" borderId="18" xfId="0" applyNumberFormat="1" applyFont="1" applyFill="1" applyBorder="1" applyAlignment="1">
      <alignment horizontal="left" vertical="top" wrapText="1"/>
    </xf>
    <xf numFmtId="14" fontId="27" fillId="33" borderId="18" xfId="0" applyNumberFormat="1" applyFont="1" applyFill="1" applyBorder="1" applyAlignment="1">
      <alignment vertical="center" wrapText="1"/>
    </xf>
    <xf numFmtId="49" fontId="27" fillId="33" borderId="13" xfId="0" applyNumberFormat="1" applyFont="1" applyFill="1" applyBorder="1" applyAlignment="1">
      <alignment horizontal="left" vertical="top" wrapText="1"/>
    </xf>
    <xf numFmtId="49" fontId="27" fillId="33" borderId="15" xfId="0" applyNumberFormat="1" applyFont="1" applyFill="1" applyBorder="1" applyAlignment="1">
      <alignment horizontal="left" vertical="top" wrapText="1"/>
    </xf>
    <xf numFmtId="49" fontId="27" fillId="33" borderId="22" xfId="0" applyNumberFormat="1" applyFont="1" applyFill="1" applyBorder="1" applyAlignment="1">
      <alignment horizontal="left" vertical="top" wrapText="1"/>
    </xf>
    <xf numFmtId="49" fontId="27" fillId="33" borderId="23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wrapText="1"/>
    </xf>
    <xf numFmtId="0" fontId="26" fillId="0" borderId="19" xfId="0" applyFont="1" applyBorder="1" applyAlignment="1">
      <alignment wrapText="1"/>
    </xf>
    <xf numFmtId="0" fontId="26" fillId="0" borderId="0" xfId="0" applyFont="1" applyAlignment="1">
      <alignment horizontal="right" vertical="center" wrapText="1"/>
    </xf>
    <xf numFmtId="0" fontId="27" fillId="33" borderId="13" xfId="0" applyFont="1" applyFill="1" applyBorder="1" applyAlignment="1">
      <alignment vertical="center" wrapText="1"/>
    </xf>
    <xf numFmtId="0" fontId="27" fillId="33" borderId="15" xfId="0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4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14" fontId="27" fillId="33" borderId="12" xfId="0" applyNumberFormat="1" applyFont="1" applyFill="1" applyBorder="1" applyAlignment="1">
      <alignment vertical="center" wrapText="1"/>
    </xf>
    <xf numFmtId="14" fontId="27" fillId="33" borderId="16" xfId="0" applyNumberFormat="1" applyFont="1" applyFill="1" applyBorder="1" applyAlignment="1">
      <alignment vertical="center" wrapText="1"/>
    </xf>
    <xf numFmtId="14" fontId="27" fillId="33" borderId="17" xfId="0" applyNumberFormat="1" applyFont="1" applyFill="1" applyBorder="1" applyAlignment="1">
      <alignment vertical="center" wrapText="1"/>
    </xf>
  </cellXfs>
  <cellStyles count="28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15316563.863500003</v>
      </c>
      <c r="F3" s="25">
        <f>RA!I7</f>
        <v>1182139.2021999999</v>
      </c>
      <c r="G3" s="16">
        <f>SUM(G4:G41)</f>
        <v>14134424.661300004</v>
      </c>
      <c r="H3" s="27">
        <f>RA!J7</f>
        <v>7.7180444173714804</v>
      </c>
      <c r="I3" s="20">
        <f>SUM(I4:I41)</f>
        <v>15316567.475539073</v>
      </c>
      <c r="J3" s="21">
        <f>SUM(J4:J41)</f>
        <v>14134424.558518779</v>
      </c>
      <c r="K3" s="22">
        <f>E3-I3</f>
        <v>-3.6120390705764294</v>
      </c>
      <c r="L3" s="22">
        <f>G3-J3</f>
        <v>0.10278122499585152</v>
      </c>
    </row>
    <row r="4" spans="1:13">
      <c r="A4" s="66">
        <f>RA!A8</f>
        <v>42468</v>
      </c>
      <c r="B4" s="12">
        <v>12</v>
      </c>
      <c r="C4" s="64" t="s">
        <v>6</v>
      </c>
      <c r="D4" s="64"/>
      <c r="E4" s="15">
        <f>VLOOKUP(C4,RA!B8:D36,3,0)</f>
        <v>568357.38320000004</v>
      </c>
      <c r="F4" s="25">
        <f>VLOOKUP(C4,RA!B8:I39,8,0)</f>
        <v>61163.649100000002</v>
      </c>
      <c r="G4" s="16">
        <f t="shared" ref="G4:G41" si="0">E4-F4</f>
        <v>507193.73410000006</v>
      </c>
      <c r="H4" s="27">
        <f>RA!J8</f>
        <v>10.7614770051253</v>
      </c>
      <c r="I4" s="20">
        <f>VLOOKUP(B4,RMS!B:D,3,FALSE)</f>
        <v>568357.97367435903</v>
      </c>
      <c r="J4" s="21">
        <f>VLOOKUP(B4,RMS!B:E,4,FALSE)</f>
        <v>507193.74174957298</v>
      </c>
      <c r="K4" s="22">
        <f t="shared" ref="K4:K41" si="1">E4-I4</f>
        <v>-0.5904743589926511</v>
      </c>
      <c r="L4" s="22">
        <f t="shared" ref="L4:L41" si="2">G4-J4</f>
        <v>-7.6495729153975844E-3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69396.851299999995</v>
      </c>
      <c r="F5" s="25">
        <f>VLOOKUP(C5,RA!B9:I40,8,0)</f>
        <v>8468.9187999999995</v>
      </c>
      <c r="G5" s="16">
        <f t="shared" si="0"/>
        <v>60927.932499999995</v>
      </c>
      <c r="H5" s="27">
        <f>RA!J9</f>
        <v>12.2036067074415</v>
      </c>
      <c r="I5" s="20">
        <f>VLOOKUP(B5,RMS!B:D,3,FALSE)</f>
        <v>69396.884241880296</v>
      </c>
      <c r="J5" s="21">
        <f>VLOOKUP(B5,RMS!B:E,4,FALSE)</f>
        <v>60927.935009401699</v>
      </c>
      <c r="K5" s="22">
        <f t="shared" si="1"/>
        <v>-3.2941880301223136E-2</v>
      </c>
      <c r="L5" s="22">
        <f t="shared" si="2"/>
        <v>-2.5094017037190497E-3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121512.88499999999</v>
      </c>
      <c r="F6" s="25">
        <f>VLOOKUP(C6,RA!B10:I41,8,0)</f>
        <v>11868.977800000001</v>
      </c>
      <c r="G6" s="16">
        <f t="shared" si="0"/>
        <v>109643.90719999999</v>
      </c>
      <c r="H6" s="27">
        <f>RA!J10</f>
        <v>9.7676701528401697</v>
      </c>
      <c r="I6" s="20">
        <f>VLOOKUP(B6,RMS!B:D,3,FALSE)</f>
        <v>121514.973238023</v>
      </c>
      <c r="J6" s="21">
        <f>VLOOKUP(B6,RMS!B:E,4,FALSE)</f>
        <v>109643.908609345</v>
      </c>
      <c r="K6" s="22">
        <f>E6-I6</f>
        <v>-2.088238023003214</v>
      </c>
      <c r="L6" s="22">
        <f t="shared" si="2"/>
        <v>-1.4093450154177845E-3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50654.482900000003</v>
      </c>
      <c r="F7" s="25">
        <f>VLOOKUP(C7,RA!B11:I42,8,0)</f>
        <v>-4008.54</v>
      </c>
      <c r="G7" s="16">
        <f t="shared" si="0"/>
        <v>54663.022900000004</v>
      </c>
      <c r="H7" s="27">
        <f>RA!J11</f>
        <v>-7.9134950561305599</v>
      </c>
      <c r="I7" s="20">
        <f>VLOOKUP(B7,RMS!B:D,3,FALSE)</f>
        <v>50654.510228371502</v>
      </c>
      <c r="J7" s="21">
        <f>VLOOKUP(B7,RMS!B:E,4,FALSE)</f>
        <v>54663.023630731397</v>
      </c>
      <c r="K7" s="22">
        <f t="shared" si="1"/>
        <v>-2.7328371499606874E-2</v>
      </c>
      <c r="L7" s="22">
        <f t="shared" si="2"/>
        <v>-7.3073139355983585E-4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89348.524099999995</v>
      </c>
      <c r="F8" s="25">
        <f>VLOOKUP(C8,RA!B12:I43,8,0)</f>
        <v>18731.0566</v>
      </c>
      <c r="G8" s="16">
        <f t="shared" si="0"/>
        <v>70617.467499999999</v>
      </c>
      <c r="H8" s="27">
        <f>RA!J12</f>
        <v>20.964035823396401</v>
      </c>
      <c r="I8" s="20">
        <f>VLOOKUP(B8,RMS!B:D,3,FALSE)</f>
        <v>89348.534048717906</v>
      </c>
      <c r="J8" s="21">
        <f>VLOOKUP(B8,RMS!B:E,4,FALSE)</f>
        <v>70617.468023076901</v>
      </c>
      <c r="K8" s="22">
        <f t="shared" si="1"/>
        <v>-9.9487179104471579E-3</v>
      </c>
      <c r="L8" s="22">
        <f t="shared" si="2"/>
        <v>-5.2307690202724189E-4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168815.5379</v>
      </c>
      <c r="F9" s="25">
        <f>VLOOKUP(C9,RA!B13:I44,8,0)</f>
        <v>54923.296799999996</v>
      </c>
      <c r="G9" s="16">
        <f t="shared" si="0"/>
        <v>113892.2411</v>
      </c>
      <c r="H9" s="27">
        <f>RA!J13</f>
        <v>32.534503330217497</v>
      </c>
      <c r="I9" s="20">
        <f>VLOOKUP(B9,RMS!B:D,3,FALSE)</f>
        <v>168815.704979487</v>
      </c>
      <c r="J9" s="21">
        <f>VLOOKUP(B9,RMS!B:E,4,FALSE)</f>
        <v>113892.240358974</v>
      </c>
      <c r="K9" s="22">
        <f t="shared" si="1"/>
        <v>-0.16707948700059205</v>
      </c>
      <c r="L9" s="22">
        <f t="shared" si="2"/>
        <v>7.410260004689917E-4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125357.47229999999</v>
      </c>
      <c r="F10" s="25">
        <f>VLOOKUP(C10,RA!B14:I44,8,0)</f>
        <v>21566.691699999999</v>
      </c>
      <c r="G10" s="16">
        <f t="shared" si="0"/>
        <v>103790.7806</v>
      </c>
      <c r="H10" s="27">
        <f>RA!J14</f>
        <v>17.204153294019498</v>
      </c>
      <c r="I10" s="20">
        <f>VLOOKUP(B10,RMS!B:D,3,FALSE)</f>
        <v>125357.46782735</v>
      </c>
      <c r="J10" s="21">
        <f>VLOOKUP(B10,RMS!B:E,4,FALSE)</f>
        <v>103790.779510256</v>
      </c>
      <c r="K10" s="22">
        <f t="shared" si="1"/>
        <v>4.472649990930222E-3</v>
      </c>
      <c r="L10" s="22">
        <f t="shared" si="2"/>
        <v>1.0897439933614805E-3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106355.7102</v>
      </c>
      <c r="F11" s="25">
        <f>VLOOKUP(C11,RA!B15:I45,8,0)</f>
        <v>4508.4656000000004</v>
      </c>
      <c r="G11" s="16">
        <f t="shared" si="0"/>
        <v>101847.24460000001</v>
      </c>
      <c r="H11" s="27">
        <f>RA!J15</f>
        <v>4.2390442332827396</v>
      </c>
      <c r="I11" s="20">
        <f>VLOOKUP(B11,RMS!B:D,3,FALSE)</f>
        <v>106355.755811966</v>
      </c>
      <c r="J11" s="21">
        <f>VLOOKUP(B11,RMS!B:E,4,FALSE)</f>
        <v>101847.24642906</v>
      </c>
      <c r="K11" s="22">
        <f t="shared" si="1"/>
        <v>-4.5611965993884951E-2</v>
      </c>
      <c r="L11" s="22">
        <f t="shared" si="2"/>
        <v>-1.8290599982719868E-3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996670.92570000002</v>
      </c>
      <c r="F12" s="25">
        <f>VLOOKUP(C12,RA!B16:I46,8,0)</f>
        <v>-81708.918399999995</v>
      </c>
      <c r="G12" s="16">
        <f t="shared" si="0"/>
        <v>1078379.8441000001</v>
      </c>
      <c r="H12" s="27">
        <f>RA!J16</f>
        <v>-8.1981842043413398</v>
      </c>
      <c r="I12" s="20">
        <f>VLOOKUP(B12,RMS!B:D,3,FALSE)</f>
        <v>996670.36961196596</v>
      </c>
      <c r="J12" s="21">
        <f>VLOOKUP(B12,RMS!B:E,4,FALSE)</f>
        <v>1078379.84513333</v>
      </c>
      <c r="K12" s="22">
        <f t="shared" si="1"/>
        <v>0.55608803406357765</v>
      </c>
      <c r="L12" s="22">
        <f t="shared" si="2"/>
        <v>-1.0333298705518246E-3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725053.92839999998</v>
      </c>
      <c r="F13" s="25">
        <f>VLOOKUP(C13,RA!B17:I47,8,0)</f>
        <v>17315.0088</v>
      </c>
      <c r="G13" s="16">
        <f t="shared" si="0"/>
        <v>707738.91960000002</v>
      </c>
      <c r="H13" s="27">
        <f>RA!J17</f>
        <v>2.3880994394733599</v>
      </c>
      <c r="I13" s="20">
        <f>VLOOKUP(B13,RMS!B:D,3,FALSE)</f>
        <v>725053.84052393201</v>
      </c>
      <c r="J13" s="21">
        <f>VLOOKUP(B13,RMS!B:E,4,FALSE)</f>
        <v>707738.92051025596</v>
      </c>
      <c r="K13" s="22">
        <f t="shared" si="1"/>
        <v>8.7876067962497473E-2</v>
      </c>
      <c r="L13" s="22">
        <f t="shared" si="2"/>
        <v>-9.1025594156235456E-4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1410990.652</v>
      </c>
      <c r="F14" s="25">
        <f>VLOOKUP(C14,RA!B18:I48,8,0)</f>
        <v>203275.38579999999</v>
      </c>
      <c r="G14" s="16">
        <f t="shared" si="0"/>
        <v>1207715.2662</v>
      </c>
      <c r="H14" s="27">
        <f>RA!J18</f>
        <v>14.4065721138456</v>
      </c>
      <c r="I14" s="20">
        <f>VLOOKUP(B14,RMS!B:D,3,FALSE)</f>
        <v>1410990.7105341901</v>
      </c>
      <c r="J14" s="21">
        <f>VLOOKUP(B14,RMS!B:E,4,FALSE)</f>
        <v>1207715.2321196599</v>
      </c>
      <c r="K14" s="22">
        <f t="shared" si="1"/>
        <v>-5.8534190058708191E-2</v>
      </c>
      <c r="L14" s="22">
        <f t="shared" si="2"/>
        <v>3.4080340061336756E-2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462992.35220000002</v>
      </c>
      <c r="F15" s="25">
        <f>VLOOKUP(C15,RA!B19:I49,8,0)</f>
        <v>33207.425999999999</v>
      </c>
      <c r="G15" s="16">
        <f t="shared" si="0"/>
        <v>429784.92620000005</v>
      </c>
      <c r="H15" s="27">
        <f>RA!J19</f>
        <v>7.1723487099102901</v>
      </c>
      <c r="I15" s="20">
        <f>VLOOKUP(B15,RMS!B:D,3,FALSE)</f>
        <v>462992.33415811998</v>
      </c>
      <c r="J15" s="21">
        <f>VLOOKUP(B15,RMS!B:E,4,FALSE)</f>
        <v>429784.92368376098</v>
      </c>
      <c r="K15" s="22">
        <f t="shared" si="1"/>
        <v>1.8041880044620484E-2</v>
      </c>
      <c r="L15" s="22">
        <f t="shared" si="2"/>
        <v>2.5162390666082501E-3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882483.27650000004</v>
      </c>
      <c r="F16" s="25">
        <f>VLOOKUP(C16,RA!B20:I50,8,0)</f>
        <v>92866.371599999999</v>
      </c>
      <c r="G16" s="16">
        <f t="shared" si="0"/>
        <v>789616.90490000008</v>
      </c>
      <c r="H16" s="27">
        <f>RA!J20</f>
        <v>10.5233010157785</v>
      </c>
      <c r="I16" s="20">
        <f>VLOOKUP(B16,RMS!B:D,3,FALSE)</f>
        <v>882483.25785132695</v>
      </c>
      <c r="J16" s="21">
        <f>VLOOKUP(B16,RMS!B:E,4,FALSE)</f>
        <v>789616.90488849604</v>
      </c>
      <c r="K16" s="22">
        <f t="shared" si="1"/>
        <v>1.8648673081770539E-2</v>
      </c>
      <c r="L16" s="22">
        <f t="shared" si="2"/>
        <v>1.1504045687615871E-5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306181.60249999998</v>
      </c>
      <c r="F17" s="25">
        <f>VLOOKUP(C17,RA!B21:I51,8,0)</f>
        <v>38867.632899999997</v>
      </c>
      <c r="G17" s="16">
        <f t="shared" si="0"/>
        <v>267313.96959999995</v>
      </c>
      <c r="H17" s="27">
        <f>RA!J21</f>
        <v>12.694307098350199</v>
      </c>
      <c r="I17" s="20">
        <f>VLOOKUP(B17,RMS!B:D,3,FALSE)</f>
        <v>306181.12961375102</v>
      </c>
      <c r="J17" s="21">
        <f>VLOOKUP(B17,RMS!B:E,4,FALSE)</f>
        <v>267313.96926031302</v>
      </c>
      <c r="K17" s="22">
        <f t="shared" si="1"/>
        <v>0.47288624895736575</v>
      </c>
      <c r="L17" s="22">
        <f t="shared" si="2"/>
        <v>3.3968692878261209E-4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1082068.4896</v>
      </c>
      <c r="F18" s="25">
        <f>VLOOKUP(C18,RA!B22:I52,8,0)</f>
        <v>71862.4084</v>
      </c>
      <c r="G18" s="16">
        <f t="shared" si="0"/>
        <v>1010206.0812</v>
      </c>
      <c r="H18" s="27">
        <f>RA!J22</f>
        <v>6.6412070114494197</v>
      </c>
      <c r="I18" s="20">
        <f>VLOOKUP(B18,RMS!B:D,3,FALSE)</f>
        <v>1082069.2851</v>
      </c>
      <c r="J18" s="21">
        <f>VLOOKUP(B18,RMS!B:E,4,FALSE)</f>
        <v>1010206.0818</v>
      </c>
      <c r="K18" s="22">
        <f t="shared" si="1"/>
        <v>-0.79550000000745058</v>
      </c>
      <c r="L18" s="22">
        <f t="shared" si="2"/>
        <v>-6.0000002849847078E-4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2357038.9045000002</v>
      </c>
      <c r="F19" s="25">
        <f>VLOOKUP(C19,RA!B23:I53,8,0)</f>
        <v>89818.601999999999</v>
      </c>
      <c r="G19" s="16">
        <f t="shared" si="0"/>
        <v>2267220.3025000002</v>
      </c>
      <c r="H19" s="27">
        <f>RA!J23</f>
        <v>3.8106541995773</v>
      </c>
      <c r="I19" s="20">
        <f>VLOOKUP(B19,RMS!B:D,3,FALSE)</f>
        <v>2357040.2150350399</v>
      </c>
      <c r="J19" s="21">
        <f>VLOOKUP(B19,RMS!B:E,4,FALSE)</f>
        <v>2267220.32453846</v>
      </c>
      <c r="K19" s="22">
        <f t="shared" si="1"/>
        <v>-1.3105350397527218</v>
      </c>
      <c r="L19" s="22">
        <f t="shared" si="2"/>
        <v>-2.2038459777832031E-2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228032.14509999999</v>
      </c>
      <c r="F20" s="25">
        <f>VLOOKUP(C20,RA!B24:I54,8,0)</f>
        <v>30723.7569</v>
      </c>
      <c r="G20" s="16">
        <f t="shared" si="0"/>
        <v>197308.38819999999</v>
      </c>
      <c r="H20" s="27">
        <f>RA!J24</f>
        <v>13.4734323910897</v>
      </c>
      <c r="I20" s="20">
        <f>VLOOKUP(B20,RMS!B:D,3,FALSE)</f>
        <v>228032.14362905201</v>
      </c>
      <c r="J20" s="21">
        <f>VLOOKUP(B20,RMS!B:E,4,FALSE)</f>
        <v>197308.37248146901</v>
      </c>
      <c r="K20" s="22">
        <f t="shared" si="1"/>
        <v>1.4709479873999953E-3</v>
      </c>
      <c r="L20" s="22">
        <f t="shared" si="2"/>
        <v>1.5718530979938805E-2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215347.47659999999</v>
      </c>
      <c r="F21" s="25">
        <f>VLOOKUP(C21,RA!B25:I55,8,0)</f>
        <v>17273.2127</v>
      </c>
      <c r="G21" s="16">
        <f t="shared" si="0"/>
        <v>198074.26389999999</v>
      </c>
      <c r="H21" s="27">
        <f>RA!J25</f>
        <v>8.0210889733731907</v>
      </c>
      <c r="I21" s="20">
        <f>VLOOKUP(B21,RMS!B:D,3,FALSE)</f>
        <v>215347.458200144</v>
      </c>
      <c r="J21" s="21">
        <f>VLOOKUP(B21,RMS!B:E,4,FALSE)</f>
        <v>198074.263325165</v>
      </c>
      <c r="K21" s="22">
        <f t="shared" si="1"/>
        <v>1.839985599508509E-2</v>
      </c>
      <c r="L21" s="22">
        <f t="shared" si="2"/>
        <v>5.7483499404042959E-4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591108.34990000003</v>
      </c>
      <c r="F22" s="25">
        <f>VLOOKUP(C22,RA!B26:I56,8,0)</f>
        <v>128961.28419999999</v>
      </c>
      <c r="G22" s="16">
        <f t="shared" si="0"/>
        <v>462147.06570000004</v>
      </c>
      <c r="H22" s="27">
        <f>RA!J26</f>
        <v>21.816860516657702</v>
      </c>
      <c r="I22" s="20">
        <f>VLOOKUP(B22,RMS!B:D,3,FALSE)</f>
        <v>591108.37269270897</v>
      </c>
      <c r="J22" s="21">
        <f>VLOOKUP(B22,RMS!B:E,4,FALSE)</f>
        <v>462147.03998090699</v>
      </c>
      <c r="K22" s="22">
        <f t="shared" si="1"/>
        <v>-2.2792708943597972E-2</v>
      </c>
      <c r="L22" s="22">
        <f t="shared" si="2"/>
        <v>2.5719093042425811E-2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219970.5699</v>
      </c>
      <c r="F23" s="25">
        <f>VLOOKUP(C23,RA!B27:I57,8,0)</f>
        <v>60248.328699999998</v>
      </c>
      <c r="G23" s="16">
        <f t="shared" si="0"/>
        <v>159722.24119999999</v>
      </c>
      <c r="H23" s="27">
        <f>RA!J27</f>
        <v>27.389267904060699</v>
      </c>
      <c r="I23" s="20">
        <f>VLOOKUP(B23,RMS!B:D,3,FALSE)</f>
        <v>219970.41171273001</v>
      </c>
      <c r="J23" s="21">
        <f>VLOOKUP(B23,RMS!B:E,4,FALSE)</f>
        <v>159722.25191944101</v>
      </c>
      <c r="K23" s="22">
        <f t="shared" si="1"/>
        <v>0.15818726998986676</v>
      </c>
      <c r="L23" s="22">
        <f t="shared" si="2"/>
        <v>-1.0719441022956744E-2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744722.5209</v>
      </c>
      <c r="F24" s="25">
        <f>VLOOKUP(C24,RA!B28:I58,8,0)</f>
        <v>38978.451200000003</v>
      </c>
      <c r="G24" s="16">
        <f t="shared" si="0"/>
        <v>705744.06969999999</v>
      </c>
      <c r="H24" s="27">
        <f>RA!J28</f>
        <v>5.2339562865501099</v>
      </c>
      <c r="I24" s="20">
        <f>VLOOKUP(B24,RMS!B:D,3,FALSE)</f>
        <v>744722.52110619505</v>
      </c>
      <c r="J24" s="21">
        <f>VLOOKUP(B24,RMS!B:E,4,FALSE)</f>
        <v>705744.06760088506</v>
      </c>
      <c r="K24" s="22">
        <f t="shared" si="1"/>
        <v>-2.061950508505106E-4</v>
      </c>
      <c r="L24" s="22">
        <f t="shared" si="2"/>
        <v>2.0991149358451366E-3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822706.51190000004</v>
      </c>
      <c r="F25" s="25">
        <f>VLOOKUP(C25,RA!B29:I59,8,0)</f>
        <v>112639.2902</v>
      </c>
      <c r="G25" s="16">
        <f t="shared" si="0"/>
        <v>710067.22169999999</v>
      </c>
      <c r="H25" s="27">
        <f>RA!J29</f>
        <v>13.691308938331501</v>
      </c>
      <c r="I25" s="20">
        <f>VLOOKUP(B25,RMS!B:D,3,FALSE)</f>
        <v>822706.53996902599</v>
      </c>
      <c r="J25" s="21">
        <f>VLOOKUP(B25,RMS!B:E,4,FALSE)</f>
        <v>710067.20435279305</v>
      </c>
      <c r="K25" s="22">
        <f t="shared" si="1"/>
        <v>-2.8069025953300297E-2</v>
      </c>
      <c r="L25" s="22">
        <f t="shared" si="2"/>
        <v>1.7347206943668425E-2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1103524.0830999999</v>
      </c>
      <c r="F26" s="25">
        <f>VLOOKUP(C26,RA!B30:I60,8,0)</f>
        <v>109874.27740000001</v>
      </c>
      <c r="G26" s="16">
        <f t="shared" si="0"/>
        <v>993649.80569999991</v>
      </c>
      <c r="H26" s="27">
        <f>RA!J30</f>
        <v>9.9566723629033191</v>
      </c>
      <c r="I26" s="20">
        <f>VLOOKUP(B26,RMS!B:D,3,FALSE)</f>
        <v>1103524.01632478</v>
      </c>
      <c r="J26" s="21">
        <f>VLOOKUP(B26,RMS!B:E,4,FALSE)</f>
        <v>993649.78228627599</v>
      </c>
      <c r="K26" s="22">
        <f t="shared" si="1"/>
        <v>6.6775219980627298E-2</v>
      </c>
      <c r="L26" s="22">
        <f t="shared" si="2"/>
        <v>2.3413723916746676E-2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812206.8014</v>
      </c>
      <c r="F27" s="25">
        <f>VLOOKUP(C27,RA!B31:I61,8,0)</f>
        <v>21989.6921</v>
      </c>
      <c r="G27" s="16">
        <f t="shared" si="0"/>
        <v>790217.10930000001</v>
      </c>
      <c r="H27" s="27">
        <f>RA!J31</f>
        <v>2.7074006351703002</v>
      </c>
      <c r="I27" s="20">
        <f>VLOOKUP(B27,RMS!B:D,3,FALSE)</f>
        <v>812206.73424247804</v>
      </c>
      <c r="J27" s="21">
        <f>VLOOKUP(B27,RMS!B:E,4,FALSE)</f>
        <v>790217.08889911498</v>
      </c>
      <c r="K27" s="22">
        <f t="shared" si="1"/>
        <v>6.7157521960325539E-2</v>
      </c>
      <c r="L27" s="22">
        <f t="shared" si="2"/>
        <v>2.040088502690196E-2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98287.765499999994</v>
      </c>
      <c r="F28" s="25">
        <f>VLOOKUP(C28,RA!B32:I62,8,0)</f>
        <v>27939.052299999999</v>
      </c>
      <c r="G28" s="16">
        <f t="shared" si="0"/>
        <v>70348.713199999998</v>
      </c>
      <c r="H28" s="27">
        <f>RA!J32</f>
        <v>28.425768108442799</v>
      </c>
      <c r="I28" s="20">
        <f>VLOOKUP(B28,RMS!B:D,3,FALSE)</f>
        <v>98287.652855056294</v>
      </c>
      <c r="J28" s="21">
        <f>VLOOKUP(B28,RMS!B:E,4,FALSE)</f>
        <v>70348.700900811804</v>
      </c>
      <c r="K28" s="22">
        <f t="shared" si="1"/>
        <v>0.11264494369970635</v>
      </c>
      <c r="L28" s="22">
        <f t="shared" si="2"/>
        <v>1.2299188194447197E-2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121744.51730000001</v>
      </c>
      <c r="F30" s="25">
        <f>VLOOKUP(C30,RA!B34:I65,8,0)</f>
        <v>14325.345300000001</v>
      </c>
      <c r="G30" s="16">
        <f t="shared" si="0"/>
        <v>107419.17200000001</v>
      </c>
      <c r="H30" s="27">
        <f>RA!J34</f>
        <v>11.766727256144</v>
      </c>
      <c r="I30" s="20">
        <f>VLOOKUP(B30,RMS!B:D,3,FALSE)</f>
        <v>121744.5389</v>
      </c>
      <c r="J30" s="21">
        <f>VLOOKUP(B30,RMS!B:E,4,FALSE)</f>
        <v>107419.1747</v>
      </c>
      <c r="K30" s="22">
        <f t="shared" si="1"/>
        <v>-2.1599999992758967E-2</v>
      </c>
      <c r="L30" s="22">
        <f t="shared" si="2"/>
        <v>-2.6999999972758815E-3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57470.98</v>
      </c>
      <c r="F31" s="25">
        <f>VLOOKUP(C31,RA!B35:I66,8,0)</f>
        <v>2204.9299999999998</v>
      </c>
      <c r="G31" s="16">
        <f t="shared" si="0"/>
        <v>55266.05</v>
      </c>
      <c r="H31" s="27">
        <f>RA!J35</f>
        <v>3.8365971834828598</v>
      </c>
      <c r="I31" s="20">
        <f>VLOOKUP(B31,RMS!B:D,3,FALSE)</f>
        <v>57470.98</v>
      </c>
      <c r="J31" s="21">
        <f>VLOOKUP(B31,RMS!B:E,4,FALSE)</f>
        <v>55266.05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138055.64000000001</v>
      </c>
      <c r="F32" s="25">
        <f>VLOOKUP(C32,RA!B34:I66,8,0)</f>
        <v>-15903.43</v>
      </c>
      <c r="G32" s="16">
        <f t="shared" si="0"/>
        <v>153959.07</v>
      </c>
      <c r="H32" s="27">
        <f>RA!J35</f>
        <v>3.8365971834828598</v>
      </c>
      <c r="I32" s="20">
        <f>VLOOKUP(B32,RMS!B:D,3,FALSE)</f>
        <v>138055.64000000001</v>
      </c>
      <c r="J32" s="21">
        <f>VLOOKUP(B32,RMS!B:E,4,FALSE)</f>
        <v>153959.07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82479.520000000004</v>
      </c>
      <c r="F33" s="25">
        <f>VLOOKUP(C33,RA!B34:I67,8,0)</f>
        <v>-2066.61</v>
      </c>
      <c r="G33" s="16">
        <f t="shared" si="0"/>
        <v>84546.13</v>
      </c>
      <c r="H33" s="27">
        <f>RA!J34</f>
        <v>11.766727256144</v>
      </c>
      <c r="I33" s="20">
        <f>VLOOKUP(B33,RMS!B:D,3,FALSE)</f>
        <v>82479.520000000004</v>
      </c>
      <c r="J33" s="21">
        <f>VLOOKUP(B33,RMS!B:E,4,FALSE)</f>
        <v>84546.13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112850.56</v>
      </c>
      <c r="F34" s="25">
        <f>VLOOKUP(C34,RA!B35:I68,8,0)</f>
        <v>-10906.84</v>
      </c>
      <c r="G34" s="16">
        <f t="shared" si="0"/>
        <v>123757.4</v>
      </c>
      <c r="H34" s="27">
        <f>RA!J35</f>
        <v>3.8365971834828598</v>
      </c>
      <c r="I34" s="20">
        <f>VLOOKUP(B34,RMS!B:D,3,FALSE)</f>
        <v>112850.56</v>
      </c>
      <c r="J34" s="21">
        <f>VLOOKUP(B34,RMS!B:E,4,FALSE)</f>
        <v>123757.4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-11.5195800765546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42670.085500000001</v>
      </c>
      <c r="F36" s="25">
        <f>VLOOKUP(C36,RA!B8:I69,8,0)</f>
        <v>2504.7784000000001</v>
      </c>
      <c r="G36" s="16">
        <f t="shared" si="0"/>
        <v>40165.307099999998</v>
      </c>
      <c r="H36" s="27">
        <f>RA!J36</f>
        <v>-11.5195800765546</v>
      </c>
      <c r="I36" s="20">
        <f>VLOOKUP(B36,RMS!B:D,3,FALSE)</f>
        <v>42670.085470085498</v>
      </c>
      <c r="J36" s="21">
        <f>VLOOKUP(B36,RMS!B:E,4,FALSE)</f>
        <v>40165.307692307702</v>
      </c>
      <c r="K36" s="22">
        <f t="shared" si="1"/>
        <v>2.9914503102190793E-5</v>
      </c>
      <c r="L36" s="22">
        <f t="shared" si="2"/>
        <v>-5.9230770420981571E-4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271320.41220000002</v>
      </c>
      <c r="F37" s="25">
        <f>VLOOKUP(C37,RA!B8:I70,8,0)</f>
        <v>9215.6543000000001</v>
      </c>
      <c r="G37" s="16">
        <f t="shared" si="0"/>
        <v>262104.75790000003</v>
      </c>
      <c r="H37" s="27">
        <f>RA!J37</f>
        <v>-2.5056038153471301</v>
      </c>
      <c r="I37" s="20">
        <f>VLOOKUP(B37,RMS!B:D,3,FALSE)</f>
        <v>271320.40817435901</v>
      </c>
      <c r="J37" s="21">
        <f>VLOOKUP(B37,RMS!B:E,4,FALSE)</f>
        <v>262104.75819230801</v>
      </c>
      <c r="K37" s="22">
        <f t="shared" si="1"/>
        <v>4.0256410138681531E-3</v>
      </c>
      <c r="L37" s="22">
        <f t="shared" si="2"/>
        <v>-2.923079882748425E-4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89470.97</v>
      </c>
      <c r="F38" s="25">
        <f>VLOOKUP(C38,RA!B9:I71,8,0)</f>
        <v>-13680.32</v>
      </c>
      <c r="G38" s="16">
        <f t="shared" si="0"/>
        <v>103151.29000000001</v>
      </c>
      <c r="H38" s="27">
        <f>RA!J38</f>
        <v>-9.6648523498687098</v>
      </c>
      <c r="I38" s="20">
        <f>VLOOKUP(B38,RMS!B:D,3,FALSE)</f>
        <v>89470.97</v>
      </c>
      <c r="J38" s="21">
        <f>VLOOKUP(B38,RMS!B:E,4,FALSE)</f>
        <v>103151.29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32547.040000000001</v>
      </c>
      <c r="F39" s="25">
        <f>VLOOKUP(C39,RA!B10:I72,8,0)</f>
        <v>4342.6499999999996</v>
      </c>
      <c r="G39" s="16">
        <f t="shared" si="0"/>
        <v>28204.39</v>
      </c>
      <c r="H39" s="27">
        <f>RA!J39</f>
        <v>0</v>
      </c>
      <c r="I39" s="20">
        <f>VLOOKUP(B39,RMS!B:D,3,FALSE)</f>
        <v>32547.040000000001</v>
      </c>
      <c r="J39" s="21">
        <f>VLOOKUP(B39,RMS!B:E,4,FALSE)</f>
        <v>28204.39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5.8701040099861101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8768.9359000000004</v>
      </c>
      <c r="F41" s="25">
        <f>VLOOKUP(C41,RA!B8:I73,8,0)</f>
        <v>749.26499999999999</v>
      </c>
      <c r="G41" s="16">
        <f t="shared" si="0"/>
        <v>8019.6709000000001</v>
      </c>
      <c r="H41" s="27">
        <f>RA!J40</f>
        <v>5.8701040099861101</v>
      </c>
      <c r="I41" s="20">
        <f>VLOOKUP(B41,RMS!B:D,3,FALSE)</f>
        <v>8768.9357839800305</v>
      </c>
      <c r="J41" s="21">
        <f>VLOOKUP(B41,RMS!B:E,4,FALSE)</f>
        <v>8019.6709326072196</v>
      </c>
      <c r="K41" s="22">
        <f t="shared" si="1"/>
        <v>1.1601996993704233E-4</v>
      </c>
      <c r="L41" s="22">
        <f t="shared" si="2"/>
        <v>-3.2607219509372953E-5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topLeftCell="A4"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15316563.863500001</v>
      </c>
      <c r="E7" s="51">
        <v>17589439.703699999</v>
      </c>
      <c r="F7" s="52">
        <v>87.078179416244296</v>
      </c>
      <c r="G7" s="51">
        <v>15633061.655400001</v>
      </c>
      <c r="H7" s="52">
        <v>-2.0245413142772302</v>
      </c>
      <c r="I7" s="51">
        <v>1182139.2021999999</v>
      </c>
      <c r="J7" s="52">
        <v>7.7180444173714804</v>
      </c>
      <c r="K7" s="51">
        <v>1659455.2021999999</v>
      </c>
      <c r="L7" s="52">
        <v>10.6150365090308</v>
      </c>
      <c r="M7" s="52">
        <v>-0.28763415810635101</v>
      </c>
      <c r="N7" s="51">
        <v>131957878.6327</v>
      </c>
      <c r="O7" s="51">
        <v>2464743140.7584</v>
      </c>
      <c r="P7" s="51">
        <v>841448</v>
      </c>
      <c r="Q7" s="51">
        <v>744090</v>
      </c>
      <c r="R7" s="52">
        <v>13.084169925681</v>
      </c>
      <c r="S7" s="51">
        <v>18.202626738075299</v>
      </c>
      <c r="T7" s="51">
        <v>18.170232901799501</v>
      </c>
      <c r="U7" s="53">
        <v>0.17796242675260801</v>
      </c>
    </row>
    <row r="8" spans="1:23" ht="12" thickBot="1">
      <c r="A8" s="79">
        <v>42468</v>
      </c>
      <c r="B8" s="67" t="s">
        <v>6</v>
      </c>
      <c r="C8" s="68"/>
      <c r="D8" s="54">
        <v>568357.38320000004</v>
      </c>
      <c r="E8" s="54">
        <v>784955.39159999997</v>
      </c>
      <c r="F8" s="55">
        <v>72.406328981510498</v>
      </c>
      <c r="G8" s="54">
        <v>678865.44090000005</v>
      </c>
      <c r="H8" s="55">
        <v>-16.278344873984899</v>
      </c>
      <c r="I8" s="54">
        <v>61163.649100000002</v>
      </c>
      <c r="J8" s="55">
        <v>10.7614770051253</v>
      </c>
      <c r="K8" s="54">
        <v>134035.49040000001</v>
      </c>
      <c r="L8" s="55">
        <v>19.7440438597528</v>
      </c>
      <c r="M8" s="55">
        <v>-0.54367571665183401</v>
      </c>
      <c r="N8" s="54">
        <v>5560381.6500000004</v>
      </c>
      <c r="O8" s="54">
        <v>94946377.446799994</v>
      </c>
      <c r="P8" s="54">
        <v>25850</v>
      </c>
      <c r="Q8" s="54">
        <v>24270</v>
      </c>
      <c r="R8" s="55">
        <v>6.5100947672023004</v>
      </c>
      <c r="S8" s="54">
        <v>21.9867459651838</v>
      </c>
      <c r="T8" s="54">
        <v>21.9227142274413</v>
      </c>
      <c r="U8" s="56">
        <v>0.29122880595365402</v>
      </c>
    </row>
    <row r="9" spans="1:23" ht="12" thickBot="1">
      <c r="A9" s="80"/>
      <c r="B9" s="67" t="s">
        <v>7</v>
      </c>
      <c r="C9" s="68"/>
      <c r="D9" s="54">
        <v>69396.851299999995</v>
      </c>
      <c r="E9" s="54">
        <v>102485.5552</v>
      </c>
      <c r="F9" s="55">
        <v>67.713787728009507</v>
      </c>
      <c r="G9" s="54">
        <v>80141.658599999995</v>
      </c>
      <c r="H9" s="55">
        <v>-13.4072684390388</v>
      </c>
      <c r="I9" s="54">
        <v>8468.9187999999995</v>
      </c>
      <c r="J9" s="55">
        <v>12.2036067074415</v>
      </c>
      <c r="K9" s="54">
        <v>18275.694599999999</v>
      </c>
      <c r="L9" s="55">
        <v>22.804238044556801</v>
      </c>
      <c r="M9" s="55">
        <v>-0.53660208351260197</v>
      </c>
      <c r="N9" s="54">
        <v>1074291.7028000001</v>
      </c>
      <c r="O9" s="54">
        <v>13031882.6568</v>
      </c>
      <c r="P9" s="54">
        <v>4195</v>
      </c>
      <c r="Q9" s="54">
        <v>3385</v>
      </c>
      <c r="R9" s="55">
        <v>23.929098966026601</v>
      </c>
      <c r="S9" s="54">
        <v>16.542753587604299</v>
      </c>
      <c r="T9" s="54">
        <v>16.621085258493402</v>
      </c>
      <c r="U9" s="56">
        <v>-0.47351047378087202</v>
      </c>
    </row>
    <row r="10" spans="1:23" ht="12" thickBot="1">
      <c r="A10" s="80"/>
      <c r="B10" s="67" t="s">
        <v>8</v>
      </c>
      <c r="C10" s="68"/>
      <c r="D10" s="54">
        <v>121512.88499999999</v>
      </c>
      <c r="E10" s="54">
        <v>158810.46960000001</v>
      </c>
      <c r="F10" s="55">
        <v>76.514404438232305</v>
      </c>
      <c r="G10" s="54">
        <v>115990.2494</v>
      </c>
      <c r="H10" s="55">
        <v>4.7612929781320199</v>
      </c>
      <c r="I10" s="54">
        <v>11868.977800000001</v>
      </c>
      <c r="J10" s="55">
        <v>9.7676701528401697</v>
      </c>
      <c r="K10" s="54">
        <v>27786.633699999998</v>
      </c>
      <c r="L10" s="55">
        <v>23.9560082366717</v>
      </c>
      <c r="M10" s="55">
        <v>-0.57285297930853696</v>
      </c>
      <c r="N10" s="54">
        <v>1353501.885</v>
      </c>
      <c r="O10" s="54">
        <v>22549607.4793</v>
      </c>
      <c r="P10" s="54">
        <v>88442</v>
      </c>
      <c r="Q10" s="54">
        <v>78428</v>
      </c>
      <c r="R10" s="55">
        <v>12.7683990411588</v>
      </c>
      <c r="S10" s="54">
        <v>1.37392737613351</v>
      </c>
      <c r="T10" s="54">
        <v>1.35305222497067</v>
      </c>
      <c r="U10" s="56">
        <v>1.51937806360509</v>
      </c>
    </row>
    <row r="11" spans="1:23" ht="12" thickBot="1">
      <c r="A11" s="80"/>
      <c r="B11" s="67" t="s">
        <v>9</v>
      </c>
      <c r="C11" s="68"/>
      <c r="D11" s="54">
        <v>50654.482900000003</v>
      </c>
      <c r="E11" s="54">
        <v>90853.598299999998</v>
      </c>
      <c r="F11" s="55">
        <v>55.753964452500902</v>
      </c>
      <c r="G11" s="54">
        <v>48217.4519</v>
      </c>
      <c r="H11" s="55">
        <v>5.0542509070247998</v>
      </c>
      <c r="I11" s="54">
        <v>-4008.54</v>
      </c>
      <c r="J11" s="55">
        <v>-7.9134950561305599</v>
      </c>
      <c r="K11" s="54">
        <v>10107.398499999999</v>
      </c>
      <c r="L11" s="55">
        <v>20.9621166231723</v>
      </c>
      <c r="M11" s="55">
        <v>-1.3965946331293899</v>
      </c>
      <c r="N11" s="54">
        <v>494152.81459999998</v>
      </c>
      <c r="O11" s="54">
        <v>7535802.9853999997</v>
      </c>
      <c r="P11" s="54">
        <v>2634</v>
      </c>
      <c r="Q11" s="54">
        <v>2402</v>
      </c>
      <c r="R11" s="55">
        <v>9.6586178184846005</v>
      </c>
      <c r="S11" s="54">
        <v>19.2310109719058</v>
      </c>
      <c r="T11" s="54">
        <v>18.375223355537099</v>
      </c>
      <c r="U11" s="56">
        <v>4.45003966572009</v>
      </c>
    </row>
    <row r="12" spans="1:23" ht="12" thickBot="1">
      <c r="A12" s="80"/>
      <c r="B12" s="67" t="s">
        <v>10</v>
      </c>
      <c r="C12" s="68"/>
      <c r="D12" s="54">
        <v>89348.524099999995</v>
      </c>
      <c r="E12" s="54">
        <v>112095.59759999999</v>
      </c>
      <c r="F12" s="55">
        <v>79.707433666422602</v>
      </c>
      <c r="G12" s="54">
        <v>115559.3268</v>
      </c>
      <c r="H12" s="55">
        <v>-22.681685179218299</v>
      </c>
      <c r="I12" s="54">
        <v>18731.0566</v>
      </c>
      <c r="J12" s="55">
        <v>20.964035823396401</v>
      </c>
      <c r="K12" s="54">
        <v>18838.0471</v>
      </c>
      <c r="L12" s="55">
        <v>16.301624128187601</v>
      </c>
      <c r="M12" s="55">
        <v>-5.6794899934190001E-3</v>
      </c>
      <c r="N12" s="54">
        <v>770652.25800000003</v>
      </c>
      <c r="O12" s="54">
        <v>24444691.964600001</v>
      </c>
      <c r="P12" s="54">
        <v>873</v>
      </c>
      <c r="Q12" s="54">
        <v>815</v>
      </c>
      <c r="R12" s="55">
        <v>7.1165644171779201</v>
      </c>
      <c r="S12" s="54">
        <v>102.346533906071</v>
      </c>
      <c r="T12" s="54">
        <v>102.195373496933</v>
      </c>
      <c r="U12" s="56">
        <v>0.14769470285844</v>
      </c>
    </row>
    <row r="13" spans="1:23" ht="12" thickBot="1">
      <c r="A13" s="80"/>
      <c r="B13" s="67" t="s">
        <v>11</v>
      </c>
      <c r="C13" s="68"/>
      <c r="D13" s="54">
        <v>168815.5379</v>
      </c>
      <c r="E13" s="54">
        <v>266431.9301</v>
      </c>
      <c r="F13" s="55">
        <v>63.361601530506697</v>
      </c>
      <c r="G13" s="54">
        <v>250686.85579999999</v>
      </c>
      <c r="H13" s="55">
        <v>-32.658799616250199</v>
      </c>
      <c r="I13" s="54">
        <v>54923.296799999996</v>
      </c>
      <c r="J13" s="55">
        <v>32.534503330217497</v>
      </c>
      <c r="K13" s="54">
        <v>54615.920899999997</v>
      </c>
      <c r="L13" s="55">
        <v>21.7865115926034</v>
      </c>
      <c r="M13" s="55">
        <v>5.6279541740730001E-3</v>
      </c>
      <c r="N13" s="54">
        <v>1547849.7916000001</v>
      </c>
      <c r="O13" s="54">
        <v>41055365.500500001</v>
      </c>
      <c r="P13" s="54">
        <v>7135</v>
      </c>
      <c r="Q13" s="54">
        <v>6694</v>
      </c>
      <c r="R13" s="55">
        <v>6.5879892440991998</v>
      </c>
      <c r="S13" s="54">
        <v>23.660201527680499</v>
      </c>
      <c r="T13" s="54">
        <v>23.879718763071399</v>
      </c>
      <c r="U13" s="56">
        <v>-0.92779106354668806</v>
      </c>
    </row>
    <row r="14" spans="1:23" ht="12" thickBot="1">
      <c r="A14" s="80"/>
      <c r="B14" s="67" t="s">
        <v>12</v>
      </c>
      <c r="C14" s="68"/>
      <c r="D14" s="54">
        <v>125357.47229999999</v>
      </c>
      <c r="E14" s="54">
        <v>159812.49530000001</v>
      </c>
      <c r="F14" s="55">
        <v>78.440344770713295</v>
      </c>
      <c r="G14" s="54">
        <v>124896.5833</v>
      </c>
      <c r="H14" s="55">
        <v>0.36901649974918599</v>
      </c>
      <c r="I14" s="54">
        <v>21566.691699999999</v>
      </c>
      <c r="J14" s="55">
        <v>17.204153294019498</v>
      </c>
      <c r="K14" s="54">
        <v>22334.3226</v>
      </c>
      <c r="L14" s="55">
        <v>17.882252668476301</v>
      </c>
      <c r="M14" s="55">
        <v>-3.4370010398255997E-2</v>
      </c>
      <c r="N14" s="54">
        <v>1022888.1598</v>
      </c>
      <c r="O14" s="54">
        <v>17557032.143300001</v>
      </c>
      <c r="P14" s="54">
        <v>2085</v>
      </c>
      <c r="Q14" s="54">
        <v>2331</v>
      </c>
      <c r="R14" s="55">
        <v>-10.5534105534106</v>
      </c>
      <c r="S14" s="54">
        <v>60.123487913669102</v>
      </c>
      <c r="T14" s="54">
        <v>54.323345645645603</v>
      </c>
      <c r="U14" s="56">
        <v>9.6470488810492903</v>
      </c>
    </row>
    <row r="15" spans="1:23" ht="12" thickBot="1">
      <c r="A15" s="80"/>
      <c r="B15" s="67" t="s">
        <v>13</v>
      </c>
      <c r="C15" s="68"/>
      <c r="D15" s="54">
        <v>106355.7102</v>
      </c>
      <c r="E15" s="54">
        <v>146299.81099999999</v>
      </c>
      <c r="F15" s="55">
        <v>72.697093368083699</v>
      </c>
      <c r="G15" s="54">
        <v>92782.657999999996</v>
      </c>
      <c r="H15" s="55">
        <v>14.6288676058407</v>
      </c>
      <c r="I15" s="54">
        <v>4508.4656000000004</v>
      </c>
      <c r="J15" s="55">
        <v>4.2390442332827396</v>
      </c>
      <c r="K15" s="54">
        <v>16962.383999999998</v>
      </c>
      <c r="L15" s="55">
        <v>18.281847454725899</v>
      </c>
      <c r="M15" s="55">
        <v>-0.73420802170261001</v>
      </c>
      <c r="N15" s="54">
        <v>839272.39040000003</v>
      </c>
      <c r="O15" s="54">
        <v>14163137.2608</v>
      </c>
      <c r="P15" s="54">
        <v>3657</v>
      </c>
      <c r="Q15" s="54">
        <v>3558</v>
      </c>
      <c r="R15" s="55">
        <v>2.7824620573355898</v>
      </c>
      <c r="S15" s="54">
        <v>29.082775553732599</v>
      </c>
      <c r="T15" s="54">
        <v>28.679662816188898</v>
      </c>
      <c r="U15" s="56">
        <v>1.3860875720026</v>
      </c>
    </row>
    <row r="16" spans="1:23" ht="12" thickBot="1">
      <c r="A16" s="80"/>
      <c r="B16" s="67" t="s">
        <v>14</v>
      </c>
      <c r="C16" s="68"/>
      <c r="D16" s="54">
        <v>996670.92570000002</v>
      </c>
      <c r="E16" s="54">
        <v>981319.62879999995</v>
      </c>
      <c r="F16" s="55">
        <v>101.56435237301601</v>
      </c>
      <c r="G16" s="54">
        <v>709143.1102</v>
      </c>
      <c r="H16" s="55">
        <v>40.545809634801103</v>
      </c>
      <c r="I16" s="54">
        <v>-81708.918399999995</v>
      </c>
      <c r="J16" s="55">
        <v>-8.1981842043413398</v>
      </c>
      <c r="K16" s="54">
        <v>55182.850700000003</v>
      </c>
      <c r="L16" s="55">
        <v>7.78162403417228</v>
      </c>
      <c r="M16" s="55">
        <v>-2.4806940446808099</v>
      </c>
      <c r="N16" s="54">
        <v>7634271.7862</v>
      </c>
      <c r="O16" s="54">
        <v>119214023.81829999</v>
      </c>
      <c r="P16" s="54">
        <v>36796</v>
      </c>
      <c r="Q16" s="54">
        <v>30404</v>
      </c>
      <c r="R16" s="55">
        <v>21.023549532956199</v>
      </c>
      <c r="S16" s="54">
        <v>27.0863932411132</v>
      </c>
      <c r="T16" s="54">
        <v>20.6098280028944</v>
      </c>
      <c r="U16" s="56">
        <v>23.9107701810529</v>
      </c>
    </row>
    <row r="17" spans="1:21" ht="12" thickBot="1">
      <c r="A17" s="80"/>
      <c r="B17" s="67" t="s">
        <v>15</v>
      </c>
      <c r="C17" s="68"/>
      <c r="D17" s="54">
        <v>725053.92839999998</v>
      </c>
      <c r="E17" s="54">
        <v>871250.51549999998</v>
      </c>
      <c r="F17" s="55">
        <v>83.219913848073901</v>
      </c>
      <c r="G17" s="54">
        <v>470086.14380000002</v>
      </c>
      <c r="H17" s="55">
        <v>54.238523718001098</v>
      </c>
      <c r="I17" s="54">
        <v>17315.0088</v>
      </c>
      <c r="J17" s="55">
        <v>2.3880994394733599</v>
      </c>
      <c r="K17" s="54">
        <v>47708.3776</v>
      </c>
      <c r="L17" s="55">
        <v>10.148858508005199</v>
      </c>
      <c r="M17" s="55">
        <v>-0.63706565448161501</v>
      </c>
      <c r="N17" s="54">
        <v>6894579.7446999997</v>
      </c>
      <c r="O17" s="54">
        <v>156468786.25299999</v>
      </c>
      <c r="P17" s="54">
        <v>9860</v>
      </c>
      <c r="Q17" s="54">
        <v>8988</v>
      </c>
      <c r="R17" s="55">
        <v>9.7018246550956793</v>
      </c>
      <c r="S17" s="54">
        <v>73.534881176470606</v>
      </c>
      <c r="T17" s="54">
        <v>66.357624354695204</v>
      </c>
      <c r="U17" s="56">
        <v>9.7603432642412393</v>
      </c>
    </row>
    <row r="18" spans="1:21" ht="12" customHeight="1" thickBot="1">
      <c r="A18" s="80"/>
      <c r="B18" s="67" t="s">
        <v>16</v>
      </c>
      <c r="C18" s="68"/>
      <c r="D18" s="54">
        <v>1410990.652</v>
      </c>
      <c r="E18" s="54">
        <v>1850583.7696</v>
      </c>
      <c r="F18" s="55">
        <v>76.245705554036206</v>
      </c>
      <c r="G18" s="54">
        <v>1523016.7104</v>
      </c>
      <c r="H18" s="55">
        <v>-7.35553704926705</v>
      </c>
      <c r="I18" s="54">
        <v>203275.38579999999</v>
      </c>
      <c r="J18" s="55">
        <v>14.4065721138456</v>
      </c>
      <c r="K18" s="54">
        <v>192343.505</v>
      </c>
      <c r="L18" s="55">
        <v>12.629113238651399</v>
      </c>
      <c r="M18" s="55">
        <v>5.6835195968795001E-2</v>
      </c>
      <c r="N18" s="54">
        <v>13927006.562799999</v>
      </c>
      <c r="O18" s="54">
        <v>293206846.5927</v>
      </c>
      <c r="P18" s="54">
        <v>67327</v>
      </c>
      <c r="Q18" s="54">
        <v>56851</v>
      </c>
      <c r="R18" s="55">
        <v>18.427116497511001</v>
      </c>
      <c r="S18" s="54">
        <v>20.9572779419846</v>
      </c>
      <c r="T18" s="54">
        <v>21.671762864329601</v>
      </c>
      <c r="U18" s="56">
        <v>-3.4092448662598702</v>
      </c>
    </row>
    <row r="19" spans="1:21" ht="12" customHeight="1" thickBot="1">
      <c r="A19" s="80"/>
      <c r="B19" s="67" t="s">
        <v>17</v>
      </c>
      <c r="C19" s="68"/>
      <c r="D19" s="54">
        <v>462992.35220000002</v>
      </c>
      <c r="E19" s="54">
        <v>580003.94649999996</v>
      </c>
      <c r="F19" s="55">
        <v>79.825724461686903</v>
      </c>
      <c r="G19" s="54">
        <v>627623.50829999999</v>
      </c>
      <c r="H19" s="55">
        <v>-26.230877894603601</v>
      </c>
      <c r="I19" s="54">
        <v>33207.425999999999</v>
      </c>
      <c r="J19" s="55">
        <v>7.1723487099102901</v>
      </c>
      <c r="K19" s="54">
        <v>53162.314100000003</v>
      </c>
      <c r="L19" s="55">
        <v>8.4704147306395594</v>
      </c>
      <c r="M19" s="55">
        <v>-0.37535777811447801</v>
      </c>
      <c r="N19" s="54">
        <v>4281366.8175999997</v>
      </c>
      <c r="O19" s="54">
        <v>81669948.148499995</v>
      </c>
      <c r="P19" s="54">
        <v>9398</v>
      </c>
      <c r="Q19" s="54">
        <v>8419</v>
      </c>
      <c r="R19" s="55">
        <v>11.6284594369878</v>
      </c>
      <c r="S19" s="54">
        <v>49.264987465418201</v>
      </c>
      <c r="T19" s="54">
        <v>55.6334072811498</v>
      </c>
      <c r="U19" s="56">
        <v>-12.9268678292103</v>
      </c>
    </row>
    <row r="20" spans="1:21" ht="12" thickBot="1">
      <c r="A20" s="80"/>
      <c r="B20" s="67" t="s">
        <v>18</v>
      </c>
      <c r="C20" s="68"/>
      <c r="D20" s="54">
        <v>882483.27650000004</v>
      </c>
      <c r="E20" s="54">
        <v>1037860.6185</v>
      </c>
      <c r="F20" s="55">
        <v>85.0290743062817</v>
      </c>
      <c r="G20" s="54">
        <v>995024.21939999994</v>
      </c>
      <c r="H20" s="55">
        <v>-11.310372220674401</v>
      </c>
      <c r="I20" s="54">
        <v>92866.371599999999</v>
      </c>
      <c r="J20" s="55">
        <v>10.5233010157785</v>
      </c>
      <c r="K20" s="54">
        <v>67458.244099999996</v>
      </c>
      <c r="L20" s="55">
        <v>6.7795580031888401</v>
      </c>
      <c r="M20" s="55">
        <v>0.37664970144101401</v>
      </c>
      <c r="N20" s="54">
        <v>7396392.8979000002</v>
      </c>
      <c r="O20" s="54">
        <v>134277734.02430001</v>
      </c>
      <c r="P20" s="54">
        <v>35856</v>
      </c>
      <c r="Q20" s="54">
        <v>32564</v>
      </c>
      <c r="R20" s="55">
        <v>10.1093231789706</v>
      </c>
      <c r="S20" s="54">
        <v>24.6118718345605</v>
      </c>
      <c r="T20" s="54">
        <v>24.794639611227101</v>
      </c>
      <c r="U20" s="56">
        <v>-0.74260006672882195</v>
      </c>
    </row>
    <row r="21" spans="1:21" ht="12" customHeight="1" thickBot="1">
      <c r="A21" s="80"/>
      <c r="B21" s="67" t="s">
        <v>19</v>
      </c>
      <c r="C21" s="68"/>
      <c r="D21" s="54">
        <v>306181.60249999998</v>
      </c>
      <c r="E21" s="54">
        <v>451839.7598</v>
      </c>
      <c r="F21" s="55">
        <v>67.763315613377301</v>
      </c>
      <c r="G21" s="54">
        <v>405022.59110000002</v>
      </c>
      <c r="H21" s="55">
        <v>-24.403821113177401</v>
      </c>
      <c r="I21" s="54">
        <v>38867.632899999997</v>
      </c>
      <c r="J21" s="55">
        <v>12.694307098350199</v>
      </c>
      <c r="K21" s="54">
        <v>32291.174500000001</v>
      </c>
      <c r="L21" s="55">
        <v>7.9726847858783598</v>
      </c>
      <c r="M21" s="55">
        <v>0.20366117063967401</v>
      </c>
      <c r="N21" s="54">
        <v>2627347.2747</v>
      </c>
      <c r="O21" s="54">
        <v>49993227.231899999</v>
      </c>
      <c r="P21" s="54">
        <v>26337</v>
      </c>
      <c r="Q21" s="54">
        <v>23922</v>
      </c>
      <c r="R21" s="55">
        <v>10.0953097567093</v>
      </c>
      <c r="S21" s="54">
        <v>11.625530717241899</v>
      </c>
      <c r="T21" s="54">
        <v>11.5608813477134</v>
      </c>
      <c r="U21" s="56">
        <v>0.55609822124179997</v>
      </c>
    </row>
    <row r="22" spans="1:21" ht="12" customHeight="1" thickBot="1">
      <c r="A22" s="80"/>
      <c r="B22" s="67" t="s">
        <v>20</v>
      </c>
      <c r="C22" s="68"/>
      <c r="D22" s="54">
        <v>1082068.4896</v>
      </c>
      <c r="E22" s="54">
        <v>1295950.6858000001</v>
      </c>
      <c r="F22" s="55">
        <v>83.496116129760793</v>
      </c>
      <c r="G22" s="54">
        <v>1066825.0847</v>
      </c>
      <c r="H22" s="55">
        <v>1.4288569999539</v>
      </c>
      <c r="I22" s="54">
        <v>71862.4084</v>
      </c>
      <c r="J22" s="55">
        <v>6.6412070114494197</v>
      </c>
      <c r="K22" s="54">
        <v>128560.0866</v>
      </c>
      <c r="L22" s="55">
        <v>12.0507183833376</v>
      </c>
      <c r="M22" s="55">
        <v>-0.441020846356524</v>
      </c>
      <c r="N22" s="54">
        <v>9193463.0503000002</v>
      </c>
      <c r="O22" s="54">
        <v>153089915.28799999</v>
      </c>
      <c r="P22" s="54">
        <v>66922</v>
      </c>
      <c r="Q22" s="54">
        <v>56233</v>
      </c>
      <c r="R22" s="55">
        <v>19.008411431010298</v>
      </c>
      <c r="S22" s="54">
        <v>16.169099692179</v>
      </c>
      <c r="T22" s="54">
        <v>16.4814124819946</v>
      </c>
      <c r="U22" s="56">
        <v>-1.9315409995689099</v>
      </c>
    </row>
    <row r="23" spans="1:21" ht="12" thickBot="1">
      <c r="A23" s="80"/>
      <c r="B23" s="67" t="s">
        <v>21</v>
      </c>
      <c r="C23" s="68"/>
      <c r="D23" s="54">
        <v>2357038.9045000002</v>
      </c>
      <c r="E23" s="54">
        <v>2838827.0685000001</v>
      </c>
      <c r="F23" s="55">
        <v>83.028618779002599</v>
      </c>
      <c r="G23" s="54">
        <v>2473448.3295</v>
      </c>
      <c r="H23" s="55">
        <v>-4.70636170610977</v>
      </c>
      <c r="I23" s="54">
        <v>89818.601999999999</v>
      </c>
      <c r="J23" s="55">
        <v>3.8106541995773</v>
      </c>
      <c r="K23" s="54">
        <v>217192.26329999999</v>
      </c>
      <c r="L23" s="55">
        <v>8.7809500893800703</v>
      </c>
      <c r="M23" s="55">
        <v>-0.58645579434872996</v>
      </c>
      <c r="N23" s="54">
        <v>19453589.029300001</v>
      </c>
      <c r="O23" s="54">
        <v>341263420.81120002</v>
      </c>
      <c r="P23" s="54">
        <v>66010</v>
      </c>
      <c r="Q23" s="54">
        <v>57851</v>
      </c>
      <c r="R23" s="55">
        <v>14.103472714386999</v>
      </c>
      <c r="S23" s="54">
        <v>35.707300477200398</v>
      </c>
      <c r="T23" s="54">
        <v>41.1581954417383</v>
      </c>
      <c r="U23" s="56">
        <v>-15.265491626896599</v>
      </c>
    </row>
    <row r="24" spans="1:21" ht="12" thickBot="1">
      <c r="A24" s="80"/>
      <c r="B24" s="67" t="s">
        <v>22</v>
      </c>
      <c r="C24" s="68"/>
      <c r="D24" s="54">
        <v>228032.14509999999</v>
      </c>
      <c r="E24" s="54">
        <v>231256.86429999999</v>
      </c>
      <c r="F24" s="55">
        <v>98.605568223991497</v>
      </c>
      <c r="G24" s="54">
        <v>216359.1874</v>
      </c>
      <c r="H24" s="55">
        <v>5.39517542114785</v>
      </c>
      <c r="I24" s="54">
        <v>30723.7569</v>
      </c>
      <c r="J24" s="55">
        <v>13.4734323910897</v>
      </c>
      <c r="K24" s="54">
        <v>32552.7641</v>
      </c>
      <c r="L24" s="55">
        <v>15.0457045486204</v>
      </c>
      <c r="M24" s="55">
        <v>-5.6185926159186002E-2</v>
      </c>
      <c r="N24" s="54">
        <v>1865141.4657000001</v>
      </c>
      <c r="O24" s="54">
        <v>34735679.1699</v>
      </c>
      <c r="P24" s="54">
        <v>23854</v>
      </c>
      <c r="Q24" s="54">
        <v>21824</v>
      </c>
      <c r="R24" s="55">
        <v>9.3016862170088004</v>
      </c>
      <c r="S24" s="54">
        <v>9.5594929613481998</v>
      </c>
      <c r="T24" s="54">
        <v>9.3926555718475093</v>
      </c>
      <c r="U24" s="56">
        <v>1.74525354195321</v>
      </c>
    </row>
    <row r="25" spans="1:21" ht="12" thickBot="1">
      <c r="A25" s="80"/>
      <c r="B25" s="67" t="s">
        <v>23</v>
      </c>
      <c r="C25" s="68"/>
      <c r="D25" s="54">
        <v>215347.47659999999</v>
      </c>
      <c r="E25" s="54">
        <v>247692.2065</v>
      </c>
      <c r="F25" s="55">
        <v>86.941563339014493</v>
      </c>
      <c r="G25" s="54">
        <v>191001.4129</v>
      </c>
      <c r="H25" s="55">
        <v>12.746535918426201</v>
      </c>
      <c r="I25" s="54">
        <v>17273.2127</v>
      </c>
      <c r="J25" s="55">
        <v>8.0210889733731907</v>
      </c>
      <c r="K25" s="54">
        <v>19545.949199999999</v>
      </c>
      <c r="L25" s="55">
        <v>10.2334055561324</v>
      </c>
      <c r="M25" s="55">
        <v>-0.116276599143111</v>
      </c>
      <c r="N25" s="54">
        <v>2247294.5521999998</v>
      </c>
      <c r="O25" s="54">
        <v>46983794.922499999</v>
      </c>
      <c r="P25" s="54">
        <v>15204</v>
      </c>
      <c r="Q25" s="54">
        <v>13847</v>
      </c>
      <c r="R25" s="55">
        <v>9.7999566693146605</v>
      </c>
      <c r="S25" s="54">
        <v>14.1638698105762</v>
      </c>
      <c r="T25" s="54">
        <v>13.808715172961699</v>
      </c>
      <c r="U25" s="56">
        <v>2.5074689499709999</v>
      </c>
    </row>
    <row r="26" spans="1:21" ht="12" thickBot="1">
      <c r="A26" s="80"/>
      <c r="B26" s="67" t="s">
        <v>24</v>
      </c>
      <c r="C26" s="68"/>
      <c r="D26" s="54">
        <v>591108.34990000003</v>
      </c>
      <c r="E26" s="54">
        <v>610200.45380000002</v>
      </c>
      <c r="F26" s="55">
        <v>96.871175073518103</v>
      </c>
      <c r="G26" s="54">
        <v>558020.58499999996</v>
      </c>
      <c r="H26" s="55">
        <v>5.9294882284674202</v>
      </c>
      <c r="I26" s="54">
        <v>128961.28419999999</v>
      </c>
      <c r="J26" s="55">
        <v>21.816860516657702</v>
      </c>
      <c r="K26" s="54">
        <v>118699.9081</v>
      </c>
      <c r="L26" s="55">
        <v>21.271600240338799</v>
      </c>
      <c r="M26" s="55">
        <v>8.6448054292976001E-2</v>
      </c>
      <c r="N26" s="54">
        <v>4275846.7204999998</v>
      </c>
      <c r="O26" s="54">
        <v>80461403.389899999</v>
      </c>
      <c r="P26" s="54">
        <v>43423</v>
      </c>
      <c r="Q26" s="54">
        <v>36752</v>
      </c>
      <c r="R26" s="55">
        <v>18.151393121462799</v>
      </c>
      <c r="S26" s="54">
        <v>13.612793908758</v>
      </c>
      <c r="T26" s="54">
        <v>14.115683165542</v>
      </c>
      <c r="U26" s="56">
        <v>-3.6942398463877</v>
      </c>
    </row>
    <row r="27" spans="1:21" ht="12" thickBot="1">
      <c r="A27" s="80"/>
      <c r="B27" s="67" t="s">
        <v>25</v>
      </c>
      <c r="C27" s="68"/>
      <c r="D27" s="54">
        <v>219970.5699</v>
      </c>
      <c r="E27" s="54">
        <v>280748.74180000002</v>
      </c>
      <c r="F27" s="55">
        <v>78.351400077405401</v>
      </c>
      <c r="G27" s="54">
        <v>252545.71239999999</v>
      </c>
      <c r="H27" s="55">
        <v>-12.898711362165299</v>
      </c>
      <c r="I27" s="54">
        <v>60248.328699999998</v>
      </c>
      <c r="J27" s="55">
        <v>27.389267904060699</v>
      </c>
      <c r="K27" s="54">
        <v>68222.987599999993</v>
      </c>
      <c r="L27" s="55">
        <v>27.014114376229699</v>
      </c>
      <c r="M27" s="55">
        <v>-0.11689108291118</v>
      </c>
      <c r="N27" s="54">
        <v>1882592.4926</v>
      </c>
      <c r="O27" s="54">
        <v>26985294.5887</v>
      </c>
      <c r="P27" s="54">
        <v>28056</v>
      </c>
      <c r="Q27" s="54">
        <v>25332</v>
      </c>
      <c r="R27" s="55">
        <v>10.7531975367125</v>
      </c>
      <c r="S27" s="54">
        <v>7.8404109602224104</v>
      </c>
      <c r="T27" s="54">
        <v>7.7806385086057199</v>
      </c>
      <c r="U27" s="56">
        <v>0.76236375771559095</v>
      </c>
    </row>
    <row r="28" spans="1:21" ht="12" thickBot="1">
      <c r="A28" s="80"/>
      <c r="B28" s="67" t="s">
        <v>26</v>
      </c>
      <c r="C28" s="68"/>
      <c r="D28" s="54">
        <v>744722.5209</v>
      </c>
      <c r="E28" s="54">
        <v>771088.2476</v>
      </c>
      <c r="F28" s="55">
        <v>96.580712158165696</v>
      </c>
      <c r="G28" s="54">
        <v>672128.75230000005</v>
      </c>
      <c r="H28" s="55">
        <v>10.800574793384</v>
      </c>
      <c r="I28" s="54">
        <v>38978.451200000003</v>
      </c>
      <c r="J28" s="55">
        <v>5.2339562865501099</v>
      </c>
      <c r="K28" s="54">
        <v>29285.994200000001</v>
      </c>
      <c r="L28" s="55">
        <v>4.3572000304680296</v>
      </c>
      <c r="M28" s="55">
        <v>0.33095878302127102</v>
      </c>
      <c r="N28" s="54">
        <v>6389627.7653999999</v>
      </c>
      <c r="O28" s="54">
        <v>115093311.3744</v>
      </c>
      <c r="P28" s="54">
        <v>34606</v>
      </c>
      <c r="Q28" s="54">
        <v>32430</v>
      </c>
      <c r="R28" s="55">
        <v>6.7098365710761598</v>
      </c>
      <c r="S28" s="54">
        <v>21.5200404814194</v>
      </c>
      <c r="T28" s="54">
        <v>20.8468326888683</v>
      </c>
      <c r="U28" s="56">
        <v>3.1282831142084899</v>
      </c>
    </row>
    <row r="29" spans="1:21" ht="12" thickBot="1">
      <c r="A29" s="80"/>
      <c r="B29" s="67" t="s">
        <v>27</v>
      </c>
      <c r="C29" s="68"/>
      <c r="D29" s="54">
        <v>822706.51190000004</v>
      </c>
      <c r="E29" s="54">
        <v>632231.94369999995</v>
      </c>
      <c r="F29" s="55">
        <v>130.12732433057499</v>
      </c>
      <c r="G29" s="54">
        <v>786667.04920000001</v>
      </c>
      <c r="H29" s="55">
        <v>4.5812854036088302</v>
      </c>
      <c r="I29" s="54">
        <v>112639.2902</v>
      </c>
      <c r="J29" s="55">
        <v>13.691308938331501</v>
      </c>
      <c r="K29" s="54">
        <v>109566.8763</v>
      </c>
      <c r="L29" s="55">
        <v>13.927985977221701</v>
      </c>
      <c r="M29" s="55">
        <v>2.8041448325929998E-2</v>
      </c>
      <c r="N29" s="54">
        <v>6475026.6919999998</v>
      </c>
      <c r="O29" s="54">
        <v>80362644.746199995</v>
      </c>
      <c r="P29" s="54">
        <v>101013</v>
      </c>
      <c r="Q29" s="54">
        <v>93610</v>
      </c>
      <c r="R29" s="55">
        <v>7.9083431257344303</v>
      </c>
      <c r="S29" s="54">
        <v>8.1445607189173703</v>
      </c>
      <c r="T29" s="54">
        <v>8.2830053146031393</v>
      </c>
      <c r="U29" s="56">
        <v>-1.6998411634922099</v>
      </c>
    </row>
    <row r="30" spans="1:21" ht="12" thickBot="1">
      <c r="A30" s="80"/>
      <c r="B30" s="67" t="s">
        <v>28</v>
      </c>
      <c r="C30" s="68"/>
      <c r="D30" s="54">
        <v>1103524.0830999999</v>
      </c>
      <c r="E30" s="54">
        <v>1360919.5307</v>
      </c>
      <c r="F30" s="55">
        <v>81.086651944247805</v>
      </c>
      <c r="G30" s="54">
        <v>1187573.5481</v>
      </c>
      <c r="H30" s="55">
        <v>-7.0774113430255197</v>
      </c>
      <c r="I30" s="54">
        <v>109874.27740000001</v>
      </c>
      <c r="J30" s="55">
        <v>9.9566723629033191</v>
      </c>
      <c r="K30" s="54">
        <v>100717.19070000001</v>
      </c>
      <c r="L30" s="55">
        <v>8.4809223699144791</v>
      </c>
      <c r="M30" s="55">
        <v>9.0918805780392006E-2</v>
      </c>
      <c r="N30" s="54">
        <v>9590670.8805999998</v>
      </c>
      <c r="O30" s="54">
        <v>113821365.1944</v>
      </c>
      <c r="P30" s="54">
        <v>75007</v>
      </c>
      <c r="Q30" s="54">
        <v>66844</v>
      </c>
      <c r="R30" s="55">
        <v>12.2120160373407</v>
      </c>
      <c r="S30" s="54">
        <v>14.7122812950791</v>
      </c>
      <c r="T30" s="54">
        <v>14.2731129959308</v>
      </c>
      <c r="U30" s="56">
        <v>2.9850455571100998</v>
      </c>
    </row>
    <row r="31" spans="1:21" ht="12" thickBot="1">
      <c r="A31" s="80"/>
      <c r="B31" s="67" t="s">
        <v>29</v>
      </c>
      <c r="C31" s="68"/>
      <c r="D31" s="54">
        <v>812206.8014</v>
      </c>
      <c r="E31" s="54">
        <v>869736.80929999996</v>
      </c>
      <c r="F31" s="55">
        <v>93.385354364120502</v>
      </c>
      <c r="G31" s="54">
        <v>798098.21620000002</v>
      </c>
      <c r="H31" s="55">
        <v>1.76777555864933</v>
      </c>
      <c r="I31" s="54">
        <v>21989.6921</v>
      </c>
      <c r="J31" s="55">
        <v>2.7074006351703002</v>
      </c>
      <c r="K31" s="54">
        <v>30664.4663</v>
      </c>
      <c r="L31" s="55">
        <v>3.8421920607720801</v>
      </c>
      <c r="M31" s="55">
        <v>-0.28289336964589501</v>
      </c>
      <c r="N31" s="54">
        <v>6761415.8673</v>
      </c>
      <c r="O31" s="54">
        <v>140759379.21849999</v>
      </c>
      <c r="P31" s="54">
        <v>35900</v>
      </c>
      <c r="Q31" s="54">
        <v>28130</v>
      </c>
      <c r="R31" s="55">
        <v>27.621756132243199</v>
      </c>
      <c r="S31" s="54">
        <v>22.6241448857939</v>
      </c>
      <c r="T31" s="54">
        <v>24.4301399040171</v>
      </c>
      <c r="U31" s="56">
        <v>-7.9826001262801798</v>
      </c>
    </row>
    <row r="32" spans="1:21" ht="12" thickBot="1">
      <c r="A32" s="80"/>
      <c r="B32" s="67" t="s">
        <v>30</v>
      </c>
      <c r="C32" s="68"/>
      <c r="D32" s="54">
        <v>98287.765499999994</v>
      </c>
      <c r="E32" s="54">
        <v>122068.63679999999</v>
      </c>
      <c r="F32" s="55">
        <v>80.518442801189707</v>
      </c>
      <c r="G32" s="54">
        <v>116969.56020000001</v>
      </c>
      <c r="H32" s="55">
        <v>-15.9715011906149</v>
      </c>
      <c r="I32" s="54">
        <v>27939.052299999999</v>
      </c>
      <c r="J32" s="55">
        <v>28.425768108442799</v>
      </c>
      <c r="K32" s="54">
        <v>34197.760600000001</v>
      </c>
      <c r="L32" s="55">
        <v>29.236461641410902</v>
      </c>
      <c r="M32" s="55">
        <v>-0.18301515041309499</v>
      </c>
      <c r="N32" s="54">
        <v>816552.20589999994</v>
      </c>
      <c r="O32" s="54">
        <v>13132906.032</v>
      </c>
      <c r="P32" s="54">
        <v>20775</v>
      </c>
      <c r="Q32" s="54">
        <v>19583</v>
      </c>
      <c r="R32" s="55">
        <v>6.0869121176530703</v>
      </c>
      <c r="S32" s="54">
        <v>4.7310597111913397</v>
      </c>
      <c r="T32" s="54">
        <v>4.7680153500485103</v>
      </c>
      <c r="U32" s="56">
        <v>-0.78112814280818199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8.6725999999999992</v>
      </c>
      <c r="O33" s="54">
        <v>299.97789999999998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121744.51730000001</v>
      </c>
      <c r="E34" s="54">
        <v>133615.10550000001</v>
      </c>
      <c r="F34" s="55">
        <v>91.115833680945599</v>
      </c>
      <c r="G34" s="54">
        <v>107029.44650000001</v>
      </c>
      <c r="H34" s="55">
        <v>13.7486189840288</v>
      </c>
      <c r="I34" s="54">
        <v>14325.345300000001</v>
      </c>
      <c r="J34" s="55">
        <v>11.766727256144</v>
      </c>
      <c r="K34" s="54">
        <v>11707.050300000001</v>
      </c>
      <c r="L34" s="55">
        <v>10.9381583132825</v>
      </c>
      <c r="M34" s="55">
        <v>0.22365112756028699</v>
      </c>
      <c r="N34" s="54">
        <v>993463.49309999996</v>
      </c>
      <c r="O34" s="54">
        <v>23889106.1602</v>
      </c>
      <c r="P34" s="54">
        <v>8268</v>
      </c>
      <c r="Q34" s="54">
        <v>6849</v>
      </c>
      <c r="R34" s="55">
        <v>20.718353044240001</v>
      </c>
      <c r="S34" s="54">
        <v>14.724784385583</v>
      </c>
      <c r="T34" s="54">
        <v>14.9044679807271</v>
      </c>
      <c r="U34" s="56">
        <v>-1.2202799744903099</v>
      </c>
    </row>
    <row r="35" spans="1:21" ht="12" customHeight="1" thickBot="1">
      <c r="A35" s="80"/>
      <c r="B35" s="67" t="s">
        <v>68</v>
      </c>
      <c r="C35" s="68"/>
      <c r="D35" s="54">
        <v>57470.98</v>
      </c>
      <c r="E35" s="57"/>
      <c r="F35" s="57"/>
      <c r="G35" s="54">
        <v>8256.41</v>
      </c>
      <c r="H35" s="55">
        <v>596.07710857382301</v>
      </c>
      <c r="I35" s="54">
        <v>2204.9299999999998</v>
      </c>
      <c r="J35" s="55">
        <v>3.8365971834828598</v>
      </c>
      <c r="K35" s="54">
        <v>-51.28</v>
      </c>
      <c r="L35" s="55">
        <v>-0.621093186990472</v>
      </c>
      <c r="M35" s="55">
        <v>-43.997854914196601</v>
      </c>
      <c r="N35" s="54">
        <v>666090.92000000004</v>
      </c>
      <c r="O35" s="54">
        <v>15866931.15</v>
      </c>
      <c r="P35" s="54">
        <v>37</v>
      </c>
      <c r="Q35" s="54">
        <v>53</v>
      </c>
      <c r="R35" s="55">
        <v>-30.188679245283002</v>
      </c>
      <c r="S35" s="54">
        <v>1553.26972972973</v>
      </c>
      <c r="T35" s="54">
        <v>1107.7896226415101</v>
      </c>
      <c r="U35" s="56">
        <v>28.680151203727799</v>
      </c>
    </row>
    <row r="36" spans="1:21" ht="12" thickBot="1">
      <c r="A36" s="80"/>
      <c r="B36" s="67" t="s">
        <v>35</v>
      </c>
      <c r="C36" s="68"/>
      <c r="D36" s="54">
        <v>138055.64000000001</v>
      </c>
      <c r="E36" s="57"/>
      <c r="F36" s="57"/>
      <c r="G36" s="54">
        <v>107482.11</v>
      </c>
      <c r="H36" s="55">
        <v>28.445226838215198</v>
      </c>
      <c r="I36" s="54">
        <v>-15903.43</v>
      </c>
      <c r="J36" s="55">
        <v>-11.5195800765546</v>
      </c>
      <c r="K36" s="54">
        <v>-4849.6400000000003</v>
      </c>
      <c r="L36" s="55">
        <v>-4.5120439113076598</v>
      </c>
      <c r="M36" s="55">
        <v>2.27930114400244</v>
      </c>
      <c r="N36" s="54">
        <v>876178.24</v>
      </c>
      <c r="O36" s="54">
        <v>51146319.689999998</v>
      </c>
      <c r="P36" s="54">
        <v>67</v>
      </c>
      <c r="Q36" s="54">
        <v>49</v>
      </c>
      <c r="R36" s="55">
        <v>36.734693877551003</v>
      </c>
      <c r="S36" s="54">
        <v>2060.5319402985101</v>
      </c>
      <c r="T36" s="54">
        <v>1610.5016326530599</v>
      </c>
      <c r="U36" s="56">
        <v>21.840491712069799</v>
      </c>
    </row>
    <row r="37" spans="1:21" ht="12" thickBot="1">
      <c r="A37" s="80"/>
      <c r="B37" s="67" t="s">
        <v>36</v>
      </c>
      <c r="C37" s="68"/>
      <c r="D37" s="54">
        <v>82479.520000000004</v>
      </c>
      <c r="E37" s="57"/>
      <c r="F37" s="57"/>
      <c r="G37" s="54">
        <v>74347.850000000006</v>
      </c>
      <c r="H37" s="55">
        <v>10.937330400273799</v>
      </c>
      <c r="I37" s="54">
        <v>-2066.61</v>
      </c>
      <c r="J37" s="55">
        <v>-2.5056038153471301</v>
      </c>
      <c r="K37" s="54">
        <v>-2128.25</v>
      </c>
      <c r="L37" s="55">
        <v>-2.86255755882652</v>
      </c>
      <c r="M37" s="55">
        <v>-2.8962762833314001E-2</v>
      </c>
      <c r="N37" s="54">
        <v>253992.31</v>
      </c>
      <c r="O37" s="54">
        <v>24619289.510000002</v>
      </c>
      <c r="P37" s="54">
        <v>32</v>
      </c>
      <c r="Q37" s="54">
        <v>4</v>
      </c>
      <c r="R37" s="55">
        <v>700</v>
      </c>
      <c r="S37" s="54">
        <v>2577.4850000000001</v>
      </c>
      <c r="T37" s="54">
        <v>2549.5725000000002</v>
      </c>
      <c r="U37" s="56">
        <v>1.08293549719979</v>
      </c>
    </row>
    <row r="38" spans="1:21" ht="12" thickBot="1">
      <c r="A38" s="80"/>
      <c r="B38" s="67" t="s">
        <v>37</v>
      </c>
      <c r="C38" s="68"/>
      <c r="D38" s="54">
        <v>112850.56</v>
      </c>
      <c r="E38" s="57"/>
      <c r="F38" s="57"/>
      <c r="G38" s="54">
        <v>130488.19</v>
      </c>
      <c r="H38" s="55">
        <v>-13.5166485181533</v>
      </c>
      <c r="I38" s="54">
        <v>-10906.84</v>
      </c>
      <c r="J38" s="55">
        <v>-9.6648523498687098</v>
      </c>
      <c r="K38" s="54">
        <v>-18338.47</v>
      </c>
      <c r="L38" s="55">
        <v>-14.053739269431199</v>
      </c>
      <c r="M38" s="55">
        <v>-0.40524809321606398</v>
      </c>
      <c r="N38" s="54">
        <v>798058.01</v>
      </c>
      <c r="O38" s="54">
        <v>28660730.82</v>
      </c>
      <c r="P38" s="54">
        <v>74</v>
      </c>
      <c r="Q38" s="54">
        <v>31</v>
      </c>
      <c r="R38" s="55">
        <v>138.70967741935499</v>
      </c>
      <c r="S38" s="54">
        <v>1525.00756756757</v>
      </c>
      <c r="T38" s="54">
        <v>1414.6964516129001</v>
      </c>
      <c r="U38" s="56">
        <v>7.2334799053236196</v>
      </c>
    </row>
    <row r="39" spans="1:21" ht="12" thickBot="1">
      <c r="A39" s="80"/>
      <c r="B39" s="67" t="s">
        <v>70</v>
      </c>
      <c r="C39" s="68"/>
      <c r="D39" s="57"/>
      <c r="E39" s="57"/>
      <c r="F39" s="57"/>
      <c r="G39" s="54">
        <v>6.84</v>
      </c>
      <c r="H39" s="57"/>
      <c r="I39" s="57"/>
      <c r="J39" s="57"/>
      <c r="K39" s="54">
        <v>6.16</v>
      </c>
      <c r="L39" s="55">
        <v>90.058479532163702</v>
      </c>
      <c r="M39" s="57"/>
      <c r="N39" s="54">
        <v>5.75</v>
      </c>
      <c r="O39" s="54">
        <v>1233.06</v>
      </c>
      <c r="P39" s="57"/>
      <c r="Q39" s="54">
        <v>18</v>
      </c>
      <c r="R39" s="57"/>
      <c r="S39" s="57"/>
      <c r="T39" s="54">
        <v>0.13</v>
      </c>
      <c r="U39" s="58"/>
    </row>
    <row r="40" spans="1:21" ht="12" customHeight="1" thickBot="1">
      <c r="A40" s="80"/>
      <c r="B40" s="67" t="s">
        <v>32</v>
      </c>
      <c r="C40" s="68"/>
      <c r="D40" s="54">
        <v>42670.085500000001</v>
      </c>
      <c r="E40" s="57"/>
      <c r="F40" s="57"/>
      <c r="G40" s="54">
        <v>152266.666</v>
      </c>
      <c r="H40" s="55">
        <v>-71.976738822139794</v>
      </c>
      <c r="I40" s="54">
        <v>2504.7784000000001</v>
      </c>
      <c r="J40" s="55">
        <v>5.8701040099861101</v>
      </c>
      <c r="K40" s="54">
        <v>8943.6304999999993</v>
      </c>
      <c r="L40" s="55">
        <v>5.8736627884135899</v>
      </c>
      <c r="M40" s="55">
        <v>-0.719937177637202</v>
      </c>
      <c r="N40" s="54">
        <v>482426.07610000001</v>
      </c>
      <c r="O40" s="54">
        <v>10359268.205700001</v>
      </c>
      <c r="P40" s="54">
        <v>77</v>
      </c>
      <c r="Q40" s="54">
        <v>83</v>
      </c>
      <c r="R40" s="55">
        <v>-7.2289156626505999</v>
      </c>
      <c r="S40" s="54">
        <v>554.15695454545505</v>
      </c>
      <c r="T40" s="54">
        <v>484.62567590361499</v>
      </c>
      <c r="U40" s="56">
        <v>12.547217547576</v>
      </c>
    </row>
    <row r="41" spans="1:21" ht="12" thickBot="1">
      <c r="A41" s="80"/>
      <c r="B41" s="67" t="s">
        <v>33</v>
      </c>
      <c r="C41" s="68"/>
      <c r="D41" s="54">
        <v>271320.41220000002</v>
      </c>
      <c r="E41" s="54">
        <v>600500.32200000004</v>
      </c>
      <c r="F41" s="55">
        <v>45.182392458400699</v>
      </c>
      <c r="G41" s="54">
        <v>376544.54200000002</v>
      </c>
      <c r="H41" s="55">
        <v>-27.944670035875902</v>
      </c>
      <c r="I41" s="54">
        <v>9215.6543000000001</v>
      </c>
      <c r="J41" s="55">
        <v>3.3965945375340199</v>
      </c>
      <c r="K41" s="54">
        <v>24998.030699999999</v>
      </c>
      <c r="L41" s="55">
        <v>6.6387977813259598</v>
      </c>
      <c r="M41" s="55">
        <v>-0.63134478829166296</v>
      </c>
      <c r="N41" s="54">
        <v>2384048.1490000002</v>
      </c>
      <c r="O41" s="54">
        <v>56991206.254000001</v>
      </c>
      <c r="P41" s="54">
        <v>1559</v>
      </c>
      <c r="Q41" s="54">
        <v>1460</v>
      </c>
      <c r="R41" s="55">
        <v>6.7808219178082201</v>
      </c>
      <c r="S41" s="54">
        <v>174.03490198845401</v>
      </c>
      <c r="T41" s="54">
        <v>192.02526931506901</v>
      </c>
      <c r="U41" s="56">
        <v>-10.337218064344301</v>
      </c>
    </row>
    <row r="42" spans="1:21" ht="12" thickBot="1">
      <c r="A42" s="80"/>
      <c r="B42" s="67" t="s">
        <v>38</v>
      </c>
      <c r="C42" s="68"/>
      <c r="D42" s="54">
        <v>89470.97</v>
      </c>
      <c r="E42" s="57"/>
      <c r="F42" s="57"/>
      <c r="G42" s="54">
        <v>72732.52</v>
      </c>
      <c r="H42" s="55">
        <v>23.0137083109454</v>
      </c>
      <c r="I42" s="54">
        <v>-13680.32</v>
      </c>
      <c r="J42" s="55">
        <v>-15.2902332454873</v>
      </c>
      <c r="K42" s="54">
        <v>-8055.16</v>
      </c>
      <c r="L42" s="55">
        <v>-11.075045935435799</v>
      </c>
      <c r="M42" s="55">
        <v>0.69833001454968002</v>
      </c>
      <c r="N42" s="54">
        <v>698832.72</v>
      </c>
      <c r="O42" s="54">
        <v>23928279.300000001</v>
      </c>
      <c r="P42" s="54">
        <v>66</v>
      </c>
      <c r="Q42" s="54">
        <v>37</v>
      </c>
      <c r="R42" s="55">
        <v>78.3783783783784</v>
      </c>
      <c r="S42" s="54">
        <v>1355.6207575757601</v>
      </c>
      <c r="T42" s="54">
        <v>1272.37297297297</v>
      </c>
      <c r="U42" s="56">
        <v>6.14093463364014</v>
      </c>
    </row>
    <row r="43" spans="1:21" ht="12" thickBot="1">
      <c r="A43" s="80"/>
      <c r="B43" s="67" t="s">
        <v>39</v>
      </c>
      <c r="C43" s="68"/>
      <c r="D43" s="54">
        <v>32547.040000000001</v>
      </c>
      <c r="E43" s="57"/>
      <c r="F43" s="57"/>
      <c r="G43" s="54">
        <v>34871.81</v>
      </c>
      <c r="H43" s="55">
        <v>-6.6666169608058699</v>
      </c>
      <c r="I43" s="54">
        <v>4342.6499999999996</v>
      </c>
      <c r="J43" s="55">
        <v>13.3426879986629</v>
      </c>
      <c r="K43" s="54">
        <v>4777.25</v>
      </c>
      <c r="L43" s="55">
        <v>13.699460968616201</v>
      </c>
      <c r="M43" s="55">
        <v>-9.0972840023025997E-2</v>
      </c>
      <c r="N43" s="54">
        <v>317451.52000000002</v>
      </c>
      <c r="O43" s="54">
        <v>8865679.0500000007</v>
      </c>
      <c r="P43" s="54">
        <v>38</v>
      </c>
      <c r="Q43" s="54">
        <v>26</v>
      </c>
      <c r="R43" s="55">
        <v>46.153846153846096</v>
      </c>
      <c r="S43" s="54">
        <v>856.501052631579</v>
      </c>
      <c r="T43" s="54">
        <v>1093.39192307692</v>
      </c>
      <c r="U43" s="56">
        <v>-27.657977735987899</v>
      </c>
    </row>
    <row r="44" spans="1:21" ht="12" thickBot="1">
      <c r="A44" s="80"/>
      <c r="B44" s="67" t="s">
        <v>76</v>
      </c>
      <c r="C44" s="68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7" t="s">
        <v>34</v>
      </c>
      <c r="C45" s="68"/>
      <c r="D45" s="59">
        <v>8768.9359000000004</v>
      </c>
      <c r="E45" s="60"/>
      <c r="F45" s="60"/>
      <c r="G45" s="59">
        <v>12341.3251</v>
      </c>
      <c r="H45" s="61">
        <v>-28.946561013938499</v>
      </c>
      <c r="I45" s="59">
        <v>749.26499999999999</v>
      </c>
      <c r="J45" s="61">
        <v>8.5445373138147804</v>
      </c>
      <c r="K45" s="59">
        <v>2137.2759000000001</v>
      </c>
      <c r="L45" s="61">
        <v>17.318042290288599</v>
      </c>
      <c r="M45" s="61">
        <v>-0.64942991216061496</v>
      </c>
      <c r="N45" s="59">
        <v>112146.314</v>
      </c>
      <c r="O45" s="59">
        <v>3612743.2703</v>
      </c>
      <c r="P45" s="59">
        <v>15</v>
      </c>
      <c r="Q45" s="59">
        <v>13</v>
      </c>
      <c r="R45" s="61">
        <v>15.384615384615399</v>
      </c>
      <c r="S45" s="59">
        <v>584.59572666666702</v>
      </c>
      <c r="T45" s="59">
        <v>505.96581538461498</v>
      </c>
      <c r="U45" s="62">
        <v>13.4503055180363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25" workbookViewId="0">
      <selection activeCell="F39" sqref="F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70612</v>
      </c>
      <c r="D2" s="37">
        <v>568357.97367435903</v>
      </c>
      <c r="E2" s="37">
        <v>507193.74174957298</v>
      </c>
      <c r="F2" s="37">
        <v>61164.231924786298</v>
      </c>
      <c r="G2" s="37">
        <v>507193.74174957298</v>
      </c>
      <c r="H2" s="37">
        <v>0.107615683702593</v>
      </c>
    </row>
    <row r="3" spans="1:8">
      <c r="A3" s="37">
        <v>2</v>
      </c>
      <c r="B3" s="37">
        <v>13</v>
      </c>
      <c r="C3" s="37">
        <v>7139</v>
      </c>
      <c r="D3" s="37">
        <v>69396.884241880296</v>
      </c>
      <c r="E3" s="37">
        <v>60927.935009401699</v>
      </c>
      <c r="F3" s="37">
        <v>8468.9492324786297</v>
      </c>
      <c r="G3" s="37">
        <v>60927.935009401699</v>
      </c>
      <c r="H3" s="37">
        <v>0.122036447673363</v>
      </c>
    </row>
    <row r="4" spans="1:8">
      <c r="A4" s="37">
        <v>3</v>
      </c>
      <c r="B4" s="37">
        <v>14</v>
      </c>
      <c r="C4" s="37">
        <v>99508</v>
      </c>
      <c r="D4" s="37">
        <v>121514.973238023</v>
      </c>
      <c r="E4" s="37">
        <v>109643.908609345</v>
      </c>
      <c r="F4" s="37">
        <v>11871.064628678199</v>
      </c>
      <c r="G4" s="37">
        <v>109643.908609345</v>
      </c>
      <c r="H4" s="37">
        <v>9.7692196379990701E-2</v>
      </c>
    </row>
    <row r="5" spans="1:8">
      <c r="A5" s="37">
        <v>4</v>
      </c>
      <c r="B5" s="37">
        <v>15</v>
      </c>
      <c r="C5" s="37">
        <v>4131</v>
      </c>
      <c r="D5" s="37">
        <v>50654.510228371502</v>
      </c>
      <c r="E5" s="37">
        <v>54663.023630731397</v>
      </c>
      <c r="F5" s="37">
        <v>-4008.5134023598798</v>
      </c>
      <c r="G5" s="37">
        <v>54663.023630731397</v>
      </c>
      <c r="H5" s="37">
        <v>-7.9134382788182994E-2</v>
      </c>
    </row>
    <row r="6" spans="1:8">
      <c r="A6" s="37">
        <v>5</v>
      </c>
      <c r="B6" s="37">
        <v>16</v>
      </c>
      <c r="C6" s="37">
        <v>1508</v>
      </c>
      <c r="D6" s="37">
        <v>89348.534048717906</v>
      </c>
      <c r="E6" s="37">
        <v>70617.468023076901</v>
      </c>
      <c r="F6" s="37">
        <v>18731.066025641001</v>
      </c>
      <c r="G6" s="37">
        <v>70617.468023076901</v>
      </c>
      <c r="H6" s="37">
        <v>0.20964044038403301</v>
      </c>
    </row>
    <row r="7" spans="1:8">
      <c r="A7" s="37">
        <v>6</v>
      </c>
      <c r="B7" s="37">
        <v>17</v>
      </c>
      <c r="C7" s="37">
        <v>11787</v>
      </c>
      <c r="D7" s="37">
        <v>168815.704979487</v>
      </c>
      <c r="E7" s="37">
        <v>113892.240358974</v>
      </c>
      <c r="F7" s="37">
        <v>54923.464620512801</v>
      </c>
      <c r="G7" s="37">
        <v>113892.240358974</v>
      </c>
      <c r="H7" s="37">
        <v>0.325345705408076</v>
      </c>
    </row>
    <row r="8" spans="1:8">
      <c r="A8" s="37">
        <v>7</v>
      </c>
      <c r="B8" s="37">
        <v>18</v>
      </c>
      <c r="C8" s="37">
        <v>48045</v>
      </c>
      <c r="D8" s="37">
        <v>125357.46782735</v>
      </c>
      <c r="E8" s="37">
        <v>103790.779510256</v>
      </c>
      <c r="F8" s="37">
        <v>21566.688317093998</v>
      </c>
      <c r="G8" s="37">
        <v>103790.779510256</v>
      </c>
      <c r="H8" s="37">
        <v>0.172041512092418</v>
      </c>
    </row>
    <row r="9" spans="1:8">
      <c r="A9" s="37">
        <v>8</v>
      </c>
      <c r="B9" s="37">
        <v>19</v>
      </c>
      <c r="C9" s="37">
        <v>25818</v>
      </c>
      <c r="D9" s="37">
        <v>106355.755811966</v>
      </c>
      <c r="E9" s="37">
        <v>101847.24642906</v>
      </c>
      <c r="F9" s="37">
        <v>4508.5093829059797</v>
      </c>
      <c r="G9" s="37">
        <v>101847.24642906</v>
      </c>
      <c r="H9" s="37">
        <v>4.2390835817827398E-2</v>
      </c>
    </row>
    <row r="10" spans="1:8">
      <c r="A10" s="37">
        <v>9</v>
      </c>
      <c r="B10" s="37">
        <v>21</v>
      </c>
      <c r="C10" s="37">
        <v>372278</v>
      </c>
      <c r="D10" s="37">
        <v>996670.36961196596</v>
      </c>
      <c r="E10" s="37">
        <v>1078379.84513333</v>
      </c>
      <c r="F10" s="37">
        <v>-81709.475521367494</v>
      </c>
      <c r="G10" s="37">
        <v>1078379.84513333</v>
      </c>
      <c r="H10" s="37">
        <v>-8.1982446767409706E-2</v>
      </c>
    </row>
    <row r="11" spans="1:8">
      <c r="A11" s="37">
        <v>10</v>
      </c>
      <c r="B11" s="37">
        <v>22</v>
      </c>
      <c r="C11" s="37">
        <v>51545</v>
      </c>
      <c r="D11" s="37">
        <v>725053.84052393201</v>
      </c>
      <c r="E11" s="37">
        <v>707738.92051025596</v>
      </c>
      <c r="F11" s="37">
        <v>17314.920013675201</v>
      </c>
      <c r="G11" s="37">
        <v>707738.92051025596</v>
      </c>
      <c r="H11" s="37">
        <v>2.3880874834292701E-2</v>
      </c>
    </row>
    <row r="12" spans="1:8">
      <c r="A12" s="37">
        <v>11</v>
      </c>
      <c r="B12" s="37">
        <v>23</v>
      </c>
      <c r="C12" s="37">
        <v>156696.997</v>
      </c>
      <c r="D12" s="37">
        <v>1410990.7105341901</v>
      </c>
      <c r="E12" s="37">
        <v>1207715.2321196599</v>
      </c>
      <c r="F12" s="37">
        <v>203275.47841452999</v>
      </c>
      <c r="G12" s="37">
        <v>1207715.2321196599</v>
      </c>
      <c r="H12" s="37">
        <v>0.144065780799912</v>
      </c>
    </row>
    <row r="13" spans="1:8">
      <c r="A13" s="37">
        <v>12</v>
      </c>
      <c r="B13" s="37">
        <v>24</v>
      </c>
      <c r="C13" s="37">
        <v>17404</v>
      </c>
      <c r="D13" s="37">
        <v>462992.33415811998</v>
      </c>
      <c r="E13" s="37">
        <v>429784.92368376098</v>
      </c>
      <c r="F13" s="37">
        <v>33207.410474359</v>
      </c>
      <c r="G13" s="37">
        <v>429784.92368376098</v>
      </c>
      <c r="H13" s="37">
        <v>7.1723456360765797E-2</v>
      </c>
    </row>
    <row r="14" spans="1:8">
      <c r="A14" s="37">
        <v>13</v>
      </c>
      <c r="B14" s="37">
        <v>25</v>
      </c>
      <c r="C14" s="37">
        <v>73132</v>
      </c>
      <c r="D14" s="37">
        <v>882483.25785132695</v>
      </c>
      <c r="E14" s="37">
        <v>789616.90488849604</v>
      </c>
      <c r="F14" s="37">
        <v>92866.352962831894</v>
      </c>
      <c r="G14" s="37">
        <v>789616.90488849604</v>
      </c>
      <c r="H14" s="37">
        <v>0.10523299126256901</v>
      </c>
    </row>
    <row r="15" spans="1:8">
      <c r="A15" s="37">
        <v>14</v>
      </c>
      <c r="B15" s="37">
        <v>26</v>
      </c>
      <c r="C15" s="37">
        <v>52102</v>
      </c>
      <c r="D15" s="37">
        <v>306181.12961375102</v>
      </c>
      <c r="E15" s="37">
        <v>267313.96926031302</v>
      </c>
      <c r="F15" s="37">
        <v>38867.160353437699</v>
      </c>
      <c r="G15" s="37">
        <v>267313.96926031302</v>
      </c>
      <c r="H15" s="37">
        <v>0.126941723686462</v>
      </c>
    </row>
    <row r="16" spans="1:8">
      <c r="A16" s="37">
        <v>15</v>
      </c>
      <c r="B16" s="37">
        <v>27</v>
      </c>
      <c r="C16" s="37">
        <v>146874.56400000001</v>
      </c>
      <c r="D16" s="37">
        <v>1082069.2851</v>
      </c>
      <c r="E16" s="37">
        <v>1010206.0818</v>
      </c>
      <c r="F16" s="37">
        <v>71863.203299999994</v>
      </c>
      <c r="G16" s="37">
        <v>1010206.0818</v>
      </c>
      <c r="H16" s="37">
        <v>6.6412755901632203E-2</v>
      </c>
    </row>
    <row r="17" spans="1:8">
      <c r="A17" s="37">
        <v>16</v>
      </c>
      <c r="B17" s="37">
        <v>29</v>
      </c>
      <c r="C17" s="37">
        <v>285234</v>
      </c>
      <c r="D17" s="37">
        <v>2357040.2150350399</v>
      </c>
      <c r="E17" s="37">
        <v>2267220.32453846</v>
      </c>
      <c r="F17" s="37">
        <v>89819.890496581196</v>
      </c>
      <c r="G17" s="37">
        <v>2267220.32453846</v>
      </c>
      <c r="H17" s="37">
        <v>3.8107067466918797E-2</v>
      </c>
    </row>
    <row r="18" spans="1:8">
      <c r="A18" s="37">
        <v>17</v>
      </c>
      <c r="B18" s="37">
        <v>31</v>
      </c>
      <c r="C18" s="37">
        <v>27312.407999999999</v>
      </c>
      <c r="D18" s="37">
        <v>228032.14362905201</v>
      </c>
      <c r="E18" s="37">
        <v>197308.37248146901</v>
      </c>
      <c r="F18" s="37">
        <v>30723.7711475832</v>
      </c>
      <c r="G18" s="37">
        <v>197308.37248146901</v>
      </c>
      <c r="H18" s="37">
        <v>0.13473438726060799</v>
      </c>
    </row>
    <row r="19" spans="1:8">
      <c r="A19" s="37">
        <v>18</v>
      </c>
      <c r="B19" s="37">
        <v>32</v>
      </c>
      <c r="C19" s="37">
        <v>13164.821</v>
      </c>
      <c r="D19" s="37">
        <v>215347.458200144</v>
      </c>
      <c r="E19" s="37">
        <v>198074.263325165</v>
      </c>
      <c r="F19" s="37">
        <v>17273.194874979199</v>
      </c>
      <c r="G19" s="37">
        <v>198074.263325165</v>
      </c>
      <c r="H19" s="37">
        <v>8.0210813813857501E-2</v>
      </c>
    </row>
    <row r="20" spans="1:8">
      <c r="A20" s="37">
        <v>19</v>
      </c>
      <c r="B20" s="37">
        <v>33</v>
      </c>
      <c r="C20" s="37">
        <v>42385.896000000001</v>
      </c>
      <c r="D20" s="37">
        <v>591108.37269270897</v>
      </c>
      <c r="E20" s="37">
        <v>462147.03998090699</v>
      </c>
      <c r="F20" s="37">
        <v>128961.332711802</v>
      </c>
      <c r="G20" s="37">
        <v>462147.03998090699</v>
      </c>
      <c r="H20" s="37">
        <v>0.21816867882337199</v>
      </c>
    </row>
    <row r="21" spans="1:8">
      <c r="A21" s="37">
        <v>20</v>
      </c>
      <c r="B21" s="37">
        <v>34</v>
      </c>
      <c r="C21" s="37">
        <v>37341.178999999996</v>
      </c>
      <c r="D21" s="37">
        <v>219970.41171273001</v>
      </c>
      <c r="E21" s="37">
        <v>159722.25191944101</v>
      </c>
      <c r="F21" s="37">
        <v>60248.159793289102</v>
      </c>
      <c r="G21" s="37">
        <v>159722.25191944101</v>
      </c>
      <c r="H21" s="37">
        <v>0.273892108143936</v>
      </c>
    </row>
    <row r="22" spans="1:8">
      <c r="A22" s="37">
        <v>21</v>
      </c>
      <c r="B22" s="37">
        <v>35</v>
      </c>
      <c r="C22" s="37">
        <v>23853.021000000001</v>
      </c>
      <c r="D22" s="37">
        <v>744722.52110619505</v>
      </c>
      <c r="E22" s="37">
        <v>705744.06760088506</v>
      </c>
      <c r="F22" s="37">
        <v>38978.453505309699</v>
      </c>
      <c r="G22" s="37">
        <v>705744.06760088506</v>
      </c>
      <c r="H22" s="37">
        <v>5.2339565946537998E-2</v>
      </c>
    </row>
    <row r="23" spans="1:8">
      <c r="A23" s="37">
        <v>22</v>
      </c>
      <c r="B23" s="37">
        <v>36</v>
      </c>
      <c r="C23" s="37">
        <v>117536.315</v>
      </c>
      <c r="D23" s="37">
        <v>822706.53996902599</v>
      </c>
      <c r="E23" s="37">
        <v>710067.20435279305</v>
      </c>
      <c r="F23" s="37">
        <v>112639.33561623401</v>
      </c>
      <c r="G23" s="37">
        <v>710067.20435279305</v>
      </c>
      <c r="H23" s="37">
        <v>0.13691313991557</v>
      </c>
    </row>
    <row r="24" spans="1:8">
      <c r="A24" s="37">
        <v>23</v>
      </c>
      <c r="B24" s="37">
        <v>37</v>
      </c>
      <c r="C24" s="37">
        <v>132488.897</v>
      </c>
      <c r="D24" s="37">
        <v>1103524.01632478</v>
      </c>
      <c r="E24" s="37">
        <v>993649.78228627599</v>
      </c>
      <c r="F24" s="37">
        <v>109874.234038503</v>
      </c>
      <c r="G24" s="37">
        <v>993649.78228627599</v>
      </c>
      <c r="H24" s="37">
        <v>9.9566690360244403E-2</v>
      </c>
    </row>
    <row r="25" spans="1:8">
      <c r="A25" s="37">
        <v>24</v>
      </c>
      <c r="B25" s="37">
        <v>38</v>
      </c>
      <c r="C25" s="37">
        <v>187815.62400000001</v>
      </c>
      <c r="D25" s="37">
        <v>812206.73424247804</v>
      </c>
      <c r="E25" s="37">
        <v>790217.08889911498</v>
      </c>
      <c r="F25" s="37">
        <v>21989.645343362801</v>
      </c>
      <c r="G25" s="37">
        <v>790217.08889911498</v>
      </c>
      <c r="H25" s="37">
        <v>2.70739510229153E-2</v>
      </c>
    </row>
    <row r="26" spans="1:8">
      <c r="A26" s="37">
        <v>25</v>
      </c>
      <c r="B26" s="37">
        <v>39</v>
      </c>
      <c r="C26" s="37">
        <v>63800.067999999999</v>
      </c>
      <c r="D26" s="37">
        <v>98287.652855056294</v>
      </c>
      <c r="E26" s="37">
        <v>70348.700900811804</v>
      </c>
      <c r="F26" s="37">
        <v>27938.9519542446</v>
      </c>
      <c r="G26" s="37">
        <v>70348.700900811804</v>
      </c>
      <c r="H26" s="37">
        <v>0.28425698592524001</v>
      </c>
    </row>
    <row r="27" spans="1:8">
      <c r="A27" s="37">
        <v>26</v>
      </c>
      <c r="B27" s="37">
        <v>42</v>
      </c>
      <c r="C27" s="37">
        <v>8354.4689999999991</v>
      </c>
      <c r="D27" s="37">
        <v>121744.5389</v>
      </c>
      <c r="E27" s="37">
        <v>107419.1747</v>
      </c>
      <c r="F27" s="37">
        <v>14325.3642</v>
      </c>
      <c r="G27" s="37">
        <v>107419.1747</v>
      </c>
      <c r="H27" s="37">
        <v>0.117667406927934</v>
      </c>
    </row>
    <row r="28" spans="1:8">
      <c r="A28" s="37">
        <v>27</v>
      </c>
      <c r="B28" s="37">
        <v>75</v>
      </c>
      <c r="C28" s="37">
        <v>74</v>
      </c>
      <c r="D28" s="37">
        <v>42670.085470085498</v>
      </c>
      <c r="E28" s="37">
        <v>40165.307692307702</v>
      </c>
      <c r="F28" s="37">
        <v>2504.7777777777801</v>
      </c>
      <c r="G28" s="37">
        <v>40165.307692307702</v>
      </c>
      <c r="H28" s="37">
        <v>5.8701025558849498E-2</v>
      </c>
    </row>
    <row r="29" spans="1:8">
      <c r="A29" s="37">
        <v>28</v>
      </c>
      <c r="B29" s="37">
        <v>76</v>
      </c>
      <c r="C29" s="37">
        <v>1639</v>
      </c>
      <c r="D29" s="37">
        <v>271320.40817435901</v>
      </c>
      <c r="E29" s="37">
        <v>262104.75819230801</v>
      </c>
      <c r="F29" s="37">
        <v>9215.6499820512799</v>
      </c>
      <c r="G29" s="37">
        <v>262104.75819230801</v>
      </c>
      <c r="H29" s="37">
        <v>3.3965929964726499E-2</v>
      </c>
    </row>
    <row r="30" spans="1:8">
      <c r="A30" s="37">
        <v>29</v>
      </c>
      <c r="B30" s="37">
        <v>99</v>
      </c>
      <c r="C30" s="37">
        <v>15</v>
      </c>
      <c r="D30" s="37">
        <v>8768.9357839800305</v>
      </c>
      <c r="E30" s="37">
        <v>8019.6709326072196</v>
      </c>
      <c r="F30" s="37">
        <v>749.264851372816</v>
      </c>
      <c r="G30" s="37">
        <v>8019.6709326072196</v>
      </c>
      <c r="H30" s="37">
        <v>8.5445357319373694E-2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33</v>
      </c>
      <c r="D33" s="34">
        <v>57470.98</v>
      </c>
      <c r="E33" s="34">
        <v>55266.05</v>
      </c>
      <c r="F33" s="30"/>
      <c r="G33" s="30"/>
      <c r="H33" s="30"/>
    </row>
    <row r="34" spans="1:8">
      <c r="A34" s="30"/>
      <c r="B34" s="33">
        <v>71</v>
      </c>
      <c r="C34" s="34">
        <v>59</v>
      </c>
      <c r="D34" s="34">
        <v>138055.64000000001</v>
      </c>
      <c r="E34" s="34">
        <v>153959.07</v>
      </c>
      <c r="F34" s="30"/>
      <c r="G34" s="30"/>
      <c r="H34" s="30"/>
    </row>
    <row r="35" spans="1:8">
      <c r="A35" s="30"/>
      <c r="B35" s="33">
        <v>72</v>
      </c>
      <c r="C35" s="34">
        <v>30</v>
      </c>
      <c r="D35" s="34">
        <v>82479.520000000004</v>
      </c>
      <c r="E35" s="34">
        <v>84546.13</v>
      </c>
      <c r="F35" s="30"/>
      <c r="G35" s="30"/>
      <c r="H35" s="30"/>
    </row>
    <row r="36" spans="1:8">
      <c r="A36" s="30"/>
      <c r="B36" s="33">
        <v>73</v>
      </c>
      <c r="C36" s="34">
        <v>68</v>
      </c>
      <c r="D36" s="34">
        <v>112850.56</v>
      </c>
      <c r="E36" s="34">
        <v>123757.4</v>
      </c>
      <c r="F36" s="30"/>
      <c r="G36" s="30"/>
      <c r="H36" s="30"/>
    </row>
    <row r="37" spans="1:8">
      <c r="A37" s="30"/>
      <c r="B37" s="33">
        <v>77</v>
      </c>
      <c r="C37" s="34">
        <v>62</v>
      </c>
      <c r="D37" s="34">
        <v>89470.97</v>
      </c>
      <c r="E37" s="34">
        <v>103151.29</v>
      </c>
      <c r="F37" s="30"/>
      <c r="G37" s="30"/>
      <c r="H37" s="30"/>
    </row>
    <row r="38" spans="1:8">
      <c r="A38" s="30"/>
      <c r="B38" s="33">
        <v>78</v>
      </c>
      <c r="C38" s="34">
        <v>36</v>
      </c>
      <c r="D38" s="34">
        <v>32547.040000000001</v>
      </c>
      <c r="E38" s="34">
        <v>28204.39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2016-04-11T00:07:13Z</dcterms:modified>
</cp:coreProperties>
</file>