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40" i="2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<sst xmlns="http://schemas.openxmlformats.org/spreadsheetml/2006/main" count="118" uniqueCount="77">
  <si>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</si>
  <si>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</si>
  <si>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</si>
  <si>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</si>
  <si>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</si>
  <si>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</si>
  <si>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</si>
  <si>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</si>
  <si>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</si>
  <si>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</si>
  <si>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</si>
  <si>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</si>
  <si>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</si>
  <si>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</si>
  <si>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</si>
  <si>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</si>
  <si>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</si>
  <si>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</si>
  <si>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</si>
  <si>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</si>
  <si>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</si>
  <si>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</si>
  <si>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</si>
  <si>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</si>
  <si>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</si>
  <si>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</si>
  <si>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</si>
  <si>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</si>
  <si>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</si>
  <si>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</si>
  <si>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</si>
  <si>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</si>
  <si>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</si>
  <si>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</si>
  <si>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</si>
  <si>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</si>
  <si>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</si>
  <si>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</si>
  <si>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</si>
  <si>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</si>
  <si>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9" type="noConversion"/>
  </si>
  <si>
    <t>COST</t>
    <phoneticPr fontId="29" type="noConversion"/>
  </si>
  <si>
    <t>成本</t>
    <phoneticPr fontId="29" type="noConversion"/>
  </si>
  <si>
    <t>销售金额差异</t>
    <phoneticPr fontId="29" type="noConversion"/>
  </si>
  <si>
    <t>销售成本差异</t>
    <phoneticPr fontId="29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</si>
  <si>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</si>
  <si>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</si>
  <si>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</si>
  <si>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</si>
  <si>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</si>
  <si>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</si>
  <si>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</si>
  <si>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</si>
  <si>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</si>
  <si>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</si>
  <si>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</si>
  <si>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</si>
  <si>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</si>
  <si>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</si>
  <si>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</si>
  <si>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</si>
  <si>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</si>
  <si>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</si>
  <si>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</si>
  <si>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</si>
  <si>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</si>
  <si>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</si>
  <si>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</si>
  <si>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</si>
  <si>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9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</si>
  <si>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</si>
  <si>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9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</si>
  <si>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</si>
  <si>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9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</si>
  <si>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</si>
  <si>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9" type="noConversion"/>
  </si>
  <si>
    <t>910-市场部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</si>
</sst>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84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5">
    <xf numFmtId="0" fontId="0" fillId="0" borderId="0"/>
    <xf numFmtId="0" fontId="44" fillId="0" borderId="0" applyNumberFormat="0" applyFill="0" applyBorder="0" applyAlignment="0" applyProtection="0"/>
    <xf numFmtId="0" fontId="45" fillId="0" borderId="1" applyNumberFormat="0" applyFill="0" applyAlignment="0" applyProtection="0"/>
    <xf numFmtId="0" fontId="46" fillId="0" borderId="2" applyNumberFormat="0" applyFill="0" applyAlignment="0" applyProtection="0"/>
    <xf numFmtId="0" fontId="47" fillId="0" borderId="3" applyNumberFormat="0" applyFill="0" applyAlignment="0" applyProtection="0"/>
    <xf numFmtId="0" fontId="47" fillId="0" borderId="0" applyNumberFormat="0" applyFill="0" applyBorder="0" applyAlignment="0" applyProtection="0"/>
    <xf numFmtId="0" fontId="50" fillId="2" borderId="0" applyNumberFormat="0" applyBorder="0" applyAlignment="0" applyProtection="0"/>
    <xf numFmtId="0" fontId="48" fillId="3" borderId="0" applyNumberFormat="0" applyBorder="0" applyAlignment="0" applyProtection="0"/>
    <xf numFmtId="0" fontId="57" fillId="4" borderId="0" applyNumberFormat="0" applyBorder="0" applyAlignment="0" applyProtection="0"/>
    <xf numFmtId="0" fontId="59" fillId="5" borderId="4" applyNumberFormat="0" applyAlignment="0" applyProtection="0"/>
    <xf numFmtId="0" fontId="58" fillId="6" borderId="5" applyNumberFormat="0" applyAlignment="0" applyProtection="0"/>
    <xf numFmtId="0" fontId="52" fillId="6" borderId="4" applyNumberFormat="0" applyAlignment="0" applyProtection="0"/>
    <xf numFmtId="0" fontId="56" fillId="0" borderId="6" applyNumberFormat="0" applyFill="0" applyAlignment="0" applyProtection="0"/>
    <xf numFmtId="0" fontId="53" fillId="7" borderId="7" applyNumberFormat="0" applyAlignment="0" applyProtection="0"/>
    <xf numFmtId="0" fontId="55" fillId="0" borderId="0" applyNumberFormat="0" applyFill="0" applyBorder="0" applyAlignment="0" applyProtection="0"/>
    <xf numFmtId="0" fontId="25" fillId="8" borderId="8" applyNumberFormat="0" applyFont="0" applyAlignment="0" applyProtection="0">
      <alignment vertical="center"/>
    </xf>
    <xf numFmtId="0" fontId="54" fillId="0" borderId="0" applyNumberFormat="0" applyFill="0" applyBorder="0" applyAlignment="0" applyProtection="0"/>
    <xf numFmtId="0" fontId="51" fillId="0" borderId="9" applyNumberFormat="0" applyFill="0" applyAlignment="0" applyProtection="0"/>
    <xf numFmtId="0" fontId="42" fillId="9" borderId="0" applyNumberFormat="0" applyBorder="0" applyAlignment="0" applyProtection="0"/>
    <xf numFmtId="0" fontId="41" fillId="10" borderId="0" applyNumberFormat="0" applyBorder="0" applyAlignment="0" applyProtection="0"/>
    <xf numFmtId="0" fontId="41" fillId="11" borderId="0" applyNumberFormat="0" applyBorder="0" applyAlignment="0" applyProtection="0"/>
    <xf numFmtId="0" fontId="42" fillId="12" borderId="0" applyNumberFormat="0" applyBorder="0" applyAlignment="0" applyProtection="0"/>
    <xf numFmtId="0" fontId="42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7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2" fillId="20" borderId="0" applyNumberFormat="0" applyBorder="0" applyAlignment="0" applyProtection="0"/>
    <xf numFmtId="0" fontId="42" fillId="21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2" fillId="24" borderId="0" applyNumberFormat="0" applyBorder="0" applyAlignment="0" applyProtection="0"/>
    <xf numFmtId="0" fontId="42" fillId="25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2" fillId="32" borderId="0" applyNumberFormat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33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6" fillId="0" borderId="0"/>
    <xf numFmtId="0" fontId="39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0" fillId="0" borderId="0"/>
    <xf numFmtId="43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78" fontId="40" fillId="0" borderId="0" applyFont="0" applyFill="0" applyBorder="0" applyAlignment="0" applyProtection="0"/>
    <xf numFmtId="179" fontId="40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1" applyNumberFormat="0" applyFill="0" applyAlignment="0" applyProtection="0"/>
    <xf numFmtId="0" fontId="46" fillId="0" borderId="2" applyNumberFormat="0" applyFill="0" applyAlignment="0" applyProtection="0"/>
    <xf numFmtId="0" fontId="47" fillId="0" borderId="3" applyNumberFormat="0" applyFill="0" applyAlignment="0" applyProtection="0"/>
    <xf numFmtId="0" fontId="47" fillId="0" borderId="0" applyNumberFormat="0" applyFill="0" applyBorder="0" applyAlignment="0" applyProtection="0"/>
    <xf numFmtId="0" fontId="50" fillId="2" borderId="0" applyNumberFormat="0" applyBorder="0" applyAlignment="0" applyProtection="0"/>
    <xf numFmtId="0" fontId="48" fillId="3" borderId="0" applyNumberFormat="0" applyBorder="0" applyAlignment="0" applyProtection="0"/>
    <xf numFmtId="0" fontId="57" fillId="4" borderId="0" applyNumberFormat="0" applyBorder="0" applyAlignment="0" applyProtection="0"/>
    <xf numFmtId="0" fontId="59" fillId="5" borderId="4" applyNumberFormat="0" applyAlignment="0" applyProtection="0"/>
    <xf numFmtId="0" fontId="58" fillId="6" borderId="5" applyNumberFormat="0" applyAlignment="0" applyProtection="0"/>
    <xf numFmtId="0" fontId="52" fillId="6" borderId="4" applyNumberFormat="0" applyAlignment="0" applyProtection="0"/>
    <xf numFmtId="0" fontId="56" fillId="0" borderId="6" applyNumberFormat="0" applyFill="0" applyAlignment="0" applyProtection="0"/>
    <xf numFmtId="0" fontId="53" fillId="7" borderId="7" applyNumberFormat="0" applyAlignment="0" applyProtection="0"/>
    <xf numFmtId="0" fontId="5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1" fillId="0" borderId="9" applyNumberFormat="0" applyFill="0" applyAlignment="0" applyProtection="0"/>
    <xf numFmtId="0" fontId="42" fillId="9" borderId="0" applyNumberFormat="0" applyBorder="0" applyAlignment="0" applyProtection="0"/>
    <xf numFmtId="0" fontId="41" fillId="10" borderId="0" applyNumberFormat="0" applyBorder="0" applyAlignment="0" applyProtection="0"/>
    <xf numFmtId="0" fontId="41" fillId="11" borderId="0" applyNumberFormat="0" applyBorder="0" applyAlignment="0" applyProtection="0"/>
    <xf numFmtId="0" fontId="42" fillId="12" borderId="0" applyNumberFormat="0" applyBorder="0" applyAlignment="0" applyProtection="0"/>
    <xf numFmtId="0" fontId="42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7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2" fillId="20" borderId="0" applyNumberFormat="0" applyBorder="0" applyAlignment="0" applyProtection="0"/>
    <xf numFmtId="0" fontId="42" fillId="21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2" fillId="24" borderId="0" applyNumberFormat="0" applyBorder="0" applyAlignment="0" applyProtection="0"/>
    <xf numFmtId="0" fontId="42" fillId="25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2" fillId="32" borderId="0" applyNumberFormat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43" fillId="38" borderId="21">
      <alignment vertical="center"/>
    </xf>
    <xf numFmtId="0" fontId="62" fillId="0" borderId="0"/>
    <xf numFmtId="180" fontId="64" fillId="0" borderId="0" applyFont="0" applyFill="0" applyBorder="0" applyAlignment="0" applyProtection="0"/>
    <xf numFmtId="181" fontId="64" fillId="0" borderId="0" applyFont="0" applyFill="0" applyBorder="0" applyAlignment="0" applyProtection="0"/>
    <xf numFmtId="178" fontId="64" fillId="0" borderId="0" applyFont="0" applyFill="0" applyBorder="0" applyAlignment="0" applyProtection="0"/>
    <xf numFmtId="179" fontId="64" fillId="0" borderId="0" applyFont="0" applyFill="0" applyBorder="0" applyAlignment="0" applyProtection="0"/>
    <xf numFmtId="0" fontId="24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0" borderId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1" applyNumberFormat="0" applyFill="0" applyAlignment="0" applyProtection="0">
      <alignment vertical="center"/>
    </xf>
    <xf numFmtId="0" fontId="68" fillId="0" borderId="2" applyNumberFormat="0" applyFill="0" applyAlignment="0" applyProtection="0">
      <alignment vertical="center"/>
    </xf>
    <xf numFmtId="0" fontId="69" fillId="0" borderId="3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3" fillId="5" borderId="4" applyNumberFormat="0" applyAlignment="0" applyProtection="0">
      <alignment vertical="center"/>
    </xf>
    <xf numFmtId="0" fontId="74" fillId="6" borderId="5" applyNumberFormat="0" applyAlignment="0" applyProtection="0">
      <alignment vertical="center"/>
    </xf>
    <xf numFmtId="0" fontId="75" fillId="6" borderId="4" applyNumberFormat="0" applyAlignment="0" applyProtection="0">
      <alignment vertical="center"/>
    </xf>
    <xf numFmtId="0" fontId="76" fillId="0" borderId="6" applyNumberFormat="0" applyFill="0" applyAlignment="0" applyProtection="0">
      <alignment vertical="center"/>
    </xf>
    <xf numFmtId="0" fontId="77" fillId="7" borderId="7" applyNumberForma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9" applyNumberFormat="0" applyFill="0" applyAlignment="0" applyProtection="0">
      <alignment vertical="center"/>
    </xf>
    <xf numFmtId="0" fontId="81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1" fillId="12" borderId="0" applyNumberFormat="0" applyBorder="0" applyAlignment="0" applyProtection="0">
      <alignment vertical="center"/>
    </xf>
    <xf numFmtId="0" fontId="81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1" fillId="16" borderId="0" applyNumberFormat="0" applyBorder="0" applyAlignment="0" applyProtection="0">
      <alignment vertical="center"/>
    </xf>
    <xf numFmtId="0" fontId="81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1" fillId="20" borderId="0" applyNumberFormat="0" applyBorder="0" applyAlignment="0" applyProtection="0">
      <alignment vertical="center"/>
    </xf>
    <xf numFmtId="0" fontId="8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1" fillId="24" borderId="0" applyNumberFormat="0" applyBorder="0" applyAlignment="0" applyProtection="0">
      <alignment vertical="center"/>
    </xf>
    <xf numFmtId="0" fontId="81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1" fillId="28" borderId="0" applyNumberFormat="0" applyBorder="0" applyAlignment="0" applyProtection="0">
      <alignment vertical="center"/>
    </xf>
    <xf numFmtId="0" fontId="81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1" fillId="32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81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1" fillId="12" borderId="0" applyNumberFormat="0" applyBorder="0" applyAlignment="0" applyProtection="0">
      <alignment vertical="center"/>
    </xf>
    <xf numFmtId="0" fontId="81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1" fillId="16" borderId="0" applyNumberFormat="0" applyBorder="0" applyAlignment="0" applyProtection="0">
      <alignment vertical="center"/>
    </xf>
    <xf numFmtId="0" fontId="81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1" fillId="20" borderId="0" applyNumberFormat="0" applyBorder="0" applyAlignment="0" applyProtection="0">
      <alignment vertical="center"/>
    </xf>
    <xf numFmtId="0" fontId="81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1" fillId="24" borderId="0" applyNumberFormat="0" applyBorder="0" applyAlignment="0" applyProtection="0">
      <alignment vertical="center"/>
    </xf>
    <xf numFmtId="0" fontId="81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1" fillId="28" borderId="0" applyNumberFormat="0" applyBorder="0" applyAlignment="0" applyProtection="0">
      <alignment vertical="center"/>
    </xf>
    <xf numFmtId="0" fontId="81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1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26" fillId="0" borderId="0" xfId="0" applyFont="1"/>
    <xf numFmtId="177" fontId="26" fillId="0" borderId="0" xfId="0" applyNumberFormat="1" applyFont="1"/>
    <xf numFmtId="0" fontId="0" fillId="0" borderId="0" xfId="0" applyAlignment="1"/>
    <xf numFmtId="0" fontId="26" fillId="0" borderId="0" xfId="0" applyNumberFormat="1" applyFont="1"/>
    <xf numFmtId="0" fontId="27" fillId="0" borderId="18" xfId="0" applyFont="1" applyBorder="1" applyAlignment="1">
      <alignment wrapText="1"/>
    </xf>
    <xf numFmtId="0" fontId="27" fillId="0" borderId="18" xfId="0" applyNumberFormat="1" applyFont="1" applyBorder="1" applyAlignment="1">
      <alignment wrapText="1"/>
    </xf>
    <xf numFmtId="0" fontId="26" fillId="0" borderId="18" xfId="0" applyFont="1" applyBorder="1" applyAlignment="1">
      <alignment wrapText="1"/>
    </xf>
    <xf numFmtId="0" fontId="26" fillId="0" borderId="18" xfId="0" applyFont="1" applyBorder="1" applyAlignment="1">
      <alignment horizontal="right" vertical="center" wrapText="1"/>
    </xf>
    <xf numFmtId="49" fontId="27" fillId="36" borderId="18" xfId="0" applyNumberFormat="1" applyFont="1" applyFill="1" applyBorder="1" applyAlignment="1">
      <alignment vertical="center" wrapText="1"/>
    </xf>
    <xf numFmtId="49" fontId="30" fillId="37" borderId="18" xfId="0" applyNumberFormat="1" applyFont="1" applyFill="1" applyBorder="1" applyAlignment="1">
      <alignment horizontal="center" vertical="center" wrapText="1"/>
    </xf>
    <xf numFmtId="0" fontId="27" fillId="33" borderId="18" xfId="0" applyFont="1" applyFill="1" applyBorder="1" applyAlignment="1">
      <alignment vertical="center" wrapText="1"/>
    </xf>
    <xf numFmtId="0" fontId="27" fillId="33" borderId="18" xfId="0" applyNumberFormat="1" applyFont="1" applyFill="1" applyBorder="1" applyAlignment="1">
      <alignment vertical="center" wrapText="1"/>
    </xf>
    <xf numFmtId="0" fontId="27" fillId="36" borderId="18" xfId="0" applyFont="1" applyFill="1" applyBorder="1" applyAlignment="1">
      <alignment vertical="center" wrapText="1"/>
    </xf>
    <xf numFmtId="0" fontId="27" fillId="37" borderId="18" xfId="0" applyFont="1" applyFill="1" applyBorder="1" applyAlignment="1">
      <alignment vertical="center" wrapText="1"/>
    </xf>
    <xf numFmtId="4" fontId="27" fillId="36" borderId="18" xfId="0" applyNumberFormat="1" applyFont="1" applyFill="1" applyBorder="1" applyAlignment="1">
      <alignment horizontal="right" vertical="top" wrapText="1"/>
    </xf>
    <xf numFmtId="4" fontId="27" fillId="37" borderId="18" xfId="0" applyNumberFormat="1" applyFont="1" applyFill="1" applyBorder="1" applyAlignment="1">
      <alignment horizontal="right" vertical="top" wrapText="1"/>
    </xf>
    <xf numFmtId="177" fontId="26" fillId="36" borderId="18" xfId="0" applyNumberFormat="1" applyFont="1" applyFill="1" applyBorder="1" applyAlignment="1">
      <alignment horizontal="center" vertical="center"/>
    </xf>
    <xf numFmtId="177" fontId="26" fillId="37" borderId="18" xfId="0" applyNumberFormat="1" applyFont="1" applyFill="1" applyBorder="1" applyAlignment="1">
      <alignment horizontal="center" vertical="center"/>
    </xf>
    <xf numFmtId="177" fontId="31" fillId="0" borderId="18" xfId="0" applyNumberFormat="1" applyFont="1" applyBorder="1"/>
    <xf numFmtId="177" fontId="26" fillId="36" borderId="18" xfId="0" applyNumberFormat="1" applyFont="1" applyFill="1" applyBorder="1"/>
    <xf numFmtId="177" fontId="26" fillId="37" borderId="18" xfId="0" applyNumberFormat="1" applyFont="1" applyFill="1" applyBorder="1"/>
    <xf numFmtId="177" fontId="26" fillId="0" borderId="18" xfId="0" applyNumberFormat="1" applyFont="1" applyBorder="1"/>
    <xf numFmtId="49" fontId="27" fillId="0" borderId="18" xfId="0" applyNumberFormat="1" applyFont="1" applyFill="1" applyBorder="1" applyAlignment="1">
      <alignment vertical="center" wrapText="1"/>
    </xf>
    <xf numFmtId="0" fontId="27" fillId="0" borderId="18" xfId="0" applyFont="1" applyFill="1" applyBorder="1" applyAlignment="1">
      <alignment vertical="center" wrapText="1"/>
    </xf>
    <xf numFmtId="4" fontId="27" fillId="0" borderId="18" xfId="0" applyNumberFormat="1" applyFont="1" applyFill="1" applyBorder="1" applyAlignment="1">
      <alignment horizontal="right" vertical="top" wrapText="1"/>
    </xf>
    <xf numFmtId="0" fontId="26" fillId="0" borderId="0" xfId="0" applyFont="1" applyFill="1"/>
    <xf numFmtId="176" fontId="27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7" fillId="0" borderId="0" xfId="0" applyNumberFormat="1" applyFont="1" applyAlignment="1"/>
    <xf numFmtId="1" fontId="37" fillId="0" borderId="0" xfId="0" applyNumberFormat="1" applyFont="1" applyAlignment="1"/>
    <xf numFmtId="0" fontId="26" fillId="0" borderId="0" xfId="0" applyFont="1"/>
    <xf numFmtId="1" fontId="61" fillId="0" borderId="0" xfId="0" applyNumberFormat="1" applyFont="1" applyAlignment="1"/>
    <xf numFmtId="0" fontId="61" fillId="0" borderId="0" xfId="0" applyNumberFormat="1" applyFont="1" applyAlignment="1"/>
    <xf numFmtId="0" fontId="26" fillId="0" borderId="0" xfId="0" applyFont="1"/>
    <xf numFmtId="0" fontId="26" fillId="0" borderId="0" xfId="0" applyFont="1"/>
    <xf numFmtId="0" fontId="62" fillId="0" borderId="0" xfId="110"/>
    <xf numFmtId="0" fontId="63" fillId="0" borderId="0" xfId="110" applyNumberFormat="1" applyFont="1"/>
    <xf numFmtId="1" fontId="65" fillId="0" borderId="0" xfId="0" applyNumberFormat="1" applyFont="1" applyAlignment="1"/>
    <xf numFmtId="0" fontId="65" fillId="0" borderId="0" xfId="0" applyNumberFormat="1" applyFont="1" applyAlignment="1"/>
    <xf numFmtId="0" fontId="26" fillId="0" borderId="0" xfId="0" applyFont="1" applyAlignment="1">
      <alignment vertical="center"/>
    </xf>
    <xf numFmtId="0" fontId="32" fillId="0" borderId="0" xfId="0" applyFont="1" applyAlignment="1">
      <alignment horizontal="left" wrapText="1"/>
    </xf>
    <xf numFmtId="0" fontId="38" fillId="0" borderId="19" xfId="0" applyFont="1" applyBorder="1" applyAlignment="1">
      <alignment horizontal="left" vertical="center" wrapText="1"/>
    </xf>
    <xf numFmtId="0" fontId="27" fillId="0" borderId="10" xfId="0" applyFont="1" applyBorder="1" applyAlignment="1">
      <alignment wrapText="1"/>
    </xf>
    <xf numFmtId="0" fontId="26" fillId="0" borderId="11" xfId="0" applyFont="1" applyBorder="1" applyAlignment="1">
      <alignment wrapText="1"/>
    </xf>
    <xf numFmtId="0" fontId="26" fillId="0" borderId="11" xfId="0" applyFont="1" applyBorder="1" applyAlignment="1">
      <alignment horizontal="right" vertical="center" wrapText="1"/>
    </xf>
    <xf numFmtId="49" fontId="27" fillId="33" borderId="10" xfId="0" applyNumberFormat="1" applyFont="1" applyFill="1" applyBorder="1" applyAlignment="1">
      <alignment vertical="center" wrapText="1"/>
    </xf>
    <xf numFmtId="49" fontId="27" fillId="33" borderId="12" xfId="0" applyNumberFormat="1" applyFont="1" applyFill="1" applyBorder="1" applyAlignment="1">
      <alignment vertical="center" wrapText="1"/>
    </xf>
    <xf numFmtId="0" fontId="27" fillId="33" borderId="10" xfId="0" applyFont="1" applyFill="1" applyBorder="1" applyAlignment="1">
      <alignment vertical="center" wrapText="1"/>
    </xf>
    <xf numFmtId="0" fontId="27" fillId="33" borderId="12" xfId="0" applyFont="1" applyFill="1" applyBorder="1" applyAlignment="1">
      <alignment vertical="center" wrapText="1"/>
    </xf>
    <xf numFmtId="4" fontId="28" fillId="34" borderId="10" xfId="0" applyNumberFormat="1" applyFont="1" applyFill="1" applyBorder="1" applyAlignment="1">
      <alignment horizontal="right" vertical="top" wrapText="1"/>
    </xf>
    <xf numFmtId="176" fontId="28" fillId="34" borderId="10" xfId="0" applyNumberFormat="1" applyFont="1" applyFill="1" applyBorder="1" applyAlignment="1">
      <alignment horizontal="right" vertical="top" wrapText="1"/>
    </xf>
    <xf numFmtId="176" fontId="28" fillId="34" borderId="12" xfId="0" applyNumberFormat="1" applyFont="1" applyFill="1" applyBorder="1" applyAlignment="1">
      <alignment horizontal="right" vertical="top" wrapText="1"/>
    </xf>
    <xf numFmtId="4" fontId="27" fillId="35" borderId="10" xfId="0" applyNumberFormat="1" applyFont="1" applyFill="1" applyBorder="1" applyAlignment="1">
      <alignment horizontal="right" vertical="top" wrapText="1"/>
    </xf>
    <xf numFmtId="176" fontId="27" fillId="35" borderId="10" xfId="0" applyNumberFormat="1" applyFont="1" applyFill="1" applyBorder="1" applyAlignment="1">
      <alignment horizontal="right" vertical="top" wrapText="1"/>
    </xf>
    <xf numFmtId="176" fontId="27" fillId="35" borderId="12" xfId="0" applyNumberFormat="1" applyFont="1" applyFill="1" applyBorder="1" applyAlignment="1">
      <alignment horizontal="right" vertical="top" wrapText="1"/>
    </xf>
    <xf numFmtId="0" fontId="27" fillId="35" borderId="10" xfId="0" applyFont="1" applyFill="1" applyBorder="1" applyAlignment="1">
      <alignment horizontal="right" vertical="top" wrapText="1"/>
    </xf>
    <xf numFmtId="0" fontId="27" fillId="35" borderId="12" xfId="0" applyFont="1" applyFill="1" applyBorder="1" applyAlignment="1">
      <alignment horizontal="right" vertical="top" wrapText="1"/>
    </xf>
    <xf numFmtId="4" fontId="27" fillId="35" borderId="13" xfId="0" applyNumberFormat="1" applyFont="1" applyFill="1" applyBorder="1" applyAlignment="1">
      <alignment horizontal="right" vertical="top" wrapText="1"/>
    </xf>
    <xf numFmtId="0" fontId="27" fillId="35" borderId="13" xfId="0" applyFont="1" applyFill="1" applyBorder="1" applyAlignment="1">
      <alignment horizontal="right" vertical="top" wrapText="1"/>
    </xf>
    <xf numFmtId="176" fontId="27" fillId="35" borderId="13" xfId="0" applyNumberFormat="1" applyFont="1" applyFill="1" applyBorder="1" applyAlignment="1">
      <alignment horizontal="right" vertical="top" wrapText="1"/>
    </xf>
    <xf numFmtId="176" fontId="27" fillId="35" borderId="20" xfId="0" applyNumberFormat="1" applyFont="1" applyFill="1" applyBorder="1" applyAlignment="1">
      <alignment horizontal="right" vertical="top" wrapText="1"/>
    </xf>
    <xf numFmtId="0" fontId="27" fillId="33" borderId="18" xfId="0" applyFont="1" applyFill="1" applyBorder="1" applyAlignment="1">
      <alignment vertical="center" wrapText="1"/>
    </xf>
    <xf numFmtId="49" fontId="27" fillId="33" borderId="18" xfId="0" applyNumberFormat="1" applyFont="1" applyFill="1" applyBorder="1" applyAlignment="1">
      <alignment horizontal="left" vertical="top" wrapText="1"/>
    </xf>
    <xf numFmtId="49" fontId="28" fillId="33" borderId="18" xfId="0" applyNumberFormat="1" applyFont="1" applyFill="1" applyBorder="1" applyAlignment="1">
      <alignment horizontal="left" vertical="top" wrapText="1"/>
    </xf>
    <xf numFmtId="14" fontId="27" fillId="33" borderId="18" xfId="0" applyNumberFormat="1" applyFont="1" applyFill="1" applyBorder="1" applyAlignment="1">
      <alignment vertical="center" wrapText="1"/>
    </xf>
    <xf numFmtId="49" fontId="27" fillId="33" borderId="13" xfId="0" applyNumberFormat="1" applyFont="1" applyFill="1" applyBorder="1" applyAlignment="1">
      <alignment horizontal="left" vertical="top" wrapText="1"/>
    </xf>
    <xf numFmtId="49" fontId="27" fillId="33" borderId="15" xfId="0" applyNumberFormat="1" applyFont="1" applyFill="1" applyBorder="1" applyAlignment="1">
      <alignment horizontal="left" vertical="top" wrapText="1"/>
    </xf>
    <xf numFmtId="49" fontId="27" fillId="33" borderId="22" xfId="0" applyNumberFormat="1" applyFont="1" applyFill="1" applyBorder="1" applyAlignment="1">
      <alignment horizontal="left" vertical="top" wrapText="1"/>
    </xf>
    <xf numFmtId="49" fontId="27" fillId="33" borderId="23" xfId="0" applyNumberFormat="1" applyFont="1" applyFill="1" applyBorder="1" applyAlignment="1">
      <alignment horizontal="left" vertical="top" wrapText="1"/>
    </xf>
    <xf numFmtId="0" fontId="26" fillId="0" borderId="0" xfId="0" applyFont="1" applyAlignment="1">
      <alignment wrapText="1"/>
    </xf>
    <xf numFmtId="0" fontId="26" fillId="0" borderId="19" xfId="0" applyFont="1" applyBorder="1" applyAlignment="1">
      <alignment wrapText="1"/>
    </xf>
    <xf numFmtId="0" fontId="26" fillId="0" borderId="0" xfId="0" applyFont="1" applyAlignment="1">
      <alignment horizontal="right" vertical="center" wrapText="1"/>
    </xf>
    <xf numFmtId="0" fontId="27" fillId="33" borderId="13" xfId="0" applyFont="1" applyFill="1" applyBorder="1" applyAlignment="1">
      <alignment vertical="center" wrapText="1"/>
    </xf>
    <xf numFmtId="0" fontId="27" fillId="33" borderId="15" xfId="0" applyFont="1" applyFill="1" applyBorder="1" applyAlignment="1">
      <alignment vertical="center" wrapText="1"/>
    </xf>
    <xf numFmtId="49" fontId="28" fillId="33" borderId="13" xfId="0" applyNumberFormat="1" applyFont="1" applyFill="1" applyBorder="1" applyAlignment="1">
      <alignment horizontal="left" vertical="top" wrapText="1"/>
    </xf>
    <xf numFmtId="49" fontId="28" fillId="33" borderId="14" xfId="0" applyNumberFormat="1" applyFont="1" applyFill="1" applyBorder="1" applyAlignment="1">
      <alignment horizontal="left" vertical="top" wrapText="1"/>
    </xf>
    <xf numFmtId="49" fontId="28" fillId="33" borderId="15" xfId="0" applyNumberFormat="1" applyFont="1" applyFill="1" applyBorder="1" applyAlignment="1">
      <alignment horizontal="left" vertical="top" wrapText="1"/>
    </xf>
    <xf numFmtId="14" fontId="27" fillId="33" borderId="12" xfId="0" applyNumberFormat="1" applyFont="1" applyFill="1" applyBorder="1" applyAlignment="1">
      <alignment vertical="center" wrapText="1"/>
    </xf>
    <xf numFmtId="14" fontId="27" fillId="33" borderId="16" xfId="0" applyNumberFormat="1" applyFont="1" applyFill="1" applyBorder="1" applyAlignment="1">
      <alignment vertical="center" wrapText="1"/>
    </xf>
    <xf numFmtId="14" fontId="27" fillId="33" borderId="17" xfId="0" applyNumberFormat="1" applyFont="1" applyFill="1" applyBorder="1" applyAlignment="1">
      <alignment vertical="center" wrapText="1"/>
    </xf>
  </cellXfs>
  <cellStyles count="285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2" xfId="84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2" xfId="88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2" xfId="92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2" xfId="96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2" xfId="100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2" xfId="104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2" xfId="85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2" xfId="89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2" xfId="93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2" xfId="97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2" xfId="101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2" xfId="105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15" Type="http://schemas.openxmlformats.org/officeDocument/2006/relationships/hyperlink" Target="cid:ba9273f62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626" Type="http://schemas.openxmlformats.org/officeDocument/2006/relationships/image" Target="cid:cfefaa35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37" Type="http://schemas.openxmlformats.org/officeDocument/2006/relationships/hyperlink" Target="cid:2a82732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27" Type="http://schemas.openxmlformats.org/officeDocument/2006/relationships/hyperlink" Target="cid:e8e5efa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bfc298fa2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28" Type="http://schemas.openxmlformats.org/officeDocument/2006/relationships/image" Target="cid:e8e5efd5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31" sqref="E31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3" t="s">
        <v>4</v>
      </c>
      <c r="D2" s="63"/>
      <c r="E2" s="13"/>
      <c r="F2" s="24"/>
      <c r="G2" s="14"/>
      <c r="H2" s="24"/>
      <c r="I2" s="20"/>
      <c r="J2" s="21"/>
      <c r="K2" s="22"/>
      <c r="L2" s="22"/>
    </row>
    <row r="3" spans="1:13">
      <c r="A3" s="65" t="s">
        <v>5</v>
      </c>
      <c r="B3" s="65"/>
      <c r="C3" s="65"/>
      <c r="D3" s="65"/>
      <c r="E3" s="15">
        <f>SUM(E4:E41)</f>
        <v>19498354.370700002</v>
      </c>
      <c r="F3" s="25">
        <f>RA!I7</f>
        <v>2037849.7057</v>
      </c>
      <c r="G3" s="16">
        <f>SUM(G4:G41)</f>
        <v>17460504.664999995</v>
      </c>
      <c r="H3" s="27">
        <f>RA!J7</f>
        <v>10.451393317388201</v>
      </c>
      <c r="I3" s="20">
        <f>SUM(I4:I41)</f>
        <v>19498361.680060666</v>
      </c>
      <c r="J3" s="21">
        <f>SUM(J4:J41)</f>
        <v>17460504.553719688</v>
      </c>
      <c r="K3" s="22">
        <f>E3-I3</f>
        <v>-7.3093606643378735</v>
      </c>
      <c r="L3" s="22">
        <f>G3-J3</f>
        <v>0.11128030717372894</v>
      </c>
    </row>
    <row r="4" spans="1:13">
      <c r="A4" s="66">
        <f>RA!A8</f>
        <v>42470</v>
      </c>
      <c r="B4" s="12">
        <v>12</v>
      </c>
      <c r="C4" s="64" t="s">
        <v>6</v>
      </c>
      <c r="D4" s="64"/>
      <c r="E4" s="15">
        <f>VLOOKUP(C4,RA!B8:D36,3,0)</f>
        <v>796323.35479999997</v>
      </c>
      <c r="F4" s="25">
        <f>VLOOKUP(C4,RA!B8:I39,8,0)</f>
        <v>117532.9564</v>
      </c>
      <c r="G4" s="16">
        <f t="shared" ref="G4:G41" si="0">E4-F4</f>
        <v>678790.39839999995</v>
      </c>
      <c r="H4" s="27">
        <f>RA!J8</f>
        <v>14.759451131446299</v>
      </c>
      <c r="I4" s="20">
        <f>VLOOKUP(B4,RMS!B:D,3,FALSE)</f>
        <v>796324.22044957301</v>
      </c>
      <c r="J4" s="21">
        <f>VLOOKUP(B4,RMS!B:E,4,FALSE)</f>
        <v>678790.41349059797</v>
      </c>
      <c r="K4" s="22">
        <f t="shared" ref="K4:K41" si="1">E4-I4</f>
        <v>-0.86564957303926349</v>
      </c>
      <c r="L4" s="22">
        <f t="shared" ref="L4:L41" si="2">G4-J4</f>
        <v>-1.5090598026290536E-2</v>
      </c>
    </row>
    <row r="5" spans="1:13">
      <c r="A5" s="66"/>
      <c r="B5" s="12">
        <v>13</v>
      </c>
      <c r="C5" s="64" t="s">
        <v>7</v>
      </c>
      <c r="D5" s="64"/>
      <c r="E5" s="15">
        <f>VLOOKUP(C5,RA!B8:D37,3,0)</f>
        <v>118296.485</v>
      </c>
      <c r="F5" s="25">
        <f>VLOOKUP(C5,RA!B9:I40,8,0)</f>
        <v>14292.3537</v>
      </c>
      <c r="G5" s="16">
        <f t="shared" si="0"/>
        <v>104004.13130000001</v>
      </c>
      <c r="H5" s="27">
        <f>RA!J9</f>
        <v>12.081807587097799</v>
      </c>
      <c r="I5" s="20">
        <f>VLOOKUP(B5,RMS!B:D,3,FALSE)</f>
        <v>118296.52501111101</v>
      </c>
      <c r="J5" s="21">
        <f>VLOOKUP(B5,RMS!B:E,4,FALSE)</f>
        <v>104004.112905128</v>
      </c>
      <c r="K5" s="22">
        <f t="shared" si="1"/>
        <v>-4.001111100660637E-2</v>
      </c>
      <c r="L5" s="22">
        <f t="shared" si="2"/>
        <v>1.839487200777512E-2</v>
      </c>
      <c r="M5" s="32"/>
    </row>
    <row r="6" spans="1:13">
      <c r="A6" s="66"/>
      <c r="B6" s="12">
        <v>14</v>
      </c>
      <c r="C6" s="64" t="s">
        <v>8</v>
      </c>
      <c r="D6" s="64"/>
      <c r="E6" s="15">
        <f>VLOOKUP(C6,RA!B10:D38,3,0)</f>
        <v>193423.99110000001</v>
      </c>
      <c r="F6" s="25">
        <f>VLOOKUP(C6,RA!B10:I41,8,0)</f>
        <v>21287.8655</v>
      </c>
      <c r="G6" s="16">
        <f t="shared" si="0"/>
        <v>172136.12560000003</v>
      </c>
      <c r="H6" s="27">
        <f>RA!J10</f>
        <v>11.005804077837601</v>
      </c>
      <c r="I6" s="20">
        <f>VLOOKUP(B6,RMS!B:D,3,FALSE)</f>
        <v>193426.60422045999</v>
      </c>
      <c r="J6" s="21">
        <f>VLOOKUP(B6,RMS!B:E,4,FALSE)</f>
        <v>172136.127099609</v>
      </c>
      <c r="K6" s="22">
        <f>E6-I6</f>
        <v>-2.6131204599805642</v>
      </c>
      <c r="L6" s="22">
        <f t="shared" si="2"/>
        <v>-1.4996089739724994E-3</v>
      </c>
      <c r="M6" s="32"/>
    </row>
    <row r="7" spans="1:13">
      <c r="A7" s="66"/>
      <c r="B7" s="12">
        <v>15</v>
      </c>
      <c r="C7" s="64" t="s">
        <v>9</v>
      </c>
      <c r="D7" s="64"/>
      <c r="E7" s="15">
        <f>VLOOKUP(C7,RA!B10:D39,3,0)</f>
        <v>64460.859799999998</v>
      </c>
      <c r="F7" s="25">
        <f>VLOOKUP(C7,RA!B11:I42,8,0)</f>
        <v>-4799.9660000000003</v>
      </c>
      <c r="G7" s="16">
        <f t="shared" si="0"/>
        <v>69260.825799999991</v>
      </c>
      <c r="H7" s="27">
        <f>RA!J11</f>
        <v>-7.4463263674928504</v>
      </c>
      <c r="I7" s="20">
        <f>VLOOKUP(B7,RMS!B:D,3,FALSE)</f>
        <v>64460.906094206199</v>
      </c>
      <c r="J7" s="21">
        <f>VLOOKUP(B7,RMS!B:E,4,FALSE)</f>
        <v>69260.8255035701</v>
      </c>
      <c r="K7" s="22">
        <f t="shared" si="1"/>
        <v>-4.6294206200400367E-2</v>
      </c>
      <c r="L7" s="22">
        <f t="shared" si="2"/>
        <v>2.9642989102285355E-4</v>
      </c>
      <c r="M7" s="32"/>
    </row>
    <row r="8" spans="1:13">
      <c r="A8" s="66"/>
      <c r="B8" s="12">
        <v>16</v>
      </c>
      <c r="C8" s="64" t="s">
        <v>10</v>
      </c>
      <c r="D8" s="64"/>
      <c r="E8" s="15">
        <f>VLOOKUP(C8,RA!B12:D39,3,0)</f>
        <v>388915.59860000003</v>
      </c>
      <c r="F8" s="25">
        <f>VLOOKUP(C8,RA!B12:I43,8,0)</f>
        <v>26690.8099</v>
      </c>
      <c r="G8" s="16">
        <f t="shared" si="0"/>
        <v>362224.78870000003</v>
      </c>
      <c r="H8" s="27">
        <f>RA!J12</f>
        <v>6.8628797600508502</v>
      </c>
      <c r="I8" s="20">
        <f>VLOOKUP(B8,RMS!B:D,3,FALSE)</f>
        <v>388915.61250683799</v>
      </c>
      <c r="J8" s="21">
        <f>VLOOKUP(B8,RMS!B:E,4,FALSE)</f>
        <v>362224.78867692302</v>
      </c>
      <c r="K8" s="22">
        <f t="shared" si="1"/>
        <v>-1.3906837964896113E-2</v>
      </c>
      <c r="L8" s="22">
        <f t="shared" si="2"/>
        <v>2.3077009245753288E-5</v>
      </c>
      <c r="M8" s="32"/>
    </row>
    <row r="9" spans="1:13">
      <c r="A9" s="66"/>
      <c r="B9" s="12">
        <v>17</v>
      </c>
      <c r="C9" s="64" t="s">
        <v>11</v>
      </c>
      <c r="D9" s="64"/>
      <c r="E9" s="15">
        <f>VLOOKUP(C9,RA!B12:D40,3,0)</f>
        <v>240388.41250000001</v>
      </c>
      <c r="F9" s="25">
        <f>VLOOKUP(C9,RA!B13:I44,8,0)</f>
        <v>80050.365600000005</v>
      </c>
      <c r="G9" s="16">
        <f t="shared" si="0"/>
        <v>160338.04690000002</v>
      </c>
      <c r="H9" s="27">
        <f>RA!J13</f>
        <v>33.300426076069698</v>
      </c>
      <c r="I9" s="20">
        <f>VLOOKUP(B9,RMS!B:D,3,FALSE)</f>
        <v>240388.663788034</v>
      </c>
      <c r="J9" s="21">
        <f>VLOOKUP(B9,RMS!B:E,4,FALSE)</f>
        <v>160338.04590598299</v>
      </c>
      <c r="K9" s="22">
        <f t="shared" si="1"/>
        <v>-0.25128803399275057</v>
      </c>
      <c r="L9" s="22">
        <f t="shared" si="2"/>
        <v>9.9401702755130827E-4</v>
      </c>
      <c r="M9" s="32"/>
    </row>
    <row r="10" spans="1:13">
      <c r="A10" s="66"/>
      <c r="B10" s="12">
        <v>18</v>
      </c>
      <c r="C10" s="64" t="s">
        <v>12</v>
      </c>
      <c r="D10" s="64"/>
      <c r="E10" s="15">
        <f>VLOOKUP(C10,RA!B14:D41,3,0)</f>
        <v>139174.26579999999</v>
      </c>
      <c r="F10" s="25">
        <f>VLOOKUP(C10,RA!B14:I44,8,0)</f>
        <v>28768.485400000001</v>
      </c>
      <c r="G10" s="16">
        <f t="shared" si="0"/>
        <v>110405.78039999999</v>
      </c>
      <c r="H10" s="27">
        <f>RA!J14</f>
        <v>20.670836835124199</v>
      </c>
      <c r="I10" s="20">
        <f>VLOOKUP(B10,RMS!B:D,3,FALSE)</f>
        <v>139174.25899829</v>
      </c>
      <c r="J10" s="21">
        <f>VLOOKUP(B10,RMS!B:E,4,FALSE)</f>
        <v>110405.77914188</v>
      </c>
      <c r="K10" s="22">
        <f t="shared" si="1"/>
        <v>6.8017099983990192E-3</v>
      </c>
      <c r="L10" s="22">
        <f t="shared" si="2"/>
        <v>1.2581199844134971E-3</v>
      </c>
      <c r="M10" s="32"/>
    </row>
    <row r="11" spans="1:13">
      <c r="A11" s="66"/>
      <c r="B11" s="12">
        <v>19</v>
      </c>
      <c r="C11" s="64" t="s">
        <v>13</v>
      </c>
      <c r="D11" s="64"/>
      <c r="E11" s="15">
        <f>VLOOKUP(C11,RA!B14:D42,3,0)</f>
        <v>118139.7962</v>
      </c>
      <c r="F11" s="25">
        <f>VLOOKUP(C11,RA!B15:I45,8,0)</f>
        <v>24222.951799999999</v>
      </c>
      <c r="G11" s="16">
        <f t="shared" si="0"/>
        <v>93916.844400000002</v>
      </c>
      <c r="H11" s="27">
        <f>RA!J15</f>
        <v>20.503634320642199</v>
      </c>
      <c r="I11" s="20">
        <f>VLOOKUP(B11,RMS!B:D,3,FALSE)</f>
        <v>118139.85624017099</v>
      </c>
      <c r="J11" s="21">
        <f>VLOOKUP(B11,RMS!B:E,4,FALSE)</f>
        <v>93916.848617948694</v>
      </c>
      <c r="K11" s="22">
        <f t="shared" si="1"/>
        <v>-6.0040170996217057E-2</v>
      </c>
      <c r="L11" s="22">
        <f t="shared" si="2"/>
        <v>-4.2179486918030307E-3</v>
      </c>
      <c r="M11" s="32"/>
    </row>
    <row r="12" spans="1:13">
      <c r="A12" s="66"/>
      <c r="B12" s="12">
        <v>21</v>
      </c>
      <c r="C12" s="64" t="s">
        <v>14</v>
      </c>
      <c r="D12" s="64"/>
      <c r="E12" s="15">
        <f>VLOOKUP(C12,RA!B16:D43,3,0)</f>
        <v>1180419.7899</v>
      </c>
      <c r="F12" s="25">
        <f>VLOOKUP(C12,RA!B16:I46,8,0)</f>
        <v>26591.398000000001</v>
      </c>
      <c r="G12" s="16">
        <f t="shared" si="0"/>
        <v>1153828.3918999999</v>
      </c>
      <c r="H12" s="27">
        <f>RA!J16</f>
        <v>2.2527068952523002</v>
      </c>
      <c r="I12" s="20">
        <f>VLOOKUP(B12,RMS!B:D,3,FALSE)</f>
        <v>1180418.92427949</v>
      </c>
      <c r="J12" s="21">
        <f>VLOOKUP(B12,RMS!B:E,4,FALSE)</f>
        <v>1153828.3922999999</v>
      </c>
      <c r="K12" s="22">
        <f t="shared" si="1"/>
        <v>0.86562050995416939</v>
      </c>
      <c r="L12" s="22">
        <f t="shared" si="2"/>
        <v>-4.0000001899898052E-4</v>
      </c>
      <c r="M12" s="32"/>
    </row>
    <row r="13" spans="1:13">
      <c r="A13" s="66"/>
      <c r="B13" s="12">
        <v>22</v>
      </c>
      <c r="C13" s="64" t="s">
        <v>15</v>
      </c>
      <c r="D13" s="64"/>
      <c r="E13" s="15">
        <f>VLOOKUP(C13,RA!B16:D44,3,0)</f>
        <v>370234.25660000002</v>
      </c>
      <c r="F13" s="25">
        <f>VLOOKUP(C13,RA!B17:I47,8,0)</f>
        <v>45050.511599999998</v>
      </c>
      <c r="G13" s="16">
        <f t="shared" si="0"/>
        <v>325183.745</v>
      </c>
      <c r="H13" s="27">
        <f>RA!J17</f>
        <v>12.168109999792</v>
      </c>
      <c r="I13" s="20">
        <f>VLOOKUP(B13,RMS!B:D,3,FALSE)</f>
        <v>370234.11527008499</v>
      </c>
      <c r="J13" s="21">
        <f>VLOOKUP(B13,RMS!B:E,4,FALSE)</f>
        <v>325183.74568717898</v>
      </c>
      <c r="K13" s="22">
        <f t="shared" si="1"/>
        <v>0.14132991502992809</v>
      </c>
      <c r="L13" s="22">
        <f t="shared" si="2"/>
        <v>-6.8717898102477193E-4</v>
      </c>
      <c r="M13" s="32"/>
    </row>
    <row r="14" spans="1:13">
      <c r="A14" s="66"/>
      <c r="B14" s="12">
        <v>23</v>
      </c>
      <c r="C14" s="64" t="s">
        <v>16</v>
      </c>
      <c r="D14" s="64"/>
      <c r="E14" s="15">
        <f>VLOOKUP(C14,RA!B18:D44,3,0)</f>
        <v>2344731.6313</v>
      </c>
      <c r="F14" s="25">
        <f>VLOOKUP(C14,RA!B18:I48,8,0)</f>
        <v>309504.00939999998</v>
      </c>
      <c r="G14" s="16">
        <f t="shared" si="0"/>
        <v>2035227.6219000001</v>
      </c>
      <c r="H14" s="27">
        <f>RA!J18</f>
        <v>13.1999758636941</v>
      </c>
      <c r="I14" s="20">
        <f>VLOOKUP(B14,RMS!B:D,3,FALSE)</f>
        <v>2344731.76211453</v>
      </c>
      <c r="J14" s="21">
        <f>VLOOKUP(B14,RMS!B:E,4,FALSE)</f>
        <v>2035227.6185188</v>
      </c>
      <c r="K14" s="22">
        <f t="shared" si="1"/>
        <v>-0.13081452995538712</v>
      </c>
      <c r="L14" s="22">
        <f t="shared" si="2"/>
        <v>3.3812001347541809E-3</v>
      </c>
      <c r="M14" s="32"/>
    </row>
    <row r="15" spans="1:13">
      <c r="A15" s="66"/>
      <c r="B15" s="12">
        <v>24</v>
      </c>
      <c r="C15" s="64" t="s">
        <v>17</v>
      </c>
      <c r="D15" s="64"/>
      <c r="E15" s="15">
        <f>VLOOKUP(C15,RA!B18:D45,3,0)</f>
        <v>668906.89569999999</v>
      </c>
      <c r="F15" s="25">
        <f>VLOOKUP(C15,RA!B19:I49,8,0)</f>
        <v>43939.999900000003</v>
      </c>
      <c r="G15" s="16">
        <f t="shared" si="0"/>
        <v>624966.89579999994</v>
      </c>
      <c r="H15" s="27">
        <f>RA!J19</f>
        <v>6.5689261364270299</v>
      </c>
      <c r="I15" s="20">
        <f>VLOOKUP(B15,RMS!B:D,3,FALSE)</f>
        <v>668906.86713846202</v>
      </c>
      <c r="J15" s="21">
        <f>VLOOKUP(B15,RMS!B:E,4,FALSE)</f>
        <v>624966.89381452999</v>
      </c>
      <c r="K15" s="22">
        <f t="shared" si="1"/>
        <v>2.8561537968926132E-2</v>
      </c>
      <c r="L15" s="22">
        <f t="shared" si="2"/>
        <v>1.9854699494317174E-3</v>
      </c>
      <c r="M15" s="32"/>
    </row>
    <row r="16" spans="1:13">
      <c r="A16" s="66"/>
      <c r="B16" s="12">
        <v>25</v>
      </c>
      <c r="C16" s="64" t="s">
        <v>18</v>
      </c>
      <c r="D16" s="64"/>
      <c r="E16" s="15">
        <f>VLOOKUP(C16,RA!B20:D46,3,0)</f>
        <v>1059095.5427000001</v>
      </c>
      <c r="F16" s="25">
        <f>VLOOKUP(C16,RA!B20:I50,8,0)</f>
        <v>117753.1936</v>
      </c>
      <c r="G16" s="16">
        <f t="shared" si="0"/>
        <v>941342.34910000011</v>
      </c>
      <c r="H16" s="27">
        <f>RA!J20</f>
        <v>11.118278649328101</v>
      </c>
      <c r="I16" s="20">
        <f>VLOOKUP(B16,RMS!B:D,3,FALSE)</f>
        <v>1059095.4717000001</v>
      </c>
      <c r="J16" s="21">
        <f>VLOOKUP(B16,RMS!B:E,4,FALSE)</f>
        <v>941342.34909999999</v>
      </c>
      <c r="K16" s="22">
        <f t="shared" si="1"/>
        <v>7.099999999627471E-2</v>
      </c>
      <c r="L16" s="22">
        <f t="shared" si="2"/>
        <v>0</v>
      </c>
      <c r="M16" s="32"/>
    </row>
    <row r="17" spans="1:13">
      <c r="A17" s="66"/>
      <c r="B17" s="12">
        <v>26</v>
      </c>
      <c r="C17" s="64" t="s">
        <v>19</v>
      </c>
      <c r="D17" s="64"/>
      <c r="E17" s="15">
        <f>VLOOKUP(C17,RA!B20:D47,3,0)</f>
        <v>386724.3909</v>
      </c>
      <c r="F17" s="25">
        <f>VLOOKUP(C17,RA!B21:I51,8,0)</f>
        <v>50082.105000000003</v>
      </c>
      <c r="G17" s="16">
        <f t="shared" si="0"/>
        <v>336642.28590000002</v>
      </c>
      <c r="H17" s="27">
        <f>RA!J21</f>
        <v>12.950335220244799</v>
      </c>
      <c r="I17" s="20">
        <f>VLOOKUP(B17,RMS!B:D,3,FALSE)</f>
        <v>386723.75107628002</v>
      </c>
      <c r="J17" s="21">
        <f>VLOOKUP(B17,RMS!B:E,4,FALSE)</f>
        <v>336642.28588221001</v>
      </c>
      <c r="K17" s="22">
        <f t="shared" si="1"/>
        <v>0.63982371997553855</v>
      </c>
      <c r="L17" s="22">
        <f t="shared" si="2"/>
        <v>1.7790007404983044E-5</v>
      </c>
      <c r="M17" s="32"/>
    </row>
    <row r="18" spans="1:13">
      <c r="A18" s="66"/>
      <c r="B18" s="12">
        <v>27</v>
      </c>
      <c r="C18" s="64" t="s">
        <v>20</v>
      </c>
      <c r="D18" s="64"/>
      <c r="E18" s="15">
        <f>VLOOKUP(C18,RA!B22:D48,3,0)</f>
        <v>1669831.4276999999</v>
      </c>
      <c r="F18" s="25">
        <f>VLOOKUP(C18,RA!B22:I52,8,0)</f>
        <v>103298.7081</v>
      </c>
      <c r="G18" s="16">
        <f t="shared" si="0"/>
        <v>1566532.7196</v>
      </c>
      <c r="H18" s="27">
        <f>RA!J22</f>
        <v>6.18617582508206</v>
      </c>
      <c r="I18" s="20">
        <f>VLOOKUP(B18,RMS!B:D,3,FALSE)</f>
        <v>1669832.6481999999</v>
      </c>
      <c r="J18" s="21">
        <f>VLOOKUP(B18,RMS!B:E,4,FALSE)</f>
        <v>1566532.7187000001</v>
      </c>
      <c r="K18" s="22">
        <f t="shared" si="1"/>
        <v>-1.2205000000540167</v>
      </c>
      <c r="L18" s="22">
        <f t="shared" si="2"/>
        <v>8.9999986812472343E-4</v>
      </c>
      <c r="M18" s="32"/>
    </row>
    <row r="19" spans="1:13">
      <c r="A19" s="66"/>
      <c r="B19" s="12">
        <v>29</v>
      </c>
      <c r="C19" s="64" t="s">
        <v>21</v>
      </c>
      <c r="D19" s="64"/>
      <c r="E19" s="15">
        <f>VLOOKUP(C19,RA!B22:D49,3,0)</f>
        <v>2795018.3149000001</v>
      </c>
      <c r="F19" s="25">
        <f>VLOOKUP(C19,RA!B23:I53,8,0)</f>
        <v>320114.21059999999</v>
      </c>
      <c r="G19" s="16">
        <f t="shared" si="0"/>
        <v>2474904.1043000002</v>
      </c>
      <c r="H19" s="27">
        <f>RA!J23</f>
        <v>11.4530272983722</v>
      </c>
      <c r="I19" s="20">
        <f>VLOOKUP(B19,RMS!B:D,3,FALSE)</f>
        <v>2795020.0525128199</v>
      </c>
      <c r="J19" s="21">
        <f>VLOOKUP(B19,RMS!B:E,4,FALSE)</f>
        <v>2474904.1374914502</v>
      </c>
      <c r="K19" s="22">
        <f t="shared" si="1"/>
        <v>-1.7376128197647631</v>
      </c>
      <c r="L19" s="22">
        <f t="shared" si="2"/>
        <v>-3.319144994020462E-2</v>
      </c>
      <c r="M19" s="32"/>
    </row>
    <row r="20" spans="1:13">
      <c r="A20" s="66"/>
      <c r="B20" s="12">
        <v>31</v>
      </c>
      <c r="C20" s="64" t="s">
        <v>22</v>
      </c>
      <c r="D20" s="64"/>
      <c r="E20" s="15">
        <f>VLOOKUP(C20,RA!B24:D50,3,0)</f>
        <v>270820.87109999999</v>
      </c>
      <c r="F20" s="25">
        <f>VLOOKUP(C20,RA!B24:I54,8,0)</f>
        <v>39842.462800000001</v>
      </c>
      <c r="G20" s="16">
        <f t="shared" si="0"/>
        <v>230978.40829999998</v>
      </c>
      <c r="H20" s="27">
        <f>RA!J24</f>
        <v>14.7117401395878</v>
      </c>
      <c r="I20" s="20">
        <f>VLOOKUP(B20,RMS!B:D,3,FALSE)</f>
        <v>270820.876761886</v>
      </c>
      <c r="J20" s="21">
        <f>VLOOKUP(B20,RMS!B:E,4,FALSE)</f>
        <v>230978.38951414099</v>
      </c>
      <c r="K20" s="22">
        <f t="shared" si="1"/>
        <v>-5.6618860107846558E-3</v>
      </c>
      <c r="L20" s="22">
        <f t="shared" si="2"/>
        <v>1.8785858992487192E-2</v>
      </c>
      <c r="M20" s="32"/>
    </row>
    <row r="21" spans="1:13">
      <c r="A21" s="66"/>
      <c r="B21" s="12">
        <v>32</v>
      </c>
      <c r="C21" s="64" t="s">
        <v>23</v>
      </c>
      <c r="D21" s="64"/>
      <c r="E21" s="15">
        <f>VLOOKUP(C21,RA!B24:D51,3,0)</f>
        <v>278891.62349999999</v>
      </c>
      <c r="F21" s="25">
        <f>VLOOKUP(C21,RA!B25:I55,8,0)</f>
        <v>23847.96</v>
      </c>
      <c r="G21" s="16">
        <f t="shared" si="0"/>
        <v>255043.6635</v>
      </c>
      <c r="H21" s="27">
        <f>RA!J25</f>
        <v>8.5509775090107691</v>
      </c>
      <c r="I21" s="20">
        <f>VLOOKUP(B21,RMS!B:D,3,FALSE)</f>
        <v>278891.59707297501</v>
      </c>
      <c r="J21" s="21">
        <f>VLOOKUP(B21,RMS!B:E,4,FALSE)</f>
        <v>255043.659883585</v>
      </c>
      <c r="K21" s="22">
        <f t="shared" si="1"/>
        <v>2.6427024975419044E-2</v>
      </c>
      <c r="L21" s="22">
        <f t="shared" si="2"/>
        <v>3.6164149933028966E-3</v>
      </c>
      <c r="M21" s="32"/>
    </row>
    <row r="22" spans="1:13">
      <c r="A22" s="66"/>
      <c r="B22" s="12">
        <v>33</v>
      </c>
      <c r="C22" s="64" t="s">
        <v>24</v>
      </c>
      <c r="D22" s="64"/>
      <c r="E22" s="15">
        <f>VLOOKUP(C22,RA!B26:D52,3,0)</f>
        <v>680421.02919999999</v>
      </c>
      <c r="F22" s="25">
        <f>VLOOKUP(C22,RA!B26:I56,8,0)</f>
        <v>152556.90729999999</v>
      </c>
      <c r="G22" s="16">
        <f t="shared" si="0"/>
        <v>527864.12190000003</v>
      </c>
      <c r="H22" s="27">
        <f>RA!J26</f>
        <v>22.420957135814501</v>
      </c>
      <c r="I22" s="20">
        <f>VLOOKUP(B22,RMS!B:D,3,FALSE)</f>
        <v>680421.07232586003</v>
      </c>
      <c r="J22" s="21">
        <f>VLOOKUP(B22,RMS!B:E,4,FALSE)</f>
        <v>527864.11258187005</v>
      </c>
      <c r="K22" s="22">
        <f t="shared" si="1"/>
        <v>-4.3125860043801367E-2</v>
      </c>
      <c r="L22" s="22">
        <f t="shared" si="2"/>
        <v>9.3181299744173884E-3</v>
      </c>
      <c r="M22" s="32"/>
    </row>
    <row r="23" spans="1:13">
      <c r="A23" s="66"/>
      <c r="B23" s="12">
        <v>34</v>
      </c>
      <c r="C23" s="64" t="s">
        <v>25</v>
      </c>
      <c r="D23" s="64"/>
      <c r="E23" s="15">
        <f>VLOOKUP(C23,RA!B26:D53,3,0)</f>
        <v>282014.06300000002</v>
      </c>
      <c r="F23" s="25">
        <f>VLOOKUP(C23,RA!B27:I57,8,0)</f>
        <v>78701.082800000004</v>
      </c>
      <c r="G23" s="16">
        <f t="shared" si="0"/>
        <v>203312.98020000002</v>
      </c>
      <c r="H23" s="27">
        <f>RA!J27</f>
        <v>27.906793711915</v>
      </c>
      <c r="I23" s="20">
        <f>VLOOKUP(B23,RMS!B:D,3,FALSE)</f>
        <v>282013.84682246402</v>
      </c>
      <c r="J23" s="21">
        <f>VLOOKUP(B23,RMS!B:E,4,FALSE)</f>
        <v>203312.99687773001</v>
      </c>
      <c r="K23" s="22">
        <f t="shared" si="1"/>
        <v>0.21617753600003198</v>
      </c>
      <c r="L23" s="22">
        <f t="shared" si="2"/>
        <v>-1.6677729989169165E-2</v>
      </c>
      <c r="M23" s="32"/>
    </row>
    <row r="24" spans="1:13">
      <c r="A24" s="66"/>
      <c r="B24" s="12">
        <v>35</v>
      </c>
      <c r="C24" s="64" t="s">
        <v>26</v>
      </c>
      <c r="D24" s="64"/>
      <c r="E24" s="15">
        <f>VLOOKUP(C24,RA!B28:D54,3,0)</f>
        <v>886841.01020000002</v>
      </c>
      <c r="F24" s="25">
        <f>VLOOKUP(C24,RA!B28:I58,8,0)</f>
        <v>55597.603000000003</v>
      </c>
      <c r="G24" s="16">
        <f t="shared" si="0"/>
        <v>831243.40720000002</v>
      </c>
      <c r="H24" s="27">
        <f>RA!J28</f>
        <v>6.2691736580226101</v>
      </c>
      <c r="I24" s="20">
        <f>VLOOKUP(B24,RMS!B:D,3,FALSE)</f>
        <v>886841.00994778797</v>
      </c>
      <c r="J24" s="21">
        <f>VLOOKUP(B24,RMS!B:E,4,FALSE)</f>
        <v>831243.39813539805</v>
      </c>
      <c r="K24" s="22">
        <f t="shared" si="1"/>
        <v>2.5221204850822687E-4</v>
      </c>
      <c r="L24" s="22">
        <f t="shared" si="2"/>
        <v>9.0646019671112299E-3</v>
      </c>
      <c r="M24" s="32"/>
    </row>
    <row r="25" spans="1:13">
      <c r="A25" s="66"/>
      <c r="B25" s="12">
        <v>36</v>
      </c>
      <c r="C25" s="64" t="s">
        <v>27</v>
      </c>
      <c r="D25" s="64"/>
      <c r="E25" s="15">
        <f>VLOOKUP(C25,RA!B28:D55,3,0)</f>
        <v>953837.09479999996</v>
      </c>
      <c r="F25" s="25">
        <f>VLOOKUP(C25,RA!B29:I59,8,0)</f>
        <v>146899.2058</v>
      </c>
      <c r="G25" s="16">
        <f t="shared" si="0"/>
        <v>806937.88899999997</v>
      </c>
      <c r="H25" s="27">
        <f>RA!J29</f>
        <v>15.4008694567285</v>
      </c>
      <c r="I25" s="20">
        <f>VLOOKUP(B25,RMS!B:D,3,FALSE)</f>
        <v>953839.73380884901</v>
      </c>
      <c r="J25" s="21">
        <f>VLOOKUP(B25,RMS!B:E,4,FALSE)</f>
        <v>806937.87549479702</v>
      </c>
      <c r="K25" s="22">
        <f t="shared" si="1"/>
        <v>-2.6390088490443304</v>
      </c>
      <c r="L25" s="22">
        <f t="shared" si="2"/>
        <v>1.3505202950909734E-2</v>
      </c>
      <c r="M25" s="32"/>
    </row>
    <row r="26" spans="1:13">
      <c r="A26" s="66"/>
      <c r="B26" s="12">
        <v>37</v>
      </c>
      <c r="C26" s="64" t="s">
        <v>71</v>
      </c>
      <c r="D26" s="64"/>
      <c r="E26" s="15">
        <f>VLOOKUP(C26,RA!B30:D56,3,0)</f>
        <v>1319181.0275999999</v>
      </c>
      <c r="F26" s="25">
        <f>VLOOKUP(C26,RA!B30:I60,8,0)</f>
        <v>140226.1097</v>
      </c>
      <c r="G26" s="16">
        <f t="shared" si="0"/>
        <v>1178954.9179</v>
      </c>
      <c r="H26" s="27">
        <f>RA!J30</f>
        <v>10.6297852050764</v>
      </c>
      <c r="I26" s="20">
        <f>VLOOKUP(B26,RMS!B:D,3,FALSE)</f>
        <v>1319180.95242124</v>
      </c>
      <c r="J26" s="21">
        <f>VLOOKUP(B26,RMS!B:E,4,FALSE)</f>
        <v>1178954.92456882</v>
      </c>
      <c r="K26" s="22">
        <f t="shared" si="1"/>
        <v>7.5178759871050715E-2</v>
      </c>
      <c r="L26" s="22">
        <f t="shared" si="2"/>
        <v>-6.6688200458884239E-3</v>
      </c>
      <c r="M26" s="32"/>
    </row>
    <row r="27" spans="1:13">
      <c r="A27" s="66"/>
      <c r="B27" s="12">
        <v>38</v>
      </c>
      <c r="C27" s="64" t="s">
        <v>29</v>
      </c>
      <c r="D27" s="64"/>
      <c r="E27" s="15">
        <f>VLOOKUP(C27,RA!B30:D57,3,0)</f>
        <v>943812.61990000005</v>
      </c>
      <c r="F27" s="25">
        <f>VLOOKUP(C27,RA!B31:I61,8,0)</f>
        <v>30411.7664</v>
      </c>
      <c r="G27" s="16">
        <f t="shared" si="0"/>
        <v>913400.85350000008</v>
      </c>
      <c r="H27" s="27">
        <f>RA!J31</f>
        <v>3.2222250220835398</v>
      </c>
      <c r="I27" s="20">
        <f>VLOOKUP(B27,RMS!B:D,3,FALSE)</f>
        <v>943812.48580619495</v>
      </c>
      <c r="J27" s="21">
        <f>VLOOKUP(B27,RMS!B:E,4,FALSE)</f>
        <v>913400.761155752</v>
      </c>
      <c r="K27" s="22">
        <f t="shared" si="1"/>
        <v>0.13409380509983748</v>
      </c>
      <c r="L27" s="22">
        <f t="shared" si="2"/>
        <v>9.2344248085282743E-2</v>
      </c>
      <c r="M27" s="32"/>
    </row>
    <row r="28" spans="1:13">
      <c r="A28" s="66"/>
      <c r="B28" s="12">
        <v>39</v>
      </c>
      <c r="C28" s="64" t="s">
        <v>30</v>
      </c>
      <c r="D28" s="64"/>
      <c r="E28" s="15">
        <f>VLOOKUP(C28,RA!B32:D58,3,0)</f>
        <v>129865.8172</v>
      </c>
      <c r="F28" s="25">
        <f>VLOOKUP(C28,RA!B32:I62,8,0)</f>
        <v>34704.814200000001</v>
      </c>
      <c r="G28" s="16">
        <f t="shared" si="0"/>
        <v>95161.002999999997</v>
      </c>
      <c r="H28" s="27">
        <f>RA!J32</f>
        <v>26.723594359363101</v>
      </c>
      <c r="I28" s="20">
        <f>VLOOKUP(B28,RMS!B:D,3,FALSE)</f>
        <v>129865.663174367</v>
      </c>
      <c r="J28" s="21">
        <f>VLOOKUP(B28,RMS!B:E,4,FALSE)</f>
        <v>95160.974108548005</v>
      </c>
      <c r="K28" s="22">
        <f t="shared" si="1"/>
        <v>0.15402563300449401</v>
      </c>
      <c r="L28" s="22">
        <f t="shared" si="2"/>
        <v>2.889145199151244E-2</v>
      </c>
      <c r="M28" s="32"/>
    </row>
    <row r="29" spans="1:13">
      <c r="A29" s="66"/>
      <c r="B29" s="12">
        <v>40</v>
      </c>
      <c r="C29" s="64" t="s">
        <v>73</v>
      </c>
      <c r="D29" s="64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6"/>
      <c r="B30" s="12">
        <v>42</v>
      </c>
      <c r="C30" s="64" t="s">
        <v>31</v>
      </c>
      <c r="D30" s="64"/>
      <c r="E30" s="15">
        <f>VLOOKUP(C30,RA!B34:D61,3,0)</f>
        <v>138442.84779999999</v>
      </c>
      <c r="F30" s="25">
        <f>VLOOKUP(C30,RA!B34:I65,8,0)</f>
        <v>17738.779399999999</v>
      </c>
      <c r="G30" s="16">
        <f t="shared" si="0"/>
        <v>120704.06839999999</v>
      </c>
      <c r="H30" s="27">
        <f>RA!J34</f>
        <v>12.813070289933799</v>
      </c>
      <c r="I30" s="20">
        <f>VLOOKUP(B30,RMS!B:D,3,FALSE)</f>
        <v>138442.8573</v>
      </c>
      <c r="J30" s="21">
        <f>VLOOKUP(B30,RMS!B:E,4,FALSE)</f>
        <v>120704.0805</v>
      </c>
      <c r="K30" s="22">
        <f t="shared" si="1"/>
        <v>-9.5000000146683306E-3</v>
      </c>
      <c r="L30" s="22">
        <f t="shared" si="2"/>
        <v>-1.2100000007194467E-2</v>
      </c>
      <c r="M30" s="32"/>
    </row>
    <row r="31" spans="1:13" s="35" customFormat="1" ht="12" thickBot="1">
      <c r="A31" s="66"/>
      <c r="B31" s="12">
        <v>70</v>
      </c>
      <c r="C31" s="67" t="s">
        <v>68</v>
      </c>
      <c r="D31" s="68"/>
      <c r="E31" s="15">
        <f>VLOOKUP(C31,RA!B35:D62,3,0)</f>
        <v>62704.32</v>
      </c>
      <c r="F31" s="25">
        <f>VLOOKUP(C31,RA!B35:I66,8,0)</f>
        <v>2373.85</v>
      </c>
      <c r="G31" s="16">
        <f t="shared" si="0"/>
        <v>60330.47</v>
      </c>
      <c r="H31" s="27">
        <f>RA!J35</f>
        <v>3.7857838184035799</v>
      </c>
      <c r="I31" s="20">
        <f>VLOOKUP(B31,RMS!B:D,3,FALSE)</f>
        <v>62704.32</v>
      </c>
      <c r="J31" s="21">
        <f>VLOOKUP(B31,RMS!B:E,4,FALSE)</f>
        <v>60330.47</v>
      </c>
      <c r="K31" s="22">
        <f t="shared" si="1"/>
        <v>0</v>
      </c>
      <c r="L31" s="22">
        <f t="shared" si="2"/>
        <v>0</v>
      </c>
    </row>
    <row r="32" spans="1:13">
      <c r="A32" s="66"/>
      <c r="B32" s="12">
        <v>71</v>
      </c>
      <c r="C32" s="64" t="s">
        <v>35</v>
      </c>
      <c r="D32" s="64"/>
      <c r="E32" s="15">
        <f>VLOOKUP(C32,RA!B34:D62,3,0)</f>
        <v>186989</v>
      </c>
      <c r="F32" s="25">
        <f>VLOOKUP(C32,RA!B34:I66,8,0)</f>
        <v>-16170.43</v>
      </c>
      <c r="G32" s="16">
        <f t="shared" si="0"/>
        <v>203159.43</v>
      </c>
      <c r="H32" s="27">
        <f>RA!J35</f>
        <v>3.7857838184035799</v>
      </c>
      <c r="I32" s="20">
        <f>VLOOKUP(B32,RMS!B:D,3,FALSE)</f>
        <v>186989</v>
      </c>
      <c r="J32" s="21">
        <f>VLOOKUP(B32,RMS!B:E,4,FALSE)</f>
        <v>203159.43</v>
      </c>
      <c r="K32" s="22">
        <f t="shared" si="1"/>
        <v>0</v>
      </c>
      <c r="L32" s="22">
        <f t="shared" si="2"/>
        <v>0</v>
      </c>
      <c r="M32" s="32"/>
    </row>
    <row r="33" spans="1:13">
      <c r="A33" s="66"/>
      <c r="B33" s="12">
        <v>72</v>
      </c>
      <c r="C33" s="64" t="s">
        <v>36</v>
      </c>
      <c r="D33" s="64"/>
      <c r="E33" s="15">
        <f>VLOOKUP(C33,RA!B34:D63,3,0)</f>
        <v>52583.78</v>
      </c>
      <c r="F33" s="25">
        <f>VLOOKUP(C33,RA!B34:I67,8,0)</f>
        <v>-2687.21</v>
      </c>
      <c r="G33" s="16">
        <f t="shared" si="0"/>
        <v>55270.99</v>
      </c>
      <c r="H33" s="27">
        <f>RA!J34</f>
        <v>12.813070289933799</v>
      </c>
      <c r="I33" s="20">
        <f>VLOOKUP(B33,RMS!B:D,3,FALSE)</f>
        <v>52583.78</v>
      </c>
      <c r="J33" s="21">
        <f>VLOOKUP(B33,RMS!B:E,4,FALSE)</f>
        <v>55270.99</v>
      </c>
      <c r="K33" s="22">
        <f t="shared" si="1"/>
        <v>0</v>
      </c>
      <c r="L33" s="22">
        <f t="shared" si="2"/>
        <v>0</v>
      </c>
      <c r="M33" s="32"/>
    </row>
    <row r="34" spans="1:13">
      <c r="A34" s="66"/>
      <c r="B34" s="12">
        <v>73</v>
      </c>
      <c r="C34" s="64" t="s">
        <v>37</v>
      </c>
      <c r="D34" s="64"/>
      <c r="E34" s="15">
        <f>VLOOKUP(C34,RA!B35:D64,3,0)</f>
        <v>117249.67</v>
      </c>
      <c r="F34" s="25">
        <f>VLOOKUP(C34,RA!B35:I68,8,0)</f>
        <v>-13353.43</v>
      </c>
      <c r="G34" s="16">
        <f t="shared" si="0"/>
        <v>130603.1</v>
      </c>
      <c r="H34" s="27">
        <f>RA!J35</f>
        <v>3.7857838184035799</v>
      </c>
      <c r="I34" s="20">
        <f>VLOOKUP(B34,RMS!B:D,3,FALSE)</f>
        <v>117249.67</v>
      </c>
      <c r="J34" s="21">
        <f>VLOOKUP(B34,RMS!B:E,4,FALSE)</f>
        <v>130603.1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6"/>
      <c r="B35" s="12">
        <v>74</v>
      </c>
      <c r="C35" s="64" t="s">
        <v>69</v>
      </c>
      <c r="D35" s="64"/>
      <c r="E35" s="15">
        <f>VLOOKUP(C35,RA!B36:D65,3,0)</f>
        <v>0</v>
      </c>
      <c r="F35" s="25">
        <f>VLOOKUP(C35,RA!B36:I69,8,0)</f>
        <v>0</v>
      </c>
      <c r="G35" s="16">
        <f t="shared" si="0"/>
        <v>0</v>
      </c>
      <c r="H35" s="27">
        <f>RA!J36</f>
        <v>-8.6477974640219504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66"/>
      <c r="B36" s="12">
        <v>75</v>
      </c>
      <c r="C36" s="64" t="s">
        <v>32</v>
      </c>
      <c r="D36" s="64"/>
      <c r="E36" s="15">
        <f>VLOOKUP(C36,RA!B8:D65,3,0)</f>
        <v>76640.170700000002</v>
      </c>
      <c r="F36" s="25">
        <f>VLOOKUP(C36,RA!B8:I69,8,0)</f>
        <v>4680.4745000000003</v>
      </c>
      <c r="G36" s="16">
        <f t="shared" si="0"/>
        <v>71959.696200000006</v>
      </c>
      <c r="H36" s="27">
        <f>RA!J36</f>
        <v>-8.6477974640219504</v>
      </c>
      <c r="I36" s="20">
        <f>VLOOKUP(B36,RMS!B:D,3,FALSE)</f>
        <v>76640.170940170894</v>
      </c>
      <c r="J36" s="21">
        <f>VLOOKUP(B36,RMS!B:E,4,FALSE)</f>
        <v>71959.696581196593</v>
      </c>
      <c r="K36" s="22">
        <f t="shared" si="1"/>
        <v>-2.4017089162953198E-4</v>
      </c>
      <c r="L36" s="22">
        <f t="shared" si="2"/>
        <v>-3.8119658711366355E-4</v>
      </c>
      <c r="M36" s="32"/>
    </row>
    <row r="37" spans="1:13">
      <c r="A37" s="66"/>
      <c r="B37" s="12">
        <v>76</v>
      </c>
      <c r="C37" s="64" t="s">
        <v>33</v>
      </c>
      <c r="D37" s="64"/>
      <c r="E37" s="15">
        <f>VLOOKUP(C37,RA!B8:D66,3,0)</f>
        <v>399845.37280000001</v>
      </c>
      <c r="F37" s="25">
        <f>VLOOKUP(C37,RA!B8:I70,8,0)</f>
        <v>20745.6895</v>
      </c>
      <c r="G37" s="16">
        <f t="shared" si="0"/>
        <v>379099.68330000003</v>
      </c>
      <c r="H37" s="27">
        <f>RA!J37</f>
        <v>-5.1103401086798996</v>
      </c>
      <c r="I37" s="20">
        <f>VLOOKUP(B37,RMS!B:D,3,FALSE)</f>
        <v>399845.36462991498</v>
      </c>
      <c r="J37" s="21">
        <f>VLOOKUP(B37,RMS!B:E,4,FALSE)</f>
        <v>379099.68363846198</v>
      </c>
      <c r="K37" s="22">
        <f t="shared" si="1"/>
        <v>8.1700850278139114E-3</v>
      </c>
      <c r="L37" s="22">
        <f t="shared" si="2"/>
        <v>-3.3846194855868816E-4</v>
      </c>
      <c r="M37" s="32"/>
    </row>
    <row r="38" spans="1:13">
      <c r="A38" s="66"/>
      <c r="B38" s="12">
        <v>77</v>
      </c>
      <c r="C38" s="64" t="s">
        <v>38</v>
      </c>
      <c r="D38" s="64"/>
      <c r="E38" s="15">
        <f>VLOOKUP(C38,RA!B9:D67,3,0)</f>
        <v>94741.08</v>
      </c>
      <c r="F38" s="25">
        <f>VLOOKUP(C38,RA!B9:I71,8,0)</f>
        <v>-13315.06</v>
      </c>
      <c r="G38" s="16">
        <f t="shared" si="0"/>
        <v>108056.14</v>
      </c>
      <c r="H38" s="27">
        <f>RA!J38</f>
        <v>-11.388884932469299</v>
      </c>
      <c r="I38" s="20">
        <f>VLOOKUP(B38,RMS!B:D,3,FALSE)</f>
        <v>94741.08</v>
      </c>
      <c r="J38" s="21">
        <f>VLOOKUP(B38,RMS!B:E,4,FALSE)</f>
        <v>108056.14</v>
      </c>
      <c r="K38" s="22">
        <f t="shared" si="1"/>
        <v>0</v>
      </c>
      <c r="L38" s="22">
        <f t="shared" si="2"/>
        <v>0</v>
      </c>
      <c r="M38" s="32"/>
    </row>
    <row r="39" spans="1:13">
      <c r="A39" s="66"/>
      <c r="B39" s="12">
        <v>78</v>
      </c>
      <c r="C39" s="64" t="s">
        <v>39</v>
      </c>
      <c r="D39" s="64"/>
      <c r="E39" s="15">
        <f>VLOOKUP(C39,RA!B10:D68,3,0)</f>
        <v>47638.47</v>
      </c>
      <c r="F39" s="25">
        <f>VLOOKUP(C39,RA!B10:I72,8,0)</f>
        <v>6202.79</v>
      </c>
      <c r="G39" s="16">
        <f t="shared" si="0"/>
        <v>41435.68</v>
      </c>
      <c r="H39" s="27">
        <f>RA!J39</f>
        <v>0</v>
      </c>
      <c r="I39" s="20">
        <f>VLOOKUP(B39,RMS!B:D,3,FALSE)</f>
        <v>47638.47</v>
      </c>
      <c r="J39" s="21">
        <f>VLOOKUP(B39,RMS!B:E,4,FALSE)</f>
        <v>41435.68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66"/>
      <c r="B40" s="12">
        <v>9101</v>
      </c>
      <c r="C40" s="69" t="s">
        <v>75</v>
      </c>
      <c r="D40" s="70"/>
      <c r="E40" s="15">
        <f>VLOOKUP(C40,RA!B11:D69,3,0)</f>
        <v>0</v>
      </c>
      <c r="F40" s="25">
        <f>VLOOKUP(C40,RA!B11:I73,8,0)</f>
        <v>0</v>
      </c>
      <c r="G40" s="16">
        <f t="shared" si="0"/>
        <v>0</v>
      </c>
      <c r="H40" s="27">
        <f>RA!J40</f>
        <v>6.10707734240472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>
      <c r="A41" s="66"/>
      <c r="B41" s="12">
        <v>99</v>
      </c>
      <c r="C41" s="64" t="s">
        <v>34</v>
      </c>
      <c r="D41" s="64"/>
      <c r="E41" s="15">
        <f>VLOOKUP(C41,RA!B8:D69,3,0)</f>
        <v>41749.489399999999</v>
      </c>
      <c r="F41" s="25">
        <f>VLOOKUP(C41,RA!B8:I73,8,0)</f>
        <v>4466.3818000000001</v>
      </c>
      <c r="G41" s="16">
        <f t="shared" si="0"/>
        <v>37283.107599999996</v>
      </c>
      <c r="H41" s="27">
        <f>RA!J40</f>
        <v>6.10707734240472</v>
      </c>
      <c r="I41" s="20">
        <f>VLOOKUP(B41,RMS!B:D,3,FALSE)</f>
        <v>41749.489448604501</v>
      </c>
      <c r="J41" s="21">
        <f>VLOOKUP(B41,RMS!B:E,4,FALSE)</f>
        <v>37283.107843582198</v>
      </c>
      <c r="K41" s="22">
        <f t="shared" si="1"/>
        <v>-4.8604502808302641E-5</v>
      </c>
      <c r="L41" s="22">
        <f t="shared" si="2"/>
        <v>-2.4358220252906904E-4</v>
      </c>
      <c r="M41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9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6" width="12" style="41" bestFit="1" customWidth="1"/>
    <col min="17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42" t="s">
        <v>45</v>
      </c>
      <c r="W1" s="73"/>
    </row>
    <row r="2" spans="1:23" ht="12.7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42"/>
      <c r="W2" s="73"/>
    </row>
    <row r="3" spans="1:23" ht="23.25" thickBo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43" t="s">
        <v>46</v>
      </c>
      <c r="W3" s="73"/>
    </row>
    <row r="4" spans="1:23" ht="12.75" thickTop="1" thickBo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W4" s="73"/>
    </row>
    <row r="5" spans="1:23" ht="22.5" thickTop="1" thickBot="1">
      <c r="A5" s="44"/>
      <c r="B5" s="45"/>
      <c r="C5" s="46"/>
      <c r="D5" s="47" t="s">
        <v>0</v>
      </c>
      <c r="E5" s="47" t="s">
        <v>58</v>
      </c>
      <c r="F5" s="47" t="s">
        <v>59</v>
      </c>
      <c r="G5" s="47" t="s">
        <v>47</v>
      </c>
      <c r="H5" s="47" t="s">
        <v>48</v>
      </c>
      <c r="I5" s="47" t="s">
        <v>1</v>
      </c>
      <c r="J5" s="47" t="s">
        <v>2</v>
      </c>
      <c r="K5" s="47" t="s">
        <v>49</v>
      </c>
      <c r="L5" s="47" t="s">
        <v>50</v>
      </c>
      <c r="M5" s="47" t="s">
        <v>51</v>
      </c>
      <c r="N5" s="47" t="s">
        <v>52</v>
      </c>
      <c r="O5" s="47" t="s">
        <v>53</v>
      </c>
      <c r="P5" s="47" t="s">
        <v>60</v>
      </c>
      <c r="Q5" s="47" t="s">
        <v>61</v>
      </c>
      <c r="R5" s="47" t="s">
        <v>54</v>
      </c>
      <c r="S5" s="47" t="s">
        <v>55</v>
      </c>
      <c r="T5" s="47" t="s">
        <v>56</v>
      </c>
      <c r="U5" s="48" t="s">
        <v>57</v>
      </c>
    </row>
    <row r="6" spans="1:23" ht="12" thickBot="1">
      <c r="A6" s="49" t="s">
        <v>3</v>
      </c>
      <c r="B6" s="74" t="s">
        <v>4</v>
      </c>
      <c r="C6" s="75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50"/>
    </row>
    <row r="7" spans="1:23" ht="12" thickBot="1">
      <c r="A7" s="76" t="s">
        <v>5</v>
      </c>
      <c r="B7" s="77"/>
      <c r="C7" s="78"/>
      <c r="D7" s="51">
        <v>19498354.370700002</v>
      </c>
      <c r="E7" s="51">
        <v>22093344.377099998</v>
      </c>
      <c r="F7" s="52">
        <v>88.254426481987295</v>
      </c>
      <c r="G7" s="51">
        <v>17397310.284000002</v>
      </c>
      <c r="H7" s="52">
        <v>12.0768328689998</v>
      </c>
      <c r="I7" s="51">
        <v>2037849.7057</v>
      </c>
      <c r="J7" s="52">
        <v>10.451393317388201</v>
      </c>
      <c r="K7" s="51">
        <v>1462295.5138000001</v>
      </c>
      <c r="L7" s="52">
        <v>8.4052965080748603</v>
      </c>
      <c r="M7" s="52">
        <v>0.39359636028994799</v>
      </c>
      <c r="N7" s="51">
        <v>168341424.74829999</v>
      </c>
      <c r="O7" s="51">
        <v>2501126686.8740001</v>
      </c>
      <c r="P7" s="51">
        <v>1055183</v>
      </c>
      <c r="Q7" s="51">
        <v>938657</v>
      </c>
      <c r="R7" s="52">
        <v>12.4141193215413</v>
      </c>
      <c r="S7" s="51">
        <v>18.478647183189999</v>
      </c>
      <c r="T7" s="51">
        <v>17.988670776332601</v>
      </c>
      <c r="U7" s="53">
        <v>2.65158159036223</v>
      </c>
    </row>
    <row r="8" spans="1:23" ht="12" thickBot="1">
      <c r="A8" s="79">
        <v>42470</v>
      </c>
      <c r="B8" s="67" t="s">
        <v>6</v>
      </c>
      <c r="C8" s="68"/>
      <c r="D8" s="54">
        <v>796323.35479999997</v>
      </c>
      <c r="E8" s="54">
        <v>925311.11629999999</v>
      </c>
      <c r="F8" s="55">
        <v>86.060065719757304</v>
      </c>
      <c r="G8" s="54">
        <v>642154.46470000001</v>
      </c>
      <c r="H8" s="55">
        <v>24.008069487148099</v>
      </c>
      <c r="I8" s="54">
        <v>117532.9564</v>
      </c>
      <c r="J8" s="55">
        <v>14.759451131446299</v>
      </c>
      <c r="K8" s="54">
        <v>124079.2913</v>
      </c>
      <c r="L8" s="55">
        <v>19.322343473539</v>
      </c>
      <c r="M8" s="55">
        <v>-5.2759286673971999E-2</v>
      </c>
      <c r="N8" s="54">
        <v>7064332.4030999998</v>
      </c>
      <c r="O8" s="54">
        <v>96450328.199900001</v>
      </c>
      <c r="P8" s="54">
        <v>32525</v>
      </c>
      <c r="Q8" s="54">
        <v>27435</v>
      </c>
      <c r="R8" s="55">
        <v>18.552943320575899</v>
      </c>
      <c r="S8" s="54">
        <v>24.483423667947701</v>
      </c>
      <c r="T8" s="54">
        <v>25.792870359030399</v>
      </c>
      <c r="U8" s="56">
        <v>-5.3482989505138203</v>
      </c>
    </row>
    <row r="9" spans="1:23" ht="12" thickBot="1">
      <c r="A9" s="80"/>
      <c r="B9" s="67" t="s">
        <v>7</v>
      </c>
      <c r="C9" s="68"/>
      <c r="D9" s="54">
        <v>118296.485</v>
      </c>
      <c r="E9" s="54">
        <v>136497.93669999999</v>
      </c>
      <c r="F9" s="55">
        <v>86.665401587714996</v>
      </c>
      <c r="G9" s="54">
        <v>88070.720300000001</v>
      </c>
      <c r="H9" s="55">
        <v>34.319879066550598</v>
      </c>
      <c r="I9" s="54">
        <v>14292.3537</v>
      </c>
      <c r="J9" s="55">
        <v>12.081807587097799</v>
      </c>
      <c r="K9" s="54">
        <v>19492.737400000002</v>
      </c>
      <c r="L9" s="55">
        <v>22.133050954506601</v>
      </c>
      <c r="M9" s="55">
        <v>-0.26678570553153802</v>
      </c>
      <c r="N9" s="54">
        <v>1303552.0135999999</v>
      </c>
      <c r="O9" s="54">
        <v>13261142.967599999</v>
      </c>
      <c r="P9" s="54">
        <v>6947</v>
      </c>
      <c r="Q9" s="54">
        <v>6371</v>
      </c>
      <c r="R9" s="55">
        <v>9.0409668811803492</v>
      </c>
      <c r="S9" s="54">
        <v>17.028427378724601</v>
      </c>
      <c r="T9" s="54">
        <v>17.417018646994201</v>
      </c>
      <c r="U9" s="56">
        <v>-2.2820150071818799</v>
      </c>
    </row>
    <row r="10" spans="1:23" ht="12" thickBot="1">
      <c r="A10" s="80"/>
      <c r="B10" s="67" t="s">
        <v>8</v>
      </c>
      <c r="C10" s="68"/>
      <c r="D10" s="54">
        <v>193423.99110000001</v>
      </c>
      <c r="E10" s="54">
        <v>216883.88039999999</v>
      </c>
      <c r="F10" s="55">
        <v>89.183202893302706</v>
      </c>
      <c r="G10" s="54">
        <v>132041.35</v>
      </c>
      <c r="H10" s="55">
        <v>46.487438291111097</v>
      </c>
      <c r="I10" s="54">
        <v>21287.8655</v>
      </c>
      <c r="J10" s="55">
        <v>11.005804077837601</v>
      </c>
      <c r="K10" s="54">
        <v>30935.4185</v>
      </c>
      <c r="L10" s="55">
        <v>23.428583924656898</v>
      </c>
      <c r="M10" s="55">
        <v>-0.31186107923511702</v>
      </c>
      <c r="N10" s="54">
        <v>1719460.1710999999</v>
      </c>
      <c r="O10" s="54">
        <v>22915565.7654</v>
      </c>
      <c r="P10" s="54">
        <v>114865</v>
      </c>
      <c r="Q10" s="54">
        <v>103892</v>
      </c>
      <c r="R10" s="55">
        <v>10.561929696223</v>
      </c>
      <c r="S10" s="54">
        <v>1.6839245296652601</v>
      </c>
      <c r="T10" s="54">
        <v>1.6607081873484</v>
      </c>
      <c r="U10" s="56">
        <v>1.37870444356993</v>
      </c>
    </row>
    <row r="11" spans="1:23" ht="12" thickBot="1">
      <c r="A11" s="80"/>
      <c r="B11" s="67" t="s">
        <v>9</v>
      </c>
      <c r="C11" s="68"/>
      <c r="D11" s="54">
        <v>64460.859799999998</v>
      </c>
      <c r="E11" s="54">
        <v>106212.3517</v>
      </c>
      <c r="F11" s="55">
        <v>60.690549421287301</v>
      </c>
      <c r="G11" s="54">
        <v>45929.368300000002</v>
      </c>
      <c r="H11" s="55">
        <v>40.347803999734097</v>
      </c>
      <c r="I11" s="54">
        <v>-4799.9660000000003</v>
      </c>
      <c r="J11" s="55">
        <v>-7.4463263674928504</v>
      </c>
      <c r="K11" s="54">
        <v>8692.5653000000002</v>
      </c>
      <c r="L11" s="55">
        <v>18.925941335012901</v>
      </c>
      <c r="M11" s="55">
        <v>-1.55219211295427</v>
      </c>
      <c r="N11" s="54">
        <v>613685.70239999995</v>
      </c>
      <c r="O11" s="54">
        <v>7655335.8732000003</v>
      </c>
      <c r="P11" s="54">
        <v>3266</v>
      </c>
      <c r="Q11" s="54">
        <v>2904</v>
      </c>
      <c r="R11" s="55">
        <v>12.465564738292001</v>
      </c>
      <c r="S11" s="54">
        <v>19.736944213104699</v>
      </c>
      <c r="T11" s="54">
        <v>18.964196969696999</v>
      </c>
      <c r="U11" s="56">
        <v>3.91523244461859</v>
      </c>
    </row>
    <row r="12" spans="1:23" ht="12" thickBot="1">
      <c r="A12" s="80"/>
      <c r="B12" s="67" t="s">
        <v>10</v>
      </c>
      <c r="C12" s="68"/>
      <c r="D12" s="54">
        <v>388915.59860000003</v>
      </c>
      <c r="E12" s="54">
        <v>223975.17499999999</v>
      </c>
      <c r="F12" s="55">
        <v>173.64227914991</v>
      </c>
      <c r="G12" s="54">
        <v>100051.79760000001</v>
      </c>
      <c r="H12" s="55">
        <v>288.71425394559799</v>
      </c>
      <c r="I12" s="54">
        <v>26690.8099</v>
      </c>
      <c r="J12" s="55">
        <v>6.8628797600508502</v>
      </c>
      <c r="K12" s="54">
        <v>19235.498899999999</v>
      </c>
      <c r="L12" s="55">
        <v>19.2255405314177</v>
      </c>
      <c r="M12" s="55">
        <v>0.38758084928070202</v>
      </c>
      <c r="N12" s="54">
        <v>1256662.7633</v>
      </c>
      <c r="O12" s="54">
        <v>24930702.469900001</v>
      </c>
      <c r="P12" s="54">
        <v>1259</v>
      </c>
      <c r="Q12" s="54">
        <v>954</v>
      </c>
      <c r="R12" s="55">
        <v>31.970649895178202</v>
      </c>
      <c r="S12" s="54">
        <v>308.90833884034998</v>
      </c>
      <c r="T12" s="54">
        <v>101.776631761006</v>
      </c>
      <c r="U12" s="56">
        <v>67.052805326305403</v>
      </c>
    </row>
    <row r="13" spans="1:23" ht="12" thickBot="1">
      <c r="A13" s="80"/>
      <c r="B13" s="67" t="s">
        <v>11</v>
      </c>
      <c r="C13" s="68"/>
      <c r="D13" s="54">
        <v>240388.41250000001</v>
      </c>
      <c r="E13" s="54">
        <v>354414.30660000001</v>
      </c>
      <c r="F13" s="55">
        <v>67.826949427103102</v>
      </c>
      <c r="G13" s="54">
        <v>236025.02</v>
      </c>
      <c r="H13" s="55">
        <v>1.8486991336766001</v>
      </c>
      <c r="I13" s="54">
        <v>80050.365600000005</v>
      </c>
      <c r="J13" s="55">
        <v>33.300426076069698</v>
      </c>
      <c r="K13" s="54">
        <v>49338.186199999996</v>
      </c>
      <c r="L13" s="55">
        <v>20.9037949451291</v>
      </c>
      <c r="M13" s="55">
        <v>0.62248294405277504</v>
      </c>
      <c r="N13" s="54">
        <v>1991609.1825000001</v>
      </c>
      <c r="O13" s="54">
        <v>41499124.891400002</v>
      </c>
      <c r="P13" s="54">
        <v>9840</v>
      </c>
      <c r="Q13" s="54">
        <v>8444</v>
      </c>
      <c r="R13" s="55">
        <v>16.532449076267199</v>
      </c>
      <c r="S13" s="54">
        <v>24.4297167174797</v>
      </c>
      <c r="T13" s="54">
        <v>24.084672951207999</v>
      </c>
      <c r="U13" s="56">
        <v>1.41239364443731</v>
      </c>
    </row>
    <row r="14" spans="1:23" ht="12" thickBot="1">
      <c r="A14" s="80"/>
      <c r="B14" s="67" t="s">
        <v>12</v>
      </c>
      <c r="C14" s="68"/>
      <c r="D14" s="54">
        <v>139174.26579999999</v>
      </c>
      <c r="E14" s="54">
        <v>185530.7095</v>
      </c>
      <c r="F14" s="55">
        <v>75.014139802014796</v>
      </c>
      <c r="G14" s="54">
        <v>123814.85619999999</v>
      </c>
      <c r="H14" s="55">
        <v>12.4051427037073</v>
      </c>
      <c r="I14" s="54">
        <v>28768.485400000001</v>
      </c>
      <c r="J14" s="55">
        <v>20.670836835124199</v>
      </c>
      <c r="K14" s="54">
        <v>20903.887900000002</v>
      </c>
      <c r="L14" s="55">
        <v>16.8831823107185</v>
      </c>
      <c r="M14" s="55">
        <v>0.37622654396266603</v>
      </c>
      <c r="N14" s="54">
        <v>1308758.1155999999</v>
      </c>
      <c r="O14" s="54">
        <v>17842902.099100001</v>
      </c>
      <c r="P14" s="54">
        <v>2480</v>
      </c>
      <c r="Q14" s="54">
        <v>2966</v>
      </c>
      <c r="R14" s="55">
        <v>-16.385704652730901</v>
      </c>
      <c r="S14" s="54">
        <v>56.118655564516096</v>
      </c>
      <c r="T14" s="54">
        <v>49.459099797707403</v>
      </c>
      <c r="U14" s="56">
        <v>11.866919654111699</v>
      </c>
    </row>
    <row r="15" spans="1:23" ht="12" thickBot="1">
      <c r="A15" s="80"/>
      <c r="B15" s="67" t="s">
        <v>13</v>
      </c>
      <c r="C15" s="68"/>
      <c r="D15" s="54">
        <v>118139.7962</v>
      </c>
      <c r="E15" s="54">
        <v>188453.02770000001</v>
      </c>
      <c r="F15" s="55">
        <v>62.689253466422301</v>
      </c>
      <c r="G15" s="54">
        <v>88676.849900000001</v>
      </c>
      <c r="H15" s="55">
        <v>33.2250709550746</v>
      </c>
      <c r="I15" s="54">
        <v>24222.951799999999</v>
      </c>
      <c r="J15" s="55">
        <v>20.503634320642199</v>
      </c>
      <c r="K15" s="54">
        <v>16339.4704</v>
      </c>
      <c r="L15" s="55">
        <v>18.4258579532605</v>
      </c>
      <c r="M15" s="55">
        <v>0.48248083977067002</v>
      </c>
      <c r="N15" s="54">
        <v>1075713.0558</v>
      </c>
      <c r="O15" s="54">
        <v>14399577.926200001</v>
      </c>
      <c r="P15" s="54">
        <v>4596</v>
      </c>
      <c r="Q15" s="54">
        <v>3830</v>
      </c>
      <c r="R15" s="55">
        <v>20</v>
      </c>
      <c r="S15" s="54">
        <v>25.704916492602301</v>
      </c>
      <c r="T15" s="54">
        <v>30.887955404699699</v>
      </c>
      <c r="U15" s="56">
        <v>-20.163609220785201</v>
      </c>
    </row>
    <row r="16" spans="1:23" ht="12" thickBot="1">
      <c r="A16" s="80"/>
      <c r="B16" s="67" t="s">
        <v>14</v>
      </c>
      <c r="C16" s="68"/>
      <c r="D16" s="54">
        <v>1180419.7899</v>
      </c>
      <c r="E16" s="54">
        <v>1319913.6121</v>
      </c>
      <c r="F16" s="55">
        <v>89.431594543671395</v>
      </c>
      <c r="G16" s="54">
        <v>791113.23990000004</v>
      </c>
      <c r="H16" s="55">
        <v>49.2099651940106</v>
      </c>
      <c r="I16" s="54">
        <v>26591.398000000001</v>
      </c>
      <c r="J16" s="55">
        <v>2.2527068952523002</v>
      </c>
      <c r="K16" s="54">
        <v>43763.404000000002</v>
      </c>
      <c r="L16" s="55">
        <v>5.5318760694147802</v>
      </c>
      <c r="M16" s="55">
        <v>-0.39238277717153802</v>
      </c>
      <c r="N16" s="54">
        <v>9672969.3135000002</v>
      </c>
      <c r="O16" s="54">
        <v>121252721.34559999</v>
      </c>
      <c r="P16" s="54">
        <v>53475</v>
      </c>
      <c r="Q16" s="54">
        <v>45518</v>
      </c>
      <c r="R16" s="55">
        <v>17.480996528845701</v>
      </c>
      <c r="S16" s="54">
        <v>22.074236370266501</v>
      </c>
      <c r="T16" s="54">
        <v>18.8557875433894</v>
      </c>
      <c r="U16" s="56">
        <v>14.5801139975661</v>
      </c>
    </row>
    <row r="17" spans="1:21" ht="12" thickBot="1">
      <c r="A17" s="80"/>
      <c r="B17" s="67" t="s">
        <v>15</v>
      </c>
      <c r="C17" s="68"/>
      <c r="D17" s="54">
        <v>370234.25660000002</v>
      </c>
      <c r="E17" s="54">
        <v>1150938.1502</v>
      </c>
      <c r="F17" s="55">
        <v>32.168041048570998</v>
      </c>
      <c r="G17" s="54">
        <v>606910.04870000004</v>
      </c>
      <c r="H17" s="55">
        <v>-38.996848479763898</v>
      </c>
      <c r="I17" s="54">
        <v>45050.511599999998</v>
      </c>
      <c r="J17" s="55">
        <v>12.168109999792</v>
      </c>
      <c r="K17" s="54">
        <v>11031.143599999999</v>
      </c>
      <c r="L17" s="55">
        <v>1.81759119388922</v>
      </c>
      <c r="M17" s="55">
        <v>3.0839384594721402</v>
      </c>
      <c r="N17" s="54">
        <v>7768556.1124</v>
      </c>
      <c r="O17" s="54">
        <v>157342762.6207</v>
      </c>
      <c r="P17" s="54">
        <v>11478</v>
      </c>
      <c r="Q17" s="54">
        <v>11389</v>
      </c>
      <c r="R17" s="55">
        <v>0.78145579067521198</v>
      </c>
      <c r="S17" s="54">
        <v>32.255990294476398</v>
      </c>
      <c r="T17" s="54">
        <v>44.230583115286699</v>
      </c>
      <c r="U17" s="56">
        <v>-37.1236248259315</v>
      </c>
    </row>
    <row r="18" spans="1:21" ht="12" customHeight="1" thickBot="1">
      <c r="A18" s="80"/>
      <c r="B18" s="67" t="s">
        <v>16</v>
      </c>
      <c r="C18" s="68"/>
      <c r="D18" s="54">
        <v>2344731.6313</v>
      </c>
      <c r="E18" s="54">
        <v>2319672.3365000002</v>
      </c>
      <c r="F18" s="55">
        <v>101.080294591856</v>
      </c>
      <c r="G18" s="54">
        <v>1669212.5325</v>
      </c>
      <c r="H18" s="55">
        <v>40.469328239961499</v>
      </c>
      <c r="I18" s="54">
        <v>309504.00939999998</v>
      </c>
      <c r="J18" s="55">
        <v>13.1999758636941</v>
      </c>
      <c r="K18" s="54">
        <v>209985.05780000001</v>
      </c>
      <c r="L18" s="55">
        <v>12.5798874446205</v>
      </c>
      <c r="M18" s="55">
        <v>0.47393349147150599</v>
      </c>
      <c r="N18" s="54">
        <v>18163761.274300002</v>
      </c>
      <c r="O18" s="54">
        <v>297443601.30419999</v>
      </c>
      <c r="P18" s="54">
        <v>98005</v>
      </c>
      <c r="Q18" s="54">
        <v>86472</v>
      </c>
      <c r="R18" s="55">
        <v>13.337265241928</v>
      </c>
      <c r="S18" s="54">
        <v>23.924612328962802</v>
      </c>
      <c r="T18" s="54">
        <v>21.880181795263201</v>
      </c>
      <c r="U18" s="56">
        <v>8.5453026598246904</v>
      </c>
    </row>
    <row r="19" spans="1:21" ht="12" customHeight="1" thickBot="1">
      <c r="A19" s="80"/>
      <c r="B19" s="67" t="s">
        <v>17</v>
      </c>
      <c r="C19" s="68"/>
      <c r="D19" s="54">
        <v>668906.89569999999</v>
      </c>
      <c r="E19" s="54">
        <v>707683.58299999998</v>
      </c>
      <c r="F19" s="55">
        <v>94.520617938370407</v>
      </c>
      <c r="G19" s="54">
        <v>531582.68330000003</v>
      </c>
      <c r="H19" s="55">
        <v>25.8330861245344</v>
      </c>
      <c r="I19" s="54">
        <v>43939.999900000003</v>
      </c>
      <c r="J19" s="55">
        <v>6.5689261364270299</v>
      </c>
      <c r="K19" s="54">
        <v>56644.697899999999</v>
      </c>
      <c r="L19" s="55">
        <v>10.655858379049601</v>
      </c>
      <c r="M19" s="55">
        <v>-0.22428750564490199</v>
      </c>
      <c r="N19" s="54">
        <v>5451757.9071000004</v>
      </c>
      <c r="O19" s="54">
        <v>82840339.238000005</v>
      </c>
      <c r="P19" s="54">
        <v>12756</v>
      </c>
      <c r="Q19" s="54">
        <v>10764</v>
      </c>
      <c r="R19" s="55">
        <v>18.506131549609801</v>
      </c>
      <c r="S19" s="54">
        <v>52.438608944810298</v>
      </c>
      <c r="T19" s="54">
        <v>46.589018376068402</v>
      </c>
      <c r="U19" s="56">
        <v>11.155121553469099</v>
      </c>
    </row>
    <row r="20" spans="1:21" ht="12" thickBot="1">
      <c r="A20" s="80"/>
      <c r="B20" s="67" t="s">
        <v>18</v>
      </c>
      <c r="C20" s="68"/>
      <c r="D20" s="54">
        <v>1059095.5427000001</v>
      </c>
      <c r="E20" s="54">
        <v>1115290.2941999999</v>
      </c>
      <c r="F20" s="55">
        <v>94.961423784261598</v>
      </c>
      <c r="G20" s="54">
        <v>908470.50989999995</v>
      </c>
      <c r="H20" s="55">
        <v>16.5800684951876</v>
      </c>
      <c r="I20" s="54">
        <v>117753.1936</v>
      </c>
      <c r="J20" s="55">
        <v>11.118278649328101</v>
      </c>
      <c r="K20" s="54">
        <v>69292.748300000007</v>
      </c>
      <c r="L20" s="55">
        <v>7.6274075542229101</v>
      </c>
      <c r="M20" s="55">
        <v>0.69935810728985004</v>
      </c>
      <c r="N20" s="54">
        <v>9422087.5432999991</v>
      </c>
      <c r="O20" s="54">
        <v>136303428.6697</v>
      </c>
      <c r="P20" s="54">
        <v>45116</v>
      </c>
      <c r="Q20" s="54">
        <v>39048</v>
      </c>
      <c r="R20" s="55">
        <v>15.539848391723</v>
      </c>
      <c r="S20" s="54">
        <v>23.4749433172267</v>
      </c>
      <c r="T20" s="54">
        <v>24.7541257606023</v>
      </c>
      <c r="U20" s="56">
        <v>-5.4491396468545297</v>
      </c>
    </row>
    <row r="21" spans="1:21" ht="12" customHeight="1" thickBot="1">
      <c r="A21" s="80"/>
      <c r="B21" s="67" t="s">
        <v>19</v>
      </c>
      <c r="C21" s="68"/>
      <c r="D21" s="54">
        <v>386724.3909</v>
      </c>
      <c r="E21" s="54">
        <v>478296.79859999998</v>
      </c>
      <c r="F21" s="55">
        <v>80.854480320997894</v>
      </c>
      <c r="G21" s="54">
        <v>399395.36190000002</v>
      </c>
      <c r="H21" s="55">
        <v>-3.1725383438910701</v>
      </c>
      <c r="I21" s="54">
        <v>50082.105000000003</v>
      </c>
      <c r="J21" s="55">
        <v>12.950335220244799</v>
      </c>
      <c r="K21" s="54">
        <v>29943.988399999998</v>
      </c>
      <c r="L21" s="55">
        <v>7.4973300284587001</v>
      </c>
      <c r="M21" s="55">
        <v>0.67252619560859805</v>
      </c>
      <c r="N21" s="54">
        <v>3356257.8530000001</v>
      </c>
      <c r="O21" s="54">
        <v>50722137.810199998</v>
      </c>
      <c r="P21" s="54">
        <v>32747</v>
      </c>
      <c r="Q21" s="54">
        <v>29169</v>
      </c>
      <c r="R21" s="55">
        <v>12.266447255648099</v>
      </c>
      <c r="S21" s="54">
        <v>11.809460130699</v>
      </c>
      <c r="T21" s="54">
        <v>11.7311593609654</v>
      </c>
      <c r="U21" s="56">
        <v>0.66303428663976505</v>
      </c>
    </row>
    <row r="22" spans="1:21" ht="12" customHeight="1" thickBot="1">
      <c r="A22" s="80"/>
      <c r="B22" s="67" t="s">
        <v>20</v>
      </c>
      <c r="C22" s="68"/>
      <c r="D22" s="54">
        <v>1669831.4276999999</v>
      </c>
      <c r="E22" s="54">
        <v>1638023.024</v>
      </c>
      <c r="F22" s="55">
        <v>101.941877692435</v>
      </c>
      <c r="G22" s="54">
        <v>1165918.4217000001</v>
      </c>
      <c r="H22" s="55">
        <v>43.220262809232899</v>
      </c>
      <c r="I22" s="54">
        <v>103298.7081</v>
      </c>
      <c r="J22" s="55">
        <v>6.18617582508206</v>
      </c>
      <c r="K22" s="54">
        <v>128499.98450000001</v>
      </c>
      <c r="L22" s="55">
        <v>11.0213529616109</v>
      </c>
      <c r="M22" s="55">
        <v>-0.19611890614663899</v>
      </c>
      <c r="N22" s="54">
        <v>12328341.8059</v>
      </c>
      <c r="O22" s="54">
        <v>156224794.04359999</v>
      </c>
      <c r="P22" s="54">
        <v>91796</v>
      </c>
      <c r="Q22" s="54">
        <v>77947</v>
      </c>
      <c r="R22" s="55">
        <v>17.767200790280601</v>
      </c>
      <c r="S22" s="54">
        <v>18.1906774554447</v>
      </c>
      <c r="T22" s="54">
        <v>18.7954293032445</v>
      </c>
      <c r="U22" s="56">
        <v>-3.3245152594293299</v>
      </c>
    </row>
    <row r="23" spans="1:21" ht="12" thickBot="1">
      <c r="A23" s="80"/>
      <c r="B23" s="67" t="s">
        <v>21</v>
      </c>
      <c r="C23" s="68"/>
      <c r="D23" s="54">
        <v>2795018.3149000001</v>
      </c>
      <c r="E23" s="54">
        <v>3960629.2261000001</v>
      </c>
      <c r="F23" s="55">
        <v>70.570057315166395</v>
      </c>
      <c r="G23" s="54">
        <v>2480860.4053000002</v>
      </c>
      <c r="H23" s="55">
        <v>12.663264282377501</v>
      </c>
      <c r="I23" s="54">
        <v>320114.21059999999</v>
      </c>
      <c r="J23" s="55">
        <v>11.4530272983722</v>
      </c>
      <c r="K23" s="54">
        <v>234492.3089</v>
      </c>
      <c r="L23" s="55">
        <v>9.4520557625508097</v>
      </c>
      <c r="M23" s="55">
        <v>0.365137356110531</v>
      </c>
      <c r="N23" s="54">
        <v>24542366.646299999</v>
      </c>
      <c r="O23" s="54">
        <v>346352198.42820001</v>
      </c>
      <c r="P23" s="54">
        <v>89174</v>
      </c>
      <c r="Q23" s="54">
        <v>71463</v>
      </c>
      <c r="R23" s="55">
        <v>24.783454374991301</v>
      </c>
      <c r="S23" s="54">
        <v>31.343422016507098</v>
      </c>
      <c r="T23" s="54">
        <v>32.0971593985699</v>
      </c>
      <c r="U23" s="56">
        <v>-2.4047705501520298</v>
      </c>
    </row>
    <row r="24" spans="1:21" ht="12" thickBot="1">
      <c r="A24" s="80"/>
      <c r="B24" s="67" t="s">
        <v>22</v>
      </c>
      <c r="C24" s="68"/>
      <c r="D24" s="54">
        <v>270820.87109999999</v>
      </c>
      <c r="E24" s="54">
        <v>270218.08529999998</v>
      </c>
      <c r="F24" s="55">
        <v>100.223073818072</v>
      </c>
      <c r="G24" s="54">
        <v>222133.6673</v>
      </c>
      <c r="H24" s="55">
        <v>21.917975960954202</v>
      </c>
      <c r="I24" s="54">
        <v>39842.462800000001</v>
      </c>
      <c r="J24" s="55">
        <v>14.7117401395878</v>
      </c>
      <c r="K24" s="54">
        <v>33434.431100000002</v>
      </c>
      <c r="L24" s="55">
        <v>15.051491971654</v>
      </c>
      <c r="M24" s="55">
        <v>0.191659660092138</v>
      </c>
      <c r="N24" s="54">
        <v>2388594.3892999999</v>
      </c>
      <c r="O24" s="54">
        <v>35259132.093500003</v>
      </c>
      <c r="P24" s="54">
        <v>28217</v>
      </c>
      <c r="Q24" s="54">
        <v>26079</v>
      </c>
      <c r="R24" s="55">
        <v>8.1981671076345002</v>
      </c>
      <c r="S24" s="54">
        <v>9.5977910869334107</v>
      </c>
      <c r="T24" s="54">
        <v>9.6871832700640397</v>
      </c>
      <c r="U24" s="56">
        <v>-0.93138288092483301</v>
      </c>
    </row>
    <row r="25" spans="1:21" ht="12" thickBot="1">
      <c r="A25" s="80"/>
      <c r="B25" s="67" t="s">
        <v>23</v>
      </c>
      <c r="C25" s="68"/>
      <c r="D25" s="54">
        <v>278891.62349999999</v>
      </c>
      <c r="E25" s="54">
        <v>275200.07530000003</v>
      </c>
      <c r="F25" s="55">
        <v>101.34140522889599</v>
      </c>
      <c r="G25" s="54">
        <v>215248.954</v>
      </c>
      <c r="H25" s="55">
        <v>29.567005236178801</v>
      </c>
      <c r="I25" s="54">
        <v>23847.96</v>
      </c>
      <c r="J25" s="55">
        <v>8.5509775090107691</v>
      </c>
      <c r="K25" s="54">
        <v>20085.111499999999</v>
      </c>
      <c r="L25" s="55">
        <v>9.33110759739162</v>
      </c>
      <c r="M25" s="55">
        <v>0.18734516360539</v>
      </c>
      <c r="N25" s="54">
        <v>2805428.6592999999</v>
      </c>
      <c r="O25" s="54">
        <v>47541929.029600002</v>
      </c>
      <c r="P25" s="54">
        <v>18921</v>
      </c>
      <c r="Q25" s="54">
        <v>18415</v>
      </c>
      <c r="R25" s="55">
        <v>2.74775997827859</v>
      </c>
      <c r="S25" s="54">
        <v>14.7397930077691</v>
      </c>
      <c r="T25" s="54">
        <v>15.163860092316</v>
      </c>
      <c r="U25" s="56">
        <v>-2.8770219793682199</v>
      </c>
    </row>
    <row r="26" spans="1:21" ht="12" thickBot="1">
      <c r="A26" s="80"/>
      <c r="B26" s="67" t="s">
        <v>24</v>
      </c>
      <c r="C26" s="68"/>
      <c r="D26" s="54">
        <v>680421.02919999999</v>
      </c>
      <c r="E26" s="54">
        <v>679911.19839999999</v>
      </c>
      <c r="F26" s="55">
        <v>100.07498490997099</v>
      </c>
      <c r="G26" s="54">
        <v>558149.21519999998</v>
      </c>
      <c r="H26" s="55">
        <v>21.9066533948609</v>
      </c>
      <c r="I26" s="54">
        <v>152556.90729999999</v>
      </c>
      <c r="J26" s="55">
        <v>22.420957135814501</v>
      </c>
      <c r="K26" s="54">
        <v>115379.215</v>
      </c>
      <c r="L26" s="55">
        <v>20.671750825387502</v>
      </c>
      <c r="M26" s="55">
        <v>0.32222174765186301</v>
      </c>
      <c r="N26" s="54">
        <v>5573460.5312999999</v>
      </c>
      <c r="O26" s="54">
        <v>81759017.2007</v>
      </c>
      <c r="P26" s="54">
        <v>46546</v>
      </c>
      <c r="Q26" s="54">
        <v>43858</v>
      </c>
      <c r="R26" s="55">
        <v>6.1288704455287499</v>
      </c>
      <c r="S26" s="54">
        <v>14.618249241610499</v>
      </c>
      <c r="T26" s="54">
        <v>14.072524547403001</v>
      </c>
      <c r="U26" s="56">
        <v>3.73317409757985</v>
      </c>
    </row>
    <row r="27" spans="1:21" ht="12" thickBot="1">
      <c r="A27" s="80"/>
      <c r="B27" s="67" t="s">
        <v>25</v>
      </c>
      <c r="C27" s="68"/>
      <c r="D27" s="54">
        <v>282014.06300000002</v>
      </c>
      <c r="E27" s="54">
        <v>326600.76860000001</v>
      </c>
      <c r="F27" s="55">
        <v>86.348254539900694</v>
      </c>
      <c r="G27" s="54">
        <v>250563.21780000001</v>
      </c>
      <c r="H27" s="55">
        <v>12.5520599057377</v>
      </c>
      <c r="I27" s="54">
        <v>78701.082800000004</v>
      </c>
      <c r="J27" s="55">
        <v>27.906793711915</v>
      </c>
      <c r="K27" s="54">
        <v>68519.457800000004</v>
      </c>
      <c r="L27" s="55">
        <v>27.346175708316601</v>
      </c>
      <c r="M27" s="55">
        <v>0.14859465218944001</v>
      </c>
      <c r="N27" s="54">
        <v>2412524.7551000002</v>
      </c>
      <c r="O27" s="54">
        <v>27515226.851199999</v>
      </c>
      <c r="P27" s="54">
        <v>35891</v>
      </c>
      <c r="Q27" s="54">
        <v>31657</v>
      </c>
      <c r="R27" s="55">
        <v>13.3746090911963</v>
      </c>
      <c r="S27" s="54">
        <v>7.85751478086428</v>
      </c>
      <c r="T27" s="54">
        <v>7.8313864074296404</v>
      </c>
      <c r="U27" s="56">
        <v>0.33252719419987498</v>
      </c>
    </row>
    <row r="28" spans="1:21" ht="12" thickBot="1">
      <c r="A28" s="80"/>
      <c r="B28" s="67" t="s">
        <v>26</v>
      </c>
      <c r="C28" s="68"/>
      <c r="D28" s="54">
        <v>886841.01020000002</v>
      </c>
      <c r="E28" s="54">
        <v>932020.74100000004</v>
      </c>
      <c r="F28" s="55">
        <v>95.152497276882002</v>
      </c>
      <c r="G28" s="54">
        <v>740590.09149999998</v>
      </c>
      <c r="H28" s="55">
        <v>19.747890280814001</v>
      </c>
      <c r="I28" s="54">
        <v>55597.603000000003</v>
      </c>
      <c r="J28" s="55">
        <v>6.2691736580226101</v>
      </c>
      <c r="K28" s="54">
        <v>31565.417300000001</v>
      </c>
      <c r="L28" s="55">
        <v>4.2621981663388198</v>
      </c>
      <c r="M28" s="55">
        <v>0.76134541392551203</v>
      </c>
      <c r="N28" s="54">
        <v>8142542.7063999996</v>
      </c>
      <c r="O28" s="54">
        <v>116846226.3154</v>
      </c>
      <c r="P28" s="54">
        <v>39615</v>
      </c>
      <c r="Q28" s="54">
        <v>38635</v>
      </c>
      <c r="R28" s="55">
        <v>2.5365601138863698</v>
      </c>
      <c r="S28" s="54">
        <v>22.386495271992899</v>
      </c>
      <c r="T28" s="54">
        <v>22.416822332082301</v>
      </c>
      <c r="U28" s="56">
        <v>-0.135470334775082</v>
      </c>
    </row>
    <row r="29" spans="1:21" ht="12" thickBot="1">
      <c r="A29" s="80"/>
      <c r="B29" s="67" t="s">
        <v>27</v>
      </c>
      <c r="C29" s="68"/>
      <c r="D29" s="54">
        <v>953837.09479999996</v>
      </c>
      <c r="E29" s="54">
        <v>861095.37509999995</v>
      </c>
      <c r="F29" s="55">
        <v>110.770202974233</v>
      </c>
      <c r="G29" s="54">
        <v>823840.6692</v>
      </c>
      <c r="H29" s="55">
        <v>15.779316372695501</v>
      </c>
      <c r="I29" s="54">
        <v>146899.2058</v>
      </c>
      <c r="J29" s="55">
        <v>15.4008694567285</v>
      </c>
      <c r="K29" s="54">
        <v>116086.5906</v>
      </c>
      <c r="L29" s="55">
        <v>14.090903124839301</v>
      </c>
      <c r="M29" s="55">
        <v>0.26542785898649701</v>
      </c>
      <c r="N29" s="54">
        <v>8332449.8375000004</v>
      </c>
      <c r="O29" s="54">
        <v>82220067.8917</v>
      </c>
      <c r="P29" s="54">
        <v>112827</v>
      </c>
      <c r="Q29" s="54">
        <v>103068</v>
      </c>
      <c r="R29" s="55">
        <v>9.4685062288974304</v>
      </c>
      <c r="S29" s="54">
        <v>8.4539790546589</v>
      </c>
      <c r="T29" s="54">
        <v>8.7668922526875495</v>
      </c>
      <c r="U29" s="56">
        <v>-3.7013718156327702</v>
      </c>
    </row>
    <row r="30" spans="1:21" ht="12" thickBot="1">
      <c r="A30" s="80"/>
      <c r="B30" s="67" t="s">
        <v>28</v>
      </c>
      <c r="C30" s="68"/>
      <c r="D30" s="54">
        <v>1319181.0275999999</v>
      </c>
      <c r="E30" s="54">
        <v>1622469.2934000001</v>
      </c>
      <c r="F30" s="55">
        <v>81.306995020877196</v>
      </c>
      <c r="G30" s="54">
        <v>1245231.2952000001</v>
      </c>
      <c r="H30" s="55">
        <v>5.9386342669875498</v>
      </c>
      <c r="I30" s="54">
        <v>140226.1097</v>
      </c>
      <c r="J30" s="55">
        <v>10.6297852050764</v>
      </c>
      <c r="K30" s="54">
        <v>117298.7331</v>
      </c>
      <c r="L30" s="55">
        <v>9.4198349778191499</v>
      </c>
      <c r="M30" s="55">
        <v>0.19546141713614101</v>
      </c>
      <c r="N30" s="54">
        <v>12170899.887499999</v>
      </c>
      <c r="O30" s="54">
        <v>116401594.2013</v>
      </c>
      <c r="P30" s="54">
        <v>89183</v>
      </c>
      <c r="Q30" s="54">
        <v>80636</v>
      </c>
      <c r="R30" s="55">
        <v>10.5994841013939</v>
      </c>
      <c r="S30" s="54">
        <v>14.7918440465111</v>
      </c>
      <c r="T30" s="54">
        <v>15.6387715077633</v>
      </c>
      <c r="U30" s="56">
        <v>-5.7256381191494397</v>
      </c>
    </row>
    <row r="31" spans="1:21" ht="12" thickBot="1">
      <c r="A31" s="80"/>
      <c r="B31" s="67" t="s">
        <v>29</v>
      </c>
      <c r="C31" s="68"/>
      <c r="D31" s="54">
        <v>943812.61990000005</v>
      </c>
      <c r="E31" s="54">
        <v>949427.97109999997</v>
      </c>
      <c r="F31" s="55">
        <v>99.408554269420307</v>
      </c>
      <c r="G31" s="54">
        <v>814711.89370000002</v>
      </c>
      <c r="H31" s="55">
        <v>15.846181600920501</v>
      </c>
      <c r="I31" s="54">
        <v>30411.7664</v>
      </c>
      <c r="J31" s="55">
        <v>3.2222250220835398</v>
      </c>
      <c r="K31" s="54">
        <v>24243.322899999999</v>
      </c>
      <c r="L31" s="55">
        <v>2.97569276789361</v>
      </c>
      <c r="M31" s="55">
        <v>0.25443886242178498</v>
      </c>
      <c r="N31" s="54">
        <v>8516370.8466999996</v>
      </c>
      <c r="O31" s="54">
        <v>142514334.1979</v>
      </c>
      <c r="P31" s="54">
        <v>35623</v>
      </c>
      <c r="Q31" s="54">
        <v>34584</v>
      </c>
      <c r="R31" s="55">
        <v>3.0042794355771498</v>
      </c>
      <c r="S31" s="54">
        <v>26.494473230777899</v>
      </c>
      <c r="T31" s="54">
        <v>23.454266698473301</v>
      </c>
      <c r="U31" s="56">
        <v>11.4748706487694</v>
      </c>
    </row>
    <row r="32" spans="1:21" ht="12" thickBot="1">
      <c r="A32" s="80"/>
      <c r="B32" s="67" t="s">
        <v>30</v>
      </c>
      <c r="C32" s="68"/>
      <c r="D32" s="54">
        <v>129865.8172</v>
      </c>
      <c r="E32" s="54">
        <v>145022.06280000001</v>
      </c>
      <c r="F32" s="55">
        <v>89.549007021847402</v>
      </c>
      <c r="G32" s="54">
        <v>115916.34540000001</v>
      </c>
      <c r="H32" s="55">
        <v>12.034085229191501</v>
      </c>
      <c r="I32" s="54">
        <v>34704.814200000001</v>
      </c>
      <c r="J32" s="55">
        <v>26.723594359363101</v>
      </c>
      <c r="K32" s="54">
        <v>33609.8151</v>
      </c>
      <c r="L32" s="55">
        <v>28.994888498270399</v>
      </c>
      <c r="M32" s="55">
        <v>3.2579741862371003E-2</v>
      </c>
      <c r="N32" s="54">
        <v>1056947.8805</v>
      </c>
      <c r="O32" s="54">
        <v>13373301.706599999</v>
      </c>
      <c r="P32" s="54">
        <v>25914</v>
      </c>
      <c r="Q32" s="54">
        <v>21975</v>
      </c>
      <c r="R32" s="55">
        <v>17.924914675767901</v>
      </c>
      <c r="S32" s="54">
        <v>5.0114153430578101</v>
      </c>
      <c r="T32" s="54">
        <v>5.02980010921502</v>
      </c>
      <c r="U32" s="56">
        <v>-0.36685776170356199</v>
      </c>
    </row>
    <row r="33" spans="1:21" ht="12" thickBot="1">
      <c r="A33" s="80"/>
      <c r="B33" s="67" t="s">
        <v>74</v>
      </c>
      <c r="C33" s="68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4">
        <v>8.6725999999999992</v>
      </c>
      <c r="O33" s="54">
        <v>299.97789999999998</v>
      </c>
      <c r="P33" s="57"/>
      <c r="Q33" s="57"/>
      <c r="R33" s="57"/>
      <c r="S33" s="57"/>
      <c r="T33" s="57"/>
      <c r="U33" s="58"/>
    </row>
    <row r="34" spans="1:21" ht="12" thickBot="1">
      <c r="A34" s="80"/>
      <c r="B34" s="67" t="s">
        <v>31</v>
      </c>
      <c r="C34" s="68"/>
      <c r="D34" s="54">
        <v>138442.84779999999</v>
      </c>
      <c r="E34" s="54">
        <v>156953.29889999999</v>
      </c>
      <c r="F34" s="55">
        <v>88.206395641423498</v>
      </c>
      <c r="G34" s="54">
        <v>125684.6182</v>
      </c>
      <c r="H34" s="55">
        <v>10.150987274908999</v>
      </c>
      <c r="I34" s="54">
        <v>17738.779399999999</v>
      </c>
      <c r="J34" s="55">
        <v>12.813070289933799</v>
      </c>
      <c r="K34" s="54">
        <v>10357.246499999999</v>
      </c>
      <c r="L34" s="55">
        <v>8.2406635341157397</v>
      </c>
      <c r="M34" s="55">
        <v>0.712692596434776</v>
      </c>
      <c r="N34" s="54">
        <v>1263833.0862</v>
      </c>
      <c r="O34" s="54">
        <v>24159475.7533</v>
      </c>
      <c r="P34" s="54">
        <v>9468</v>
      </c>
      <c r="Q34" s="54">
        <v>8768</v>
      </c>
      <c r="R34" s="55">
        <v>7.9835766423357803</v>
      </c>
      <c r="S34" s="54">
        <v>14.622185023236201</v>
      </c>
      <c r="T34" s="54">
        <v>15.0463897468066</v>
      </c>
      <c r="U34" s="56">
        <v>-2.90110351425797</v>
      </c>
    </row>
    <row r="35" spans="1:21" ht="12" customHeight="1" thickBot="1">
      <c r="A35" s="80"/>
      <c r="B35" s="67" t="s">
        <v>68</v>
      </c>
      <c r="C35" s="68"/>
      <c r="D35" s="54">
        <v>62704.32</v>
      </c>
      <c r="E35" s="57"/>
      <c r="F35" s="57"/>
      <c r="G35" s="54">
        <v>18038.47</v>
      </c>
      <c r="H35" s="55">
        <v>247.614404104117</v>
      </c>
      <c r="I35" s="54">
        <v>2373.85</v>
      </c>
      <c r="J35" s="55">
        <v>3.7857838184035799</v>
      </c>
      <c r="K35" s="54">
        <v>-879.56</v>
      </c>
      <c r="L35" s="55">
        <v>-4.8760232990935499</v>
      </c>
      <c r="M35" s="55">
        <v>-3.6989062713174801</v>
      </c>
      <c r="N35" s="54">
        <v>782403.82</v>
      </c>
      <c r="O35" s="54">
        <v>15983244.050000001</v>
      </c>
      <c r="P35" s="54">
        <v>58</v>
      </c>
      <c r="Q35" s="54">
        <v>48</v>
      </c>
      <c r="R35" s="55">
        <v>20.8333333333333</v>
      </c>
      <c r="S35" s="54">
        <v>1081.10896551724</v>
      </c>
      <c r="T35" s="54">
        <v>1116.84541666667</v>
      </c>
      <c r="U35" s="56">
        <v>-3.3055364712777</v>
      </c>
    </row>
    <row r="36" spans="1:21" ht="12" thickBot="1">
      <c r="A36" s="80"/>
      <c r="B36" s="67" t="s">
        <v>35</v>
      </c>
      <c r="C36" s="68"/>
      <c r="D36" s="54">
        <v>186989</v>
      </c>
      <c r="E36" s="57"/>
      <c r="F36" s="57"/>
      <c r="G36" s="54">
        <v>738699.16</v>
      </c>
      <c r="H36" s="55">
        <v>-74.686718203388807</v>
      </c>
      <c r="I36" s="54">
        <v>-16170.43</v>
      </c>
      <c r="J36" s="55">
        <v>-8.6477974640219504</v>
      </c>
      <c r="K36" s="54">
        <v>-112175.72</v>
      </c>
      <c r="L36" s="55">
        <v>-15.185575681445201</v>
      </c>
      <c r="M36" s="55">
        <v>-0.85584732596322999</v>
      </c>
      <c r="N36" s="54">
        <v>1244211.8</v>
      </c>
      <c r="O36" s="54">
        <v>51514353.25</v>
      </c>
      <c r="P36" s="54">
        <v>81</v>
      </c>
      <c r="Q36" s="54">
        <v>86</v>
      </c>
      <c r="R36" s="55">
        <v>-5.81395348837209</v>
      </c>
      <c r="S36" s="54">
        <v>2308.5061728395099</v>
      </c>
      <c r="T36" s="54">
        <v>2105.1693023255798</v>
      </c>
      <c r="U36" s="56">
        <v>8.8081579727299104</v>
      </c>
    </row>
    <row r="37" spans="1:21" ht="12" thickBot="1">
      <c r="A37" s="80"/>
      <c r="B37" s="67" t="s">
        <v>36</v>
      </c>
      <c r="C37" s="68"/>
      <c r="D37" s="54">
        <v>52583.78</v>
      </c>
      <c r="E37" s="57"/>
      <c r="F37" s="57"/>
      <c r="G37" s="54">
        <v>493037.66</v>
      </c>
      <c r="H37" s="55">
        <v>-89.334733577958303</v>
      </c>
      <c r="I37" s="54">
        <v>-2687.21</v>
      </c>
      <c r="J37" s="55">
        <v>-5.1103401086798996</v>
      </c>
      <c r="K37" s="54">
        <v>-35864.6</v>
      </c>
      <c r="L37" s="55">
        <v>-7.2742110612808002</v>
      </c>
      <c r="M37" s="55">
        <v>-0.92507347077619695</v>
      </c>
      <c r="N37" s="54">
        <v>367194.92</v>
      </c>
      <c r="O37" s="54">
        <v>24732492.120000001</v>
      </c>
      <c r="P37" s="54">
        <v>26</v>
      </c>
      <c r="Q37" s="54">
        <v>26</v>
      </c>
      <c r="R37" s="55">
        <v>0</v>
      </c>
      <c r="S37" s="54">
        <v>2022.4530769230801</v>
      </c>
      <c r="T37" s="54">
        <v>2331.49346153846</v>
      </c>
      <c r="U37" s="56">
        <v>-15.280472419441899</v>
      </c>
    </row>
    <row r="38" spans="1:21" ht="12" thickBot="1">
      <c r="A38" s="80"/>
      <c r="B38" s="67" t="s">
        <v>37</v>
      </c>
      <c r="C38" s="68"/>
      <c r="D38" s="54">
        <v>117249.67</v>
      </c>
      <c r="E38" s="57"/>
      <c r="F38" s="57"/>
      <c r="G38" s="54">
        <v>254108.83</v>
      </c>
      <c r="H38" s="55">
        <v>-53.858482603693901</v>
      </c>
      <c r="I38" s="54">
        <v>-13353.43</v>
      </c>
      <c r="J38" s="55">
        <v>-11.388884932469299</v>
      </c>
      <c r="K38" s="54">
        <v>-42619.77</v>
      </c>
      <c r="L38" s="55">
        <v>-16.7722506927445</v>
      </c>
      <c r="M38" s="55">
        <v>-0.68668460669778397</v>
      </c>
      <c r="N38" s="54">
        <v>1043428.31</v>
      </c>
      <c r="O38" s="54">
        <v>28906101.120000001</v>
      </c>
      <c r="P38" s="54">
        <v>77</v>
      </c>
      <c r="Q38" s="54">
        <v>72</v>
      </c>
      <c r="R38" s="55">
        <v>6.9444444444444402</v>
      </c>
      <c r="S38" s="54">
        <v>1522.72298701299</v>
      </c>
      <c r="T38" s="54">
        <v>1779.45319444444</v>
      </c>
      <c r="U38" s="56">
        <v>-16.859941671667201</v>
      </c>
    </row>
    <row r="39" spans="1:21" ht="12" thickBot="1">
      <c r="A39" s="80"/>
      <c r="B39" s="67" t="s">
        <v>70</v>
      </c>
      <c r="C39" s="68"/>
      <c r="D39" s="57"/>
      <c r="E39" s="57"/>
      <c r="F39" s="57"/>
      <c r="G39" s="54">
        <v>0.96</v>
      </c>
      <c r="H39" s="57"/>
      <c r="I39" s="57"/>
      <c r="J39" s="57"/>
      <c r="K39" s="54">
        <v>0.87</v>
      </c>
      <c r="L39" s="55">
        <v>90.625</v>
      </c>
      <c r="M39" s="57"/>
      <c r="N39" s="54">
        <v>6.6</v>
      </c>
      <c r="O39" s="54">
        <v>1233.9100000000001</v>
      </c>
      <c r="P39" s="57"/>
      <c r="Q39" s="54">
        <v>1</v>
      </c>
      <c r="R39" s="57"/>
      <c r="S39" s="57"/>
      <c r="T39" s="54">
        <v>0.85</v>
      </c>
      <c r="U39" s="58"/>
    </row>
    <row r="40" spans="1:21" ht="12" customHeight="1" thickBot="1">
      <c r="A40" s="80"/>
      <c r="B40" s="67" t="s">
        <v>32</v>
      </c>
      <c r="C40" s="68"/>
      <c r="D40" s="54">
        <v>76640.170700000002</v>
      </c>
      <c r="E40" s="57"/>
      <c r="F40" s="57"/>
      <c r="G40" s="54">
        <v>122955.55590000001</v>
      </c>
      <c r="H40" s="55">
        <v>-37.668395593012796</v>
      </c>
      <c r="I40" s="54">
        <v>4680.4745000000003</v>
      </c>
      <c r="J40" s="55">
        <v>6.10707734240472</v>
      </c>
      <c r="K40" s="54">
        <v>6486.6117000000004</v>
      </c>
      <c r="L40" s="55">
        <v>5.2755742939144401</v>
      </c>
      <c r="M40" s="55">
        <v>-0.27844077671552298</v>
      </c>
      <c r="N40" s="54">
        <v>600227.78529999999</v>
      </c>
      <c r="O40" s="54">
        <v>10477069.914899999</v>
      </c>
      <c r="P40" s="54">
        <v>137</v>
      </c>
      <c r="Q40" s="54">
        <v>112</v>
      </c>
      <c r="R40" s="55">
        <v>22.321428571428601</v>
      </c>
      <c r="S40" s="54">
        <v>559.41730437956198</v>
      </c>
      <c r="T40" s="54">
        <v>367.51373660714302</v>
      </c>
      <c r="U40" s="56">
        <v>34.3041887102966</v>
      </c>
    </row>
    <row r="41" spans="1:21" ht="12" thickBot="1">
      <c r="A41" s="80"/>
      <c r="B41" s="67" t="s">
        <v>33</v>
      </c>
      <c r="C41" s="68"/>
      <c r="D41" s="54">
        <v>399845.37280000001</v>
      </c>
      <c r="E41" s="54">
        <v>846699.97860000003</v>
      </c>
      <c r="F41" s="55">
        <v>47.223973415132903</v>
      </c>
      <c r="G41" s="54">
        <v>358559.45779999997</v>
      </c>
      <c r="H41" s="55">
        <v>11.514384602575101</v>
      </c>
      <c r="I41" s="54">
        <v>20745.6895</v>
      </c>
      <c r="J41" s="55">
        <v>5.1884280552564599</v>
      </c>
      <c r="K41" s="54">
        <v>23413.0249</v>
      </c>
      <c r="L41" s="55">
        <v>6.5297468497008699</v>
      </c>
      <c r="M41" s="55">
        <v>-0.113925279257701</v>
      </c>
      <c r="N41" s="54">
        <v>3155278.5562</v>
      </c>
      <c r="O41" s="54">
        <v>57762436.661200002</v>
      </c>
      <c r="P41" s="54">
        <v>2130</v>
      </c>
      <c r="Q41" s="54">
        <v>1938</v>
      </c>
      <c r="R41" s="55">
        <v>9.90712074303406</v>
      </c>
      <c r="S41" s="54">
        <v>187.720832300469</v>
      </c>
      <c r="T41" s="54">
        <v>191.633144685243</v>
      </c>
      <c r="U41" s="56">
        <v>-2.0841119958976702</v>
      </c>
    </row>
    <row r="42" spans="1:21" ht="12" thickBot="1">
      <c r="A42" s="80"/>
      <c r="B42" s="67" t="s">
        <v>38</v>
      </c>
      <c r="C42" s="68"/>
      <c r="D42" s="54">
        <v>94741.08</v>
      </c>
      <c r="E42" s="57"/>
      <c r="F42" s="57"/>
      <c r="G42" s="54">
        <v>218831.67</v>
      </c>
      <c r="H42" s="55">
        <v>-56.705955769564802</v>
      </c>
      <c r="I42" s="54">
        <v>-13315.06</v>
      </c>
      <c r="J42" s="55">
        <v>-14.0541568662717</v>
      </c>
      <c r="K42" s="54">
        <v>-28691.119999999999</v>
      </c>
      <c r="L42" s="55">
        <v>-13.111045581290901</v>
      </c>
      <c r="M42" s="55">
        <v>-0.53591703635131704</v>
      </c>
      <c r="N42" s="54">
        <v>886496.89</v>
      </c>
      <c r="O42" s="54">
        <v>24115943.469999999</v>
      </c>
      <c r="P42" s="54">
        <v>81</v>
      </c>
      <c r="Q42" s="54">
        <v>76</v>
      </c>
      <c r="R42" s="55">
        <v>6.5789473684210602</v>
      </c>
      <c r="S42" s="54">
        <v>1169.6429629629599</v>
      </c>
      <c r="T42" s="54">
        <v>1222.6722368421099</v>
      </c>
      <c r="U42" s="56">
        <v>-4.5338001046753096</v>
      </c>
    </row>
    <row r="43" spans="1:21" ht="12" thickBot="1">
      <c r="A43" s="80"/>
      <c r="B43" s="67" t="s">
        <v>39</v>
      </c>
      <c r="C43" s="68"/>
      <c r="D43" s="54">
        <v>47638.47</v>
      </c>
      <c r="E43" s="57"/>
      <c r="F43" s="57"/>
      <c r="G43" s="54">
        <v>48425.7</v>
      </c>
      <c r="H43" s="55">
        <v>-1.6256450603708299</v>
      </c>
      <c r="I43" s="54">
        <v>6202.79</v>
      </c>
      <c r="J43" s="55">
        <v>13.0205483089612</v>
      </c>
      <c r="K43" s="54">
        <v>5663.91</v>
      </c>
      <c r="L43" s="55">
        <v>11.696082865090199</v>
      </c>
      <c r="M43" s="55">
        <v>9.5142754740100005E-2</v>
      </c>
      <c r="N43" s="54">
        <v>399415.66</v>
      </c>
      <c r="O43" s="54">
        <v>8947643.1899999995</v>
      </c>
      <c r="P43" s="54">
        <v>44</v>
      </c>
      <c r="Q43" s="54">
        <v>39</v>
      </c>
      <c r="R43" s="55">
        <v>12.8205128205128</v>
      </c>
      <c r="S43" s="54">
        <v>1082.6925000000001</v>
      </c>
      <c r="T43" s="54">
        <v>880.14538461538496</v>
      </c>
      <c r="U43" s="56">
        <v>18.707723142500299</v>
      </c>
    </row>
    <row r="44" spans="1:21" ht="12" thickBot="1">
      <c r="A44" s="80"/>
      <c r="B44" s="67" t="s">
        <v>76</v>
      </c>
      <c r="C44" s="68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4">
        <v>-1523.9315999999999</v>
      </c>
      <c r="P44" s="57"/>
      <c r="Q44" s="57"/>
      <c r="R44" s="57"/>
      <c r="S44" s="57"/>
      <c r="T44" s="57"/>
      <c r="U44" s="58"/>
    </row>
    <row r="45" spans="1:21" ht="12" thickBot="1">
      <c r="A45" s="81"/>
      <c r="B45" s="67" t="s">
        <v>34</v>
      </c>
      <c r="C45" s="68"/>
      <c r="D45" s="59">
        <v>41749.489399999999</v>
      </c>
      <c r="E45" s="60"/>
      <c r="F45" s="60"/>
      <c r="G45" s="59">
        <v>22355.222600000001</v>
      </c>
      <c r="H45" s="61">
        <v>86.754970625969094</v>
      </c>
      <c r="I45" s="59">
        <v>4466.3818000000001</v>
      </c>
      <c r="J45" s="61">
        <v>10.6980513155689</v>
      </c>
      <c r="K45" s="59">
        <v>3712.1370000000002</v>
      </c>
      <c r="L45" s="61">
        <v>16.605233892862199</v>
      </c>
      <c r="M45" s="61">
        <v>0.20318344931773799</v>
      </c>
      <c r="N45" s="59">
        <v>159827.29120000001</v>
      </c>
      <c r="O45" s="59">
        <v>3660424.2475000001</v>
      </c>
      <c r="P45" s="59">
        <v>19</v>
      </c>
      <c r="Q45" s="59">
        <v>18</v>
      </c>
      <c r="R45" s="61">
        <v>5.5555555555555598</v>
      </c>
      <c r="S45" s="59">
        <v>2197.3415473684199</v>
      </c>
      <c r="T45" s="59">
        <v>329.52710000000002</v>
      </c>
      <c r="U45" s="62">
        <v>85.003373717907095</v>
      </c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</mergeCells>
  <phoneticPr fontId="29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3" workbookViewId="0">
      <selection activeCell="F39" sqref="F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92468</v>
      </c>
      <c r="D2" s="37">
        <v>796324.22044957301</v>
      </c>
      <c r="E2" s="37">
        <v>678790.41349059797</v>
      </c>
      <c r="F2" s="37">
        <v>117533.806958974</v>
      </c>
      <c r="G2" s="37">
        <v>678790.41349059797</v>
      </c>
      <c r="H2" s="37">
        <v>0.14759541897723399</v>
      </c>
    </row>
    <row r="3" spans="1:8">
      <c r="A3" s="37">
        <v>2</v>
      </c>
      <c r="B3" s="37">
        <v>13</v>
      </c>
      <c r="C3" s="37">
        <v>12291</v>
      </c>
      <c r="D3" s="37">
        <v>118296.52501111101</v>
      </c>
      <c r="E3" s="37">
        <v>104004.112905128</v>
      </c>
      <c r="F3" s="37">
        <v>14292.412105982899</v>
      </c>
      <c r="G3" s="37">
        <v>104004.112905128</v>
      </c>
      <c r="H3" s="37">
        <v>0.120818528732272</v>
      </c>
    </row>
    <row r="4" spans="1:8">
      <c r="A4" s="37">
        <v>3</v>
      </c>
      <c r="B4" s="37">
        <v>14</v>
      </c>
      <c r="C4" s="37">
        <v>130148</v>
      </c>
      <c r="D4" s="37">
        <v>193426.60422045999</v>
      </c>
      <c r="E4" s="37">
        <v>172136.127099609</v>
      </c>
      <c r="F4" s="37">
        <v>21290.477120851301</v>
      </c>
      <c r="G4" s="37">
        <v>172136.127099609</v>
      </c>
      <c r="H4" s="37">
        <v>0.110070055805691</v>
      </c>
    </row>
    <row r="5" spans="1:8">
      <c r="A5" s="37">
        <v>4</v>
      </c>
      <c r="B5" s="37">
        <v>15</v>
      </c>
      <c r="C5" s="37">
        <v>5153</v>
      </c>
      <c r="D5" s="37">
        <v>64460.906094206199</v>
      </c>
      <c r="E5" s="37">
        <v>69260.8255035701</v>
      </c>
      <c r="F5" s="37">
        <v>-4799.9194093638898</v>
      </c>
      <c r="G5" s="37">
        <v>69260.8255035701</v>
      </c>
      <c r="H5" s="37">
        <v>-7.44624874237583E-2</v>
      </c>
    </row>
    <row r="6" spans="1:8">
      <c r="A6" s="37">
        <v>5</v>
      </c>
      <c r="B6" s="37">
        <v>16</v>
      </c>
      <c r="C6" s="37">
        <v>3678</v>
      </c>
      <c r="D6" s="37">
        <v>388915.61250683799</v>
      </c>
      <c r="E6" s="37">
        <v>362224.78867692302</v>
      </c>
      <c r="F6" s="37">
        <v>26690.823829914501</v>
      </c>
      <c r="G6" s="37">
        <v>362224.78867692302</v>
      </c>
      <c r="H6" s="37">
        <v>6.8628830963800097E-2</v>
      </c>
    </row>
    <row r="7" spans="1:8">
      <c r="A7" s="37">
        <v>6</v>
      </c>
      <c r="B7" s="37">
        <v>17</v>
      </c>
      <c r="C7" s="37">
        <v>15916</v>
      </c>
      <c r="D7" s="37">
        <v>240388.663788034</v>
      </c>
      <c r="E7" s="37">
        <v>160338.04590598299</v>
      </c>
      <c r="F7" s="37">
        <v>80050.617882051301</v>
      </c>
      <c r="G7" s="37">
        <v>160338.04590598299</v>
      </c>
      <c r="H7" s="37">
        <v>0.33300496213347602</v>
      </c>
    </row>
    <row r="8" spans="1:8">
      <c r="A8" s="37">
        <v>7</v>
      </c>
      <c r="B8" s="37">
        <v>18</v>
      </c>
      <c r="C8" s="37">
        <v>64899</v>
      </c>
      <c r="D8" s="37">
        <v>139174.25899829</v>
      </c>
      <c r="E8" s="37">
        <v>110405.77914188</v>
      </c>
      <c r="F8" s="37">
        <v>28768.4798564103</v>
      </c>
      <c r="G8" s="37">
        <v>110405.77914188</v>
      </c>
      <c r="H8" s="37">
        <v>0.20670833862146601</v>
      </c>
    </row>
    <row r="9" spans="1:8">
      <c r="A9" s="37">
        <v>8</v>
      </c>
      <c r="B9" s="37">
        <v>19</v>
      </c>
      <c r="C9" s="37">
        <v>39820</v>
      </c>
      <c r="D9" s="37">
        <v>118139.85624017099</v>
      </c>
      <c r="E9" s="37">
        <v>93916.848617948694</v>
      </c>
      <c r="F9" s="37">
        <v>24223.007622222201</v>
      </c>
      <c r="G9" s="37">
        <v>93916.848617948694</v>
      </c>
      <c r="H9" s="37">
        <v>0.20503671151400699</v>
      </c>
    </row>
    <row r="10" spans="1:8">
      <c r="A10" s="37">
        <v>9</v>
      </c>
      <c r="B10" s="37">
        <v>21</v>
      </c>
      <c r="C10" s="37">
        <v>314675</v>
      </c>
      <c r="D10" s="37">
        <v>1180418.92427949</v>
      </c>
      <c r="E10" s="37">
        <v>1153828.3922999999</v>
      </c>
      <c r="F10" s="37">
        <v>26590.531979487201</v>
      </c>
      <c r="G10" s="37">
        <v>1153828.3922999999</v>
      </c>
      <c r="H10" s="37">
        <v>2.25263518167651E-2</v>
      </c>
    </row>
    <row r="11" spans="1:8">
      <c r="A11" s="37">
        <v>10</v>
      </c>
      <c r="B11" s="37">
        <v>22</v>
      </c>
      <c r="C11" s="37">
        <v>26848</v>
      </c>
      <c r="D11" s="37">
        <v>370234.11527008499</v>
      </c>
      <c r="E11" s="37">
        <v>325183.74568717898</v>
      </c>
      <c r="F11" s="37">
        <v>45050.369582906002</v>
      </c>
      <c r="G11" s="37">
        <v>325183.74568717898</v>
      </c>
      <c r="H11" s="37">
        <v>0.121680762860121</v>
      </c>
    </row>
    <row r="12" spans="1:8">
      <c r="A12" s="37">
        <v>11</v>
      </c>
      <c r="B12" s="37">
        <v>23</v>
      </c>
      <c r="C12" s="37">
        <v>268402.45600000001</v>
      </c>
      <c r="D12" s="37">
        <v>2344731.76211453</v>
      </c>
      <c r="E12" s="37">
        <v>2035227.6185188</v>
      </c>
      <c r="F12" s="37">
        <v>309504.143595726</v>
      </c>
      <c r="G12" s="37">
        <v>2035227.6185188</v>
      </c>
      <c r="H12" s="37">
        <v>0.131999808505434</v>
      </c>
    </row>
    <row r="13" spans="1:8">
      <c r="A13" s="37">
        <v>12</v>
      </c>
      <c r="B13" s="37">
        <v>24</v>
      </c>
      <c r="C13" s="37">
        <v>23912</v>
      </c>
      <c r="D13" s="37">
        <v>668906.86713846202</v>
      </c>
      <c r="E13" s="37">
        <v>624966.89381452999</v>
      </c>
      <c r="F13" s="37">
        <v>43939.973323931597</v>
      </c>
      <c r="G13" s="37">
        <v>624966.89381452999</v>
      </c>
      <c r="H13" s="37">
        <v>6.5689224438528898E-2</v>
      </c>
    </row>
    <row r="14" spans="1:8">
      <c r="A14" s="37">
        <v>13</v>
      </c>
      <c r="B14" s="37">
        <v>25</v>
      </c>
      <c r="C14" s="37">
        <v>87407</v>
      </c>
      <c r="D14" s="37">
        <v>1059095.4717000001</v>
      </c>
      <c r="E14" s="37">
        <v>941342.34909999999</v>
      </c>
      <c r="F14" s="37">
        <v>117753.1226</v>
      </c>
      <c r="G14" s="37">
        <v>941342.34909999999</v>
      </c>
      <c r="H14" s="37">
        <v>0.111182726908453</v>
      </c>
    </row>
    <row r="15" spans="1:8">
      <c r="A15" s="37">
        <v>14</v>
      </c>
      <c r="B15" s="37">
        <v>26</v>
      </c>
      <c r="C15" s="37">
        <v>64476</v>
      </c>
      <c r="D15" s="37">
        <v>386723.75107628002</v>
      </c>
      <c r="E15" s="37">
        <v>336642.28588221001</v>
      </c>
      <c r="F15" s="37">
        <v>50081.465194069999</v>
      </c>
      <c r="G15" s="37">
        <v>336642.28588221001</v>
      </c>
      <c r="H15" s="37">
        <v>0.12950191203589001</v>
      </c>
    </row>
    <row r="16" spans="1:8">
      <c r="A16" s="37">
        <v>15</v>
      </c>
      <c r="B16" s="37">
        <v>27</v>
      </c>
      <c r="C16" s="37">
        <v>219359.14</v>
      </c>
      <c r="D16" s="37">
        <v>1669832.6481999999</v>
      </c>
      <c r="E16" s="37">
        <v>1566532.7187000001</v>
      </c>
      <c r="F16" s="37">
        <v>103299.9295</v>
      </c>
      <c r="G16" s="37">
        <v>1566532.7187000001</v>
      </c>
      <c r="H16" s="37">
        <v>6.1862444485890497E-2</v>
      </c>
    </row>
    <row r="17" spans="1:8">
      <c r="A17" s="37">
        <v>16</v>
      </c>
      <c r="B17" s="37">
        <v>29</v>
      </c>
      <c r="C17" s="37">
        <v>199235</v>
      </c>
      <c r="D17" s="37">
        <v>2795020.0525128199</v>
      </c>
      <c r="E17" s="37">
        <v>2474904.1374914502</v>
      </c>
      <c r="F17" s="37">
        <v>320115.91502136702</v>
      </c>
      <c r="G17" s="37">
        <v>2474904.1374914502</v>
      </c>
      <c r="H17" s="37">
        <v>0.114530811588837</v>
      </c>
    </row>
    <row r="18" spans="1:8">
      <c r="A18" s="37">
        <v>17</v>
      </c>
      <c r="B18" s="37">
        <v>31</v>
      </c>
      <c r="C18" s="37">
        <v>33034.904000000002</v>
      </c>
      <c r="D18" s="37">
        <v>270820.876761886</v>
      </c>
      <c r="E18" s="37">
        <v>230978.38951414099</v>
      </c>
      <c r="F18" s="37">
        <v>39842.487247745601</v>
      </c>
      <c r="G18" s="37">
        <v>230978.38951414099</v>
      </c>
      <c r="H18" s="37">
        <v>0.147117488592935</v>
      </c>
    </row>
    <row r="19" spans="1:8">
      <c r="A19" s="37">
        <v>18</v>
      </c>
      <c r="B19" s="37">
        <v>32</v>
      </c>
      <c r="C19" s="37">
        <v>18428.717000000001</v>
      </c>
      <c r="D19" s="37">
        <v>278891.59707297501</v>
      </c>
      <c r="E19" s="37">
        <v>255043.659883585</v>
      </c>
      <c r="F19" s="37">
        <v>23847.9371893893</v>
      </c>
      <c r="G19" s="37">
        <v>255043.659883585</v>
      </c>
      <c r="H19" s="37">
        <v>8.5509701402546101E-2</v>
      </c>
    </row>
    <row r="20" spans="1:8">
      <c r="A20" s="37">
        <v>19</v>
      </c>
      <c r="B20" s="37">
        <v>33</v>
      </c>
      <c r="C20" s="37">
        <v>46357.135000000002</v>
      </c>
      <c r="D20" s="37">
        <v>680421.07232586003</v>
      </c>
      <c r="E20" s="37">
        <v>527864.11258187005</v>
      </c>
      <c r="F20" s="37">
        <v>152556.95974399001</v>
      </c>
      <c r="G20" s="37">
        <v>527864.11258187005</v>
      </c>
      <c r="H20" s="37">
        <v>0.224209634223276</v>
      </c>
    </row>
    <row r="21" spans="1:8">
      <c r="A21" s="37">
        <v>20</v>
      </c>
      <c r="B21" s="37">
        <v>34</v>
      </c>
      <c r="C21" s="37">
        <v>47355.682000000001</v>
      </c>
      <c r="D21" s="37">
        <v>282013.84682246402</v>
      </c>
      <c r="E21" s="37">
        <v>203312.99687773001</v>
      </c>
      <c r="F21" s="37">
        <v>78700.849944734</v>
      </c>
      <c r="G21" s="37">
        <v>203312.99687773001</v>
      </c>
      <c r="H21" s="37">
        <v>0.27906732535114998</v>
      </c>
    </row>
    <row r="22" spans="1:8">
      <c r="A22" s="37">
        <v>21</v>
      </c>
      <c r="B22" s="37">
        <v>35</v>
      </c>
      <c r="C22" s="37">
        <v>27715.056</v>
      </c>
      <c r="D22" s="37">
        <v>886841.00994778797</v>
      </c>
      <c r="E22" s="37">
        <v>831243.39813539805</v>
      </c>
      <c r="F22" s="37">
        <v>55597.611812389398</v>
      </c>
      <c r="G22" s="37">
        <v>831243.39813539805</v>
      </c>
      <c r="H22" s="37">
        <v>6.2691746534886406E-2</v>
      </c>
    </row>
    <row r="23" spans="1:8">
      <c r="A23" s="37">
        <v>22</v>
      </c>
      <c r="B23" s="37">
        <v>36</v>
      </c>
      <c r="C23" s="37">
        <v>135103.03899999999</v>
      </c>
      <c r="D23" s="37">
        <v>953839.73380884901</v>
      </c>
      <c r="E23" s="37">
        <v>806937.87549479702</v>
      </c>
      <c r="F23" s="37">
        <v>146901.85831405199</v>
      </c>
      <c r="G23" s="37">
        <v>806937.87549479702</v>
      </c>
      <c r="H23" s="37">
        <v>0.15401104934835</v>
      </c>
    </row>
    <row r="24" spans="1:8">
      <c r="A24" s="37">
        <v>23</v>
      </c>
      <c r="B24" s="37">
        <v>37</v>
      </c>
      <c r="C24" s="37">
        <v>157539.02600000001</v>
      </c>
      <c r="D24" s="37">
        <v>1319180.95242124</v>
      </c>
      <c r="E24" s="37">
        <v>1178954.92456882</v>
      </c>
      <c r="F24" s="37">
        <v>140226.027852414</v>
      </c>
      <c r="G24" s="37">
        <v>1178954.92456882</v>
      </c>
      <c r="H24" s="37">
        <v>0.106297796064324</v>
      </c>
    </row>
    <row r="25" spans="1:8">
      <c r="A25" s="37">
        <v>24</v>
      </c>
      <c r="B25" s="37">
        <v>38</v>
      </c>
      <c r="C25" s="37">
        <v>211474.04399999999</v>
      </c>
      <c r="D25" s="37">
        <v>943812.48580619495</v>
      </c>
      <c r="E25" s="37">
        <v>913400.761155752</v>
      </c>
      <c r="F25" s="37">
        <v>30411.724650442498</v>
      </c>
      <c r="G25" s="37">
        <v>913400.761155752</v>
      </c>
      <c r="H25" s="37">
        <v>3.2222210563854901E-2</v>
      </c>
    </row>
    <row r="26" spans="1:8">
      <c r="A26" s="37">
        <v>25</v>
      </c>
      <c r="B26" s="37">
        <v>39</v>
      </c>
      <c r="C26" s="37">
        <v>77370.411999999997</v>
      </c>
      <c r="D26" s="37">
        <v>129865.663174367</v>
      </c>
      <c r="E26" s="37">
        <v>95160.974108548005</v>
      </c>
      <c r="F26" s="37">
        <v>34704.6890658185</v>
      </c>
      <c r="G26" s="37">
        <v>95160.974108548005</v>
      </c>
      <c r="H26" s="37">
        <v>0.26723529697932202</v>
      </c>
    </row>
    <row r="27" spans="1:8">
      <c r="A27" s="37">
        <v>26</v>
      </c>
      <c r="B27" s="37">
        <v>42</v>
      </c>
      <c r="C27" s="37">
        <v>9239.1470000000008</v>
      </c>
      <c r="D27" s="37">
        <v>138442.8573</v>
      </c>
      <c r="E27" s="37">
        <v>120704.0805</v>
      </c>
      <c r="F27" s="37">
        <v>17738.7768</v>
      </c>
      <c r="G27" s="37">
        <v>120704.0805</v>
      </c>
      <c r="H27" s="37">
        <v>0.12813067532665001</v>
      </c>
    </row>
    <row r="28" spans="1:8">
      <c r="A28" s="37">
        <v>27</v>
      </c>
      <c r="B28" s="37">
        <v>75</v>
      </c>
      <c r="C28" s="37">
        <v>737</v>
      </c>
      <c r="D28" s="37">
        <v>76640.170940170894</v>
      </c>
      <c r="E28" s="37">
        <v>71959.696581196593</v>
      </c>
      <c r="F28" s="37">
        <v>4680.4743589743603</v>
      </c>
      <c r="G28" s="37">
        <v>71959.696581196593</v>
      </c>
      <c r="H28" s="37">
        <v>6.1070771392566003E-2</v>
      </c>
    </row>
    <row r="29" spans="1:8">
      <c r="A29" s="37">
        <v>28</v>
      </c>
      <c r="B29" s="37">
        <v>76</v>
      </c>
      <c r="C29" s="37">
        <v>2638</v>
      </c>
      <c r="D29" s="37">
        <v>399845.36462991498</v>
      </c>
      <c r="E29" s="37">
        <v>379099.68363846198</v>
      </c>
      <c r="F29" s="37">
        <v>20745.680991452999</v>
      </c>
      <c r="G29" s="37">
        <v>379099.68363846198</v>
      </c>
      <c r="H29" s="37">
        <v>5.1884260333127999E-2</v>
      </c>
    </row>
    <row r="30" spans="1:8">
      <c r="A30" s="37">
        <v>29</v>
      </c>
      <c r="B30" s="37">
        <v>99</v>
      </c>
      <c r="C30" s="37">
        <v>19</v>
      </c>
      <c r="D30" s="37">
        <v>41749.489448604501</v>
      </c>
      <c r="E30" s="37">
        <v>37283.107843582198</v>
      </c>
      <c r="F30" s="37">
        <v>4466.3816050223104</v>
      </c>
      <c r="G30" s="37">
        <v>37283.107843582198</v>
      </c>
      <c r="H30" s="37">
        <v>0.106980508360962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>
      <c r="A33" s="30"/>
      <c r="B33" s="33">
        <v>70</v>
      </c>
      <c r="C33" s="34">
        <v>58</v>
      </c>
      <c r="D33" s="34">
        <v>62704.32</v>
      </c>
      <c r="E33" s="34">
        <v>60330.47</v>
      </c>
      <c r="F33" s="30"/>
      <c r="G33" s="30"/>
      <c r="H33" s="30"/>
    </row>
    <row r="34" spans="1:8">
      <c r="A34" s="30"/>
      <c r="B34" s="33">
        <v>71</v>
      </c>
      <c r="C34" s="34">
        <v>81</v>
      </c>
      <c r="D34" s="34">
        <v>186989</v>
      </c>
      <c r="E34" s="34">
        <v>203159.43</v>
      </c>
      <c r="F34" s="30"/>
      <c r="G34" s="30"/>
      <c r="H34" s="30"/>
    </row>
    <row r="35" spans="1:8">
      <c r="A35" s="30"/>
      <c r="B35" s="33">
        <v>72</v>
      </c>
      <c r="C35" s="34">
        <v>22</v>
      </c>
      <c r="D35" s="34">
        <v>52583.78</v>
      </c>
      <c r="E35" s="34">
        <v>55270.99</v>
      </c>
      <c r="F35" s="30"/>
      <c r="G35" s="30"/>
      <c r="H35" s="30"/>
    </row>
    <row r="36" spans="1:8">
      <c r="A36" s="30"/>
      <c r="B36" s="33">
        <v>73</v>
      </c>
      <c r="C36" s="34">
        <v>71</v>
      </c>
      <c r="D36" s="34">
        <v>117249.67</v>
      </c>
      <c r="E36" s="34">
        <v>130603.1</v>
      </c>
      <c r="F36" s="30"/>
      <c r="G36" s="30"/>
      <c r="H36" s="30"/>
    </row>
    <row r="37" spans="1:8">
      <c r="A37" s="30"/>
      <c r="B37" s="33">
        <v>77</v>
      </c>
      <c r="C37" s="34">
        <v>75</v>
      </c>
      <c r="D37" s="34">
        <v>94741.08</v>
      </c>
      <c r="E37" s="34">
        <v>108056.14</v>
      </c>
      <c r="F37" s="30"/>
      <c r="G37" s="30"/>
      <c r="H37" s="30"/>
    </row>
    <row r="38" spans="1:8">
      <c r="A38" s="30"/>
      <c r="B38" s="33">
        <v>78</v>
      </c>
      <c r="C38" s="34">
        <v>38</v>
      </c>
      <c r="D38" s="34">
        <v>47638.47</v>
      </c>
      <c r="E38" s="34">
        <v>41435.68</v>
      </c>
      <c r="F38" s="34"/>
      <c r="G38" s="30"/>
      <c r="H38" s="30"/>
    </row>
    <row r="39" spans="1:8">
      <c r="A39" s="30"/>
      <c r="B39" s="33">
        <v>74</v>
      </c>
      <c r="C39" s="34">
        <v>0</v>
      </c>
      <c r="D39" s="34">
        <v>0</v>
      </c>
      <c r="E39" s="34">
        <v>0</v>
      </c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2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2016-04-11T00:11:13Z</dcterms:modified>
</cp:coreProperties>
</file>