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<sst xmlns="http://schemas.openxmlformats.org/spreadsheetml/2006/main" count="118" uniqueCount="77">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</sst>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29" fillId="33" borderId="18" xfId="0" applyFont="1" applyFill="1" applyBorder="1" applyAlignment="1">
      <alignment vertical="center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8" fillId="0" borderId="19" xfId="299" applyFont="1" applyBorder="1" applyAlignment="1">
      <alignment wrapText="1"/>
    </xf>
    <xf numFmtId="49" fontId="29" fillId="33" borderId="15" xfId="299" applyNumberFormat="1" applyFont="1" applyFill="1" applyBorder="1" applyAlignment="1">
      <alignment horizontal="left" vertical="top" wrapText="1"/>
    </xf>
    <xf numFmtId="0" fontId="28" fillId="0" borderId="0" xfId="299" applyFont="1" applyAlignment="1">
      <alignment wrapText="1"/>
    </xf>
    <xf numFmtId="14" fontId="29" fillId="33" borderId="12" xfId="299" applyNumberFormat="1" applyFont="1" applyFill="1" applyBorder="1" applyAlignment="1">
      <alignment vertical="center" wrapText="1"/>
    </xf>
    <xf numFmtId="14" fontId="29" fillId="33" borderId="16" xfId="299" applyNumberFormat="1" applyFont="1" applyFill="1" applyBorder="1" applyAlignment="1">
      <alignment vertical="center" wrapText="1"/>
    </xf>
    <xf numFmtId="14" fontId="29" fillId="33" borderId="17" xfId="299" applyNumberFormat="1" applyFont="1" applyFill="1" applyBorder="1" applyAlignment="1">
      <alignment vertical="center" wrapText="1"/>
    </xf>
    <xf numFmtId="49" fontId="30" fillId="33" borderId="15" xfId="299" applyNumberFormat="1" applyFont="1" applyFill="1" applyBorder="1" applyAlignment="1">
      <alignment horizontal="left" vertical="top" wrapText="1"/>
    </xf>
    <xf numFmtId="49" fontId="30" fillId="33" borderId="14" xfId="299" applyNumberFormat="1" applyFont="1" applyFill="1" applyBorder="1" applyAlignment="1">
      <alignment horizontal="left" vertical="top" wrapText="1"/>
    </xf>
    <xf numFmtId="49" fontId="30" fillId="33" borderId="13" xfId="299" applyNumberFormat="1" applyFont="1" applyFill="1" applyBorder="1" applyAlignment="1">
      <alignment horizontal="left" vertical="top" wrapText="1"/>
    </xf>
    <xf numFmtId="0" fontId="29" fillId="33" borderId="15" xfId="299" applyFont="1" applyFill="1" applyBorder="1" applyAlignment="1">
      <alignment vertical="center" wrapText="1"/>
    </xf>
    <xf numFmtId="0" fontId="29" fillId="33" borderId="13" xfId="299" applyFont="1" applyFill="1" applyBorder="1" applyAlignment="1">
      <alignment vertical="center" wrapText="1"/>
    </xf>
    <xf numFmtId="0" fontId="28" fillId="0" borderId="0" xfId="299" applyFont="1" applyAlignment="1">
      <alignment horizontal="right" vertical="center" wrapText="1"/>
    </xf>
    <xf numFmtId="49" fontId="29" fillId="33" borderId="13" xfId="299" applyNumberFormat="1" applyFont="1" applyFill="1" applyBorder="1" applyAlignment="1">
      <alignment horizontal="left" vertical="top" wrapText="1"/>
    </xf>
    <xf numFmtId="0" fontId="1" fillId="0" borderId="0" xfId="299">
      <alignment vertical="center"/>
    </xf>
    <xf numFmtId="0" fontId="34" fillId="0" borderId="0" xfId="299" applyFont="1" applyAlignment="1">
      <alignment horizontal="left" wrapText="1"/>
    </xf>
    <xf numFmtId="0" fontId="40" fillId="0" borderId="19" xfId="299" applyFont="1" applyBorder="1" applyAlignment="1">
      <alignment horizontal="left" vertical="center" wrapText="1"/>
    </xf>
    <xf numFmtId="0" fontId="29" fillId="0" borderId="10" xfId="299" applyFont="1" applyBorder="1" applyAlignment="1">
      <alignment wrapText="1"/>
    </xf>
    <xf numFmtId="0" fontId="28" fillId="0" borderId="11" xfId="299" applyFont="1" applyBorder="1" applyAlignment="1">
      <alignment wrapText="1"/>
    </xf>
    <xf numFmtId="0" fontId="28" fillId="0" borderId="11" xfId="299" applyFont="1" applyBorder="1" applyAlignment="1">
      <alignment horizontal="right" vertical="center" wrapText="1"/>
    </xf>
    <xf numFmtId="49" fontId="29" fillId="33" borderId="10" xfId="299" applyNumberFormat="1" applyFont="1" applyFill="1" applyBorder="1" applyAlignment="1">
      <alignment vertical="center" wrapText="1"/>
    </xf>
    <xf numFmtId="49" fontId="29" fillId="33" borderId="12" xfId="299" applyNumberFormat="1" applyFont="1" applyFill="1" applyBorder="1" applyAlignment="1">
      <alignment vertical="center" wrapText="1"/>
    </xf>
    <xf numFmtId="0" fontId="29" fillId="33" borderId="10" xfId="299" applyFont="1" applyFill="1" applyBorder="1" applyAlignment="1">
      <alignment vertical="center" wrapText="1"/>
    </xf>
    <xf numFmtId="0" fontId="29" fillId="33" borderId="12" xfId="299" applyFont="1" applyFill="1" applyBorder="1" applyAlignment="1">
      <alignment vertical="center" wrapText="1"/>
    </xf>
    <xf numFmtId="4" fontId="30" fillId="34" borderId="10" xfId="299" applyNumberFormat="1" applyFont="1" applyFill="1" applyBorder="1" applyAlignment="1">
      <alignment horizontal="right" vertical="top" wrapText="1"/>
    </xf>
    <xf numFmtId="176" fontId="30" fillId="34" borderId="10" xfId="299" applyNumberFormat="1" applyFont="1" applyFill="1" applyBorder="1" applyAlignment="1">
      <alignment horizontal="right" vertical="top" wrapText="1"/>
    </xf>
    <xf numFmtId="176" fontId="30" fillId="34" borderId="12" xfId="299" applyNumberFormat="1" applyFont="1" applyFill="1" applyBorder="1" applyAlignment="1">
      <alignment horizontal="right" vertical="top" wrapText="1"/>
    </xf>
    <xf numFmtId="4" fontId="29" fillId="35" borderId="10" xfId="299" applyNumberFormat="1" applyFont="1" applyFill="1" applyBorder="1" applyAlignment="1">
      <alignment horizontal="right" vertical="top" wrapText="1"/>
    </xf>
    <xf numFmtId="176" fontId="29" fillId="35" borderId="10" xfId="299" applyNumberFormat="1" applyFont="1" applyFill="1" applyBorder="1" applyAlignment="1">
      <alignment horizontal="right" vertical="top" wrapText="1"/>
    </xf>
    <xf numFmtId="176" fontId="29" fillId="35" borderId="12" xfId="299" applyNumberFormat="1" applyFont="1" applyFill="1" applyBorder="1" applyAlignment="1">
      <alignment horizontal="right" vertical="top" wrapText="1"/>
    </xf>
    <xf numFmtId="0" fontId="29" fillId="35" borderId="10" xfId="299" applyFont="1" applyFill="1" applyBorder="1" applyAlignment="1">
      <alignment horizontal="right" vertical="top" wrapText="1"/>
    </xf>
    <xf numFmtId="0" fontId="29" fillId="35" borderId="12" xfId="299" applyFont="1" applyFill="1" applyBorder="1" applyAlignment="1">
      <alignment horizontal="right" vertical="top" wrapText="1"/>
    </xf>
    <xf numFmtId="4" fontId="29" fillId="35" borderId="13" xfId="299" applyNumberFormat="1" applyFont="1" applyFill="1" applyBorder="1" applyAlignment="1">
      <alignment horizontal="right" vertical="top" wrapText="1"/>
    </xf>
    <xf numFmtId="0" fontId="29" fillId="35" borderId="13" xfId="299" applyFont="1" applyFill="1" applyBorder="1" applyAlignment="1">
      <alignment horizontal="right" vertical="top" wrapText="1"/>
    </xf>
    <xf numFmtId="176" fontId="29" fillId="35" borderId="13" xfId="299" applyNumberFormat="1" applyFont="1" applyFill="1" applyBorder="1" applyAlignment="1">
      <alignment horizontal="right" vertical="top" wrapText="1"/>
    </xf>
    <xf numFmtId="176" fontId="29" fillId="35" borderId="20" xfId="299" applyNumberFormat="1" applyFont="1" applyFill="1" applyBorder="1" applyAlignment="1">
      <alignment horizontal="right" vertical="top" wrapText="1"/>
    </xf>
  </cellXfs>
  <cellStyles count="31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25423507.054299995</v>
      </c>
      <c r="F3" s="25">
        <f>RA!I7</f>
        <v>1207875.9398000001</v>
      </c>
      <c r="G3" s="16">
        <f>SUM(G4:G41)</f>
        <v>24215631.114500001</v>
      </c>
      <c r="H3" s="27">
        <f>RA!J7</f>
        <v>4.7510201374664698</v>
      </c>
      <c r="I3" s="20">
        <f>SUM(I4:I41)</f>
        <v>25423512.742852304</v>
      </c>
      <c r="J3" s="21">
        <f>SUM(J4:J41)</f>
        <v>24215630.738407429</v>
      </c>
      <c r="K3" s="22">
        <f>E3-I3</f>
        <v>-5.6885523088276386</v>
      </c>
      <c r="L3" s="22">
        <f>G3-J3</f>
        <v>0.3760925717651844</v>
      </c>
    </row>
    <row r="4" spans="1:13" x14ac:dyDescent="0.2">
      <c r="A4" s="45">
        <f>RA!A8</f>
        <v>42476</v>
      </c>
      <c r="B4" s="12">
        <v>12</v>
      </c>
      <c r="C4" s="43" t="s">
        <v>6</v>
      </c>
      <c r="D4" s="43"/>
      <c r="E4" s="15">
        <f>VLOOKUP(C4,RA!B8:D35,3,0)</f>
        <v>703141.09820000001</v>
      </c>
      <c r="F4" s="25">
        <f>VLOOKUP(C4,RA!B8:I38,8,0)</f>
        <v>127512.6796</v>
      </c>
      <c r="G4" s="16">
        <f t="shared" ref="G4:G41" si="0">E4-F4</f>
        <v>575628.41859999998</v>
      </c>
      <c r="H4" s="27">
        <f>RA!J8</f>
        <v>18.134721455825201</v>
      </c>
      <c r="I4" s="20">
        <f>VLOOKUP(B4,RMS!B:D,3,FALSE)</f>
        <v>703141.94754358998</v>
      </c>
      <c r="J4" s="21">
        <f>VLOOKUP(B4,RMS!B:E,4,FALSE)</f>
        <v>575628.43286837602</v>
      </c>
      <c r="K4" s="22">
        <f t="shared" ref="K4:K41" si="1">E4-I4</f>
        <v>-0.84934358997270465</v>
      </c>
      <c r="L4" s="22">
        <f t="shared" ref="L4:L41" si="2">G4-J4</f>
        <v>-1.426837604958564E-2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111684.0215</v>
      </c>
      <c r="F5" s="25">
        <f>VLOOKUP(C5,RA!B9:I39,8,0)</f>
        <v>21656.248</v>
      </c>
      <c r="G5" s="16">
        <f t="shared" si="0"/>
        <v>90027.77350000001</v>
      </c>
      <c r="H5" s="27">
        <f>RA!J9</f>
        <v>19.3906413013611</v>
      </c>
      <c r="I5" s="20">
        <f>VLOOKUP(B5,RMS!B:D,3,FALSE)</f>
        <v>111684.054333333</v>
      </c>
      <c r="J5" s="21">
        <f>VLOOKUP(B5,RMS!B:E,4,FALSE)</f>
        <v>90027.785715384598</v>
      </c>
      <c r="K5" s="22">
        <f t="shared" si="1"/>
        <v>-3.2833332996233366E-2</v>
      </c>
      <c r="L5" s="22">
        <f t="shared" si="2"/>
        <v>-1.2215384587761946E-2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198245.68179999999</v>
      </c>
      <c r="F6" s="25">
        <f>VLOOKUP(C6,RA!B10:I40,8,0)</f>
        <v>41560.544199999997</v>
      </c>
      <c r="G6" s="16">
        <f t="shared" si="0"/>
        <v>156685.13759999999</v>
      </c>
      <c r="H6" s="27">
        <f>RA!J10</f>
        <v>20.9641611472417</v>
      </c>
      <c r="I6" s="20">
        <f>VLOOKUP(B6,RMS!B:D,3,FALSE)</f>
        <v>198248.27970925</v>
      </c>
      <c r="J6" s="21">
        <f>VLOOKUP(B6,RMS!B:E,4,FALSE)</f>
        <v>156685.139169931</v>
      </c>
      <c r="K6" s="22">
        <f>E6-I6</f>
        <v>-2.597909250005614</v>
      </c>
      <c r="L6" s="22">
        <f t="shared" si="2"/>
        <v>-1.5699310170020908E-3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52483.033799999997</v>
      </c>
      <c r="F7" s="25">
        <f>VLOOKUP(C7,RA!B11:I41,8,0)</f>
        <v>11407.062400000001</v>
      </c>
      <c r="G7" s="16">
        <f t="shared" si="0"/>
        <v>41075.971399999995</v>
      </c>
      <c r="H7" s="27">
        <f>RA!J11</f>
        <v>21.734761834595002</v>
      </c>
      <c r="I7" s="20">
        <f>VLOOKUP(B7,RMS!B:D,3,FALSE)</f>
        <v>52483.073048143102</v>
      </c>
      <c r="J7" s="21">
        <f>VLOOKUP(B7,RMS!B:E,4,FALSE)</f>
        <v>41075.9714470615</v>
      </c>
      <c r="K7" s="22">
        <f t="shared" si="1"/>
        <v>-3.9248143104487099E-2</v>
      </c>
      <c r="L7" s="22">
        <f t="shared" si="2"/>
        <v>-4.706150502897799E-5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205045.82810000001</v>
      </c>
      <c r="F8" s="25">
        <f>VLOOKUP(C8,RA!B12:I42,8,0)</f>
        <v>27834.2183</v>
      </c>
      <c r="G8" s="16">
        <f t="shared" si="0"/>
        <v>177211.60980000001</v>
      </c>
      <c r="H8" s="27">
        <f>RA!J12</f>
        <v>13.574632831069</v>
      </c>
      <c r="I8" s="20">
        <f>VLOOKUP(B8,RMS!B:D,3,FALSE)</f>
        <v>205045.838535043</v>
      </c>
      <c r="J8" s="21">
        <f>VLOOKUP(B8,RMS!B:E,4,FALSE)</f>
        <v>177211.60812734999</v>
      </c>
      <c r="K8" s="22">
        <f t="shared" si="1"/>
        <v>-1.0435042990138754E-2</v>
      </c>
      <c r="L8" s="22">
        <f t="shared" si="2"/>
        <v>1.6726500180084258E-3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466598.78509999998</v>
      </c>
      <c r="F9" s="25">
        <f>VLOOKUP(C9,RA!B13:I43,8,0)</f>
        <v>44891.688800000004</v>
      </c>
      <c r="G9" s="16">
        <f t="shared" si="0"/>
        <v>421707.09629999998</v>
      </c>
      <c r="H9" s="27">
        <f>RA!J13</f>
        <v>9.6210470823191194</v>
      </c>
      <c r="I9" s="20">
        <f>VLOOKUP(B9,RMS!B:D,3,FALSE)</f>
        <v>466599.031217949</v>
      </c>
      <c r="J9" s="21">
        <f>VLOOKUP(B9,RMS!B:E,4,FALSE)</f>
        <v>421707.09429828997</v>
      </c>
      <c r="K9" s="22">
        <f t="shared" si="1"/>
        <v>-0.24611794902011752</v>
      </c>
      <c r="L9" s="22">
        <f t="shared" si="2"/>
        <v>2.0017100032418966E-3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149263.00700000001</v>
      </c>
      <c r="F10" s="25">
        <f>VLOOKUP(C10,RA!B14:I43,8,0)</f>
        <v>28949.112499999999</v>
      </c>
      <c r="G10" s="16">
        <f t="shared" si="0"/>
        <v>120313.89450000001</v>
      </c>
      <c r="H10" s="27">
        <f>RA!J14</f>
        <v>19.394700054515202</v>
      </c>
      <c r="I10" s="20">
        <f>VLOOKUP(B10,RMS!B:D,3,FALSE)</f>
        <v>149263.013871795</v>
      </c>
      <c r="J10" s="21">
        <f>VLOOKUP(B10,RMS!B:E,4,FALSE)</f>
        <v>120313.896113675</v>
      </c>
      <c r="K10" s="22">
        <f t="shared" si="1"/>
        <v>-6.8717949907295406E-3</v>
      </c>
      <c r="L10" s="22">
        <f t="shared" si="2"/>
        <v>-1.613674990949221E-3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176708.45259999999</v>
      </c>
      <c r="F11" s="25">
        <f>VLOOKUP(C11,RA!B15:I44,8,0)</f>
        <v>8288.0316000000003</v>
      </c>
      <c r="G11" s="16">
        <f t="shared" si="0"/>
        <v>168420.421</v>
      </c>
      <c r="H11" s="27">
        <f>RA!J15</f>
        <v>4.6902292890091202</v>
      </c>
      <c r="I11" s="20">
        <f>VLOOKUP(B11,RMS!B:D,3,FALSE)</f>
        <v>176708.759818803</v>
      </c>
      <c r="J11" s="21">
        <f>VLOOKUP(B11,RMS!B:E,4,FALSE)</f>
        <v>168420.42247606799</v>
      </c>
      <c r="K11" s="22">
        <f t="shared" si="1"/>
        <v>-0.30721880300552584</v>
      </c>
      <c r="L11" s="22">
        <f t="shared" si="2"/>
        <v>-1.4760679914616048E-3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1224217.3222000001</v>
      </c>
      <c r="F12" s="25">
        <f>VLOOKUP(C12,RA!B16:I45,8,0)</f>
        <v>-28207.195199999998</v>
      </c>
      <c r="G12" s="16">
        <f t="shared" si="0"/>
        <v>1252424.5174</v>
      </c>
      <c r="H12" s="27">
        <f>RA!J16</f>
        <v>-2.3041003168710099</v>
      </c>
      <c r="I12" s="20">
        <f>VLOOKUP(B12,RMS!B:D,3,FALSE)</f>
        <v>1224216.5541965801</v>
      </c>
      <c r="J12" s="21">
        <f>VLOOKUP(B12,RMS!B:E,4,FALSE)</f>
        <v>1252424.51793333</v>
      </c>
      <c r="K12" s="22">
        <f t="shared" si="1"/>
        <v>0.76800341997295618</v>
      </c>
      <c r="L12" s="22">
        <f t="shared" si="2"/>
        <v>-5.3333002142608166E-4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3376838.8117</v>
      </c>
      <c r="F13" s="25">
        <f>VLOOKUP(C13,RA!B17:I46,8,0)</f>
        <v>-43789.729800000001</v>
      </c>
      <c r="G13" s="16">
        <f t="shared" si="0"/>
        <v>3420628.5414999998</v>
      </c>
      <c r="H13" s="27">
        <f>RA!J17</f>
        <v>-1.29676695400083</v>
      </c>
      <c r="I13" s="20">
        <f>VLOOKUP(B13,RMS!B:D,3,FALSE)</f>
        <v>3376838.8394504301</v>
      </c>
      <c r="J13" s="21">
        <f>VLOOKUP(B13,RMS!B:E,4,FALSE)</f>
        <v>3420628.5435358998</v>
      </c>
      <c r="K13" s="22">
        <f t="shared" si="1"/>
        <v>-2.7750430162996054E-2</v>
      </c>
      <c r="L13" s="22">
        <f t="shared" si="2"/>
        <v>-2.0359000191092491E-3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2089363.6971</v>
      </c>
      <c r="F14" s="25">
        <f>VLOOKUP(C14,RA!B18:I47,8,0)</f>
        <v>272087.86310000002</v>
      </c>
      <c r="G14" s="16">
        <f t="shared" si="0"/>
        <v>1817275.834</v>
      </c>
      <c r="H14" s="27">
        <f>RA!J18</f>
        <v>13.0225227650721</v>
      </c>
      <c r="I14" s="20">
        <f>VLOOKUP(B14,RMS!B:D,3,FALSE)</f>
        <v>2089363.5204743601</v>
      </c>
      <c r="J14" s="21">
        <f>VLOOKUP(B14,RMS!B:E,4,FALSE)</f>
        <v>1817275.8240666699</v>
      </c>
      <c r="K14" s="22">
        <f t="shared" si="1"/>
        <v>0.1766256398987025</v>
      </c>
      <c r="L14" s="22">
        <f t="shared" si="2"/>
        <v>9.9333301186561584E-3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853589.88589999999</v>
      </c>
      <c r="F15" s="25">
        <f>VLOOKUP(C15,RA!B19:I48,8,0)</f>
        <v>-29255.5442</v>
      </c>
      <c r="G15" s="16">
        <f t="shared" si="0"/>
        <v>882845.4301</v>
      </c>
      <c r="H15" s="27">
        <f>RA!J19</f>
        <v>-3.42735366049398</v>
      </c>
      <c r="I15" s="20">
        <f>VLOOKUP(B15,RMS!B:D,3,FALSE)</f>
        <v>853589.95572991401</v>
      </c>
      <c r="J15" s="21">
        <f>VLOOKUP(B15,RMS!B:E,4,FALSE)</f>
        <v>882845.42745897395</v>
      </c>
      <c r="K15" s="22">
        <f t="shared" si="1"/>
        <v>-6.9829914020374417E-2</v>
      </c>
      <c r="L15" s="22">
        <f t="shared" si="2"/>
        <v>2.6410260470584035E-3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1232007.0363</v>
      </c>
      <c r="F16" s="25">
        <f>VLOOKUP(C16,RA!B20:I49,8,0)</f>
        <v>72918.891499999998</v>
      </c>
      <c r="G16" s="16">
        <f t="shared" si="0"/>
        <v>1159088.1448000001</v>
      </c>
      <c r="H16" s="27">
        <f>RA!J20</f>
        <v>5.9187073897720701</v>
      </c>
      <c r="I16" s="20">
        <f>VLOOKUP(B16,RMS!B:D,3,FALSE)</f>
        <v>1232007.0408999999</v>
      </c>
      <c r="J16" s="21">
        <f>VLOOKUP(B16,RMS!B:E,4,FALSE)</f>
        <v>1159088.1447999999</v>
      </c>
      <c r="K16" s="22">
        <f t="shared" si="1"/>
        <v>-4.5999998692423105E-3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466991.52120000002</v>
      </c>
      <c r="F17" s="25">
        <f>VLOOKUP(C17,RA!B21:I50,8,0)</f>
        <v>1988.2145</v>
      </c>
      <c r="G17" s="16">
        <f t="shared" si="0"/>
        <v>465003.30670000002</v>
      </c>
      <c r="H17" s="27">
        <f>RA!J21</f>
        <v>0.42574959281723301</v>
      </c>
      <c r="I17" s="20">
        <f>VLOOKUP(B17,RMS!B:D,3,FALSE)</f>
        <v>466991.32946184097</v>
      </c>
      <c r="J17" s="21">
        <f>VLOOKUP(B17,RMS!B:E,4,FALSE)</f>
        <v>465003.30664638098</v>
      </c>
      <c r="K17" s="22">
        <f t="shared" si="1"/>
        <v>0.19173815904650837</v>
      </c>
      <c r="L17" s="22">
        <f t="shared" si="2"/>
        <v>5.3619034588336945E-5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1531895.0930000001</v>
      </c>
      <c r="F18" s="25">
        <f>VLOOKUP(C18,RA!B22:I51,8,0)</f>
        <v>99645.394700000004</v>
      </c>
      <c r="G18" s="16">
        <f t="shared" si="0"/>
        <v>1432249.6983</v>
      </c>
      <c r="H18" s="27">
        <f>RA!J22</f>
        <v>6.5047140078540604</v>
      </c>
      <c r="I18" s="20">
        <f>VLOOKUP(B18,RMS!B:D,3,FALSE)</f>
        <v>1531896.70803333</v>
      </c>
      <c r="J18" s="21">
        <f>VLOOKUP(B18,RMS!B:E,4,FALSE)</f>
        <v>1432249.6969000001</v>
      </c>
      <c r="K18" s="22">
        <f t="shared" si="1"/>
        <v>-1.6150333299301565</v>
      </c>
      <c r="L18" s="22">
        <f t="shared" si="2"/>
        <v>1.39999995008111E-3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3488973.9504</v>
      </c>
      <c r="F19" s="25">
        <f>VLOOKUP(C19,RA!B23:I52,8,0)</f>
        <v>124298.1461</v>
      </c>
      <c r="G19" s="16">
        <f t="shared" si="0"/>
        <v>3364675.8043</v>
      </c>
      <c r="H19" s="27">
        <f>RA!J23</f>
        <v>3.5625988576311798</v>
      </c>
      <c r="I19" s="20">
        <f>VLOOKUP(B19,RMS!B:D,3,FALSE)</f>
        <v>3488974.84219915</v>
      </c>
      <c r="J19" s="21">
        <f>VLOOKUP(B19,RMS!B:E,4,FALSE)</f>
        <v>3364675.8256213702</v>
      </c>
      <c r="K19" s="22">
        <f t="shared" si="1"/>
        <v>-0.89179915003478527</v>
      </c>
      <c r="L19" s="22">
        <f t="shared" si="2"/>
        <v>-2.1321370266377926E-2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256930.64840000001</v>
      </c>
      <c r="F20" s="25">
        <f>VLOOKUP(C20,RA!B24:I53,8,0)</f>
        <v>41007.383900000001</v>
      </c>
      <c r="G20" s="16">
        <f t="shared" si="0"/>
        <v>215923.26449999999</v>
      </c>
      <c r="H20" s="27">
        <f>RA!J24</f>
        <v>15.960487452691099</v>
      </c>
      <c r="I20" s="20">
        <f>VLOOKUP(B20,RMS!B:D,3,FALSE)</f>
        <v>256930.72052008199</v>
      </c>
      <c r="J20" s="21">
        <f>VLOOKUP(B20,RMS!B:E,4,FALSE)</f>
        <v>215923.249975062</v>
      </c>
      <c r="K20" s="22">
        <f t="shared" si="1"/>
        <v>-7.2120081982575357E-2</v>
      </c>
      <c r="L20" s="22">
        <f t="shared" si="2"/>
        <v>1.4524937985697761E-2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292262.9313</v>
      </c>
      <c r="F21" s="25">
        <f>VLOOKUP(C21,RA!B25:I54,8,0)</f>
        <v>22279.808199999999</v>
      </c>
      <c r="G21" s="16">
        <f t="shared" si="0"/>
        <v>269983.12309999997</v>
      </c>
      <c r="H21" s="27">
        <f>RA!J25</f>
        <v>7.6232069872488797</v>
      </c>
      <c r="I21" s="20">
        <f>VLOOKUP(B21,RMS!B:D,3,FALSE)</f>
        <v>292262.91686143202</v>
      </c>
      <c r="J21" s="21">
        <f>VLOOKUP(B21,RMS!B:E,4,FALSE)</f>
        <v>269983.11649943999</v>
      </c>
      <c r="K21" s="22">
        <f t="shared" si="1"/>
        <v>1.4438567974139005E-2</v>
      </c>
      <c r="L21" s="22">
        <f t="shared" si="2"/>
        <v>6.6005599801428616E-3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668826.41099999996</v>
      </c>
      <c r="F22" s="25">
        <f>VLOOKUP(C22,RA!B26:I55,8,0)</f>
        <v>136150.99</v>
      </c>
      <c r="G22" s="16">
        <f t="shared" si="0"/>
        <v>532675.42099999997</v>
      </c>
      <c r="H22" s="27">
        <f>RA!J26</f>
        <v>20.3567005968609</v>
      </c>
      <c r="I22" s="20">
        <f>VLOOKUP(B22,RMS!B:D,3,FALSE)</f>
        <v>668826.34701927204</v>
      </c>
      <c r="J22" s="21">
        <f>VLOOKUP(B22,RMS!B:E,4,FALSE)</f>
        <v>532675.43190480105</v>
      </c>
      <c r="K22" s="22">
        <f t="shared" si="1"/>
        <v>6.3980727922171354E-2</v>
      </c>
      <c r="L22" s="22">
        <f t="shared" si="2"/>
        <v>-1.0904801078140736E-2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264810.70909999998</v>
      </c>
      <c r="F23" s="25">
        <f>VLOOKUP(C23,RA!B27:I56,8,0)</f>
        <v>73659.342900000003</v>
      </c>
      <c r="G23" s="16">
        <f t="shared" si="0"/>
        <v>191151.36619999999</v>
      </c>
      <c r="H23" s="27">
        <f>RA!J27</f>
        <v>27.815847459622201</v>
      </c>
      <c r="I23" s="20">
        <f>VLOOKUP(B23,RMS!B:D,3,FALSE)</f>
        <v>264810.45656118297</v>
      </c>
      <c r="J23" s="21">
        <f>VLOOKUP(B23,RMS!B:E,4,FALSE)</f>
        <v>191151.37889179299</v>
      </c>
      <c r="K23" s="22">
        <f t="shared" si="1"/>
        <v>0.25253881700336933</v>
      </c>
      <c r="L23" s="22">
        <f t="shared" si="2"/>
        <v>-1.2691793002886698E-2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978860.94469999999</v>
      </c>
      <c r="F24" s="25">
        <f>VLOOKUP(C24,RA!B28:I57,8,0)</f>
        <v>47153.828500000003</v>
      </c>
      <c r="G24" s="16">
        <f t="shared" si="0"/>
        <v>931707.11620000005</v>
      </c>
      <c r="H24" s="27">
        <f>RA!J28</f>
        <v>4.8172142075248097</v>
      </c>
      <c r="I24" s="20">
        <f>VLOOKUP(B24,RMS!B:D,3,FALSE)</f>
        <v>978860.94440442498</v>
      </c>
      <c r="J24" s="21">
        <f>VLOOKUP(B24,RMS!B:E,4,FALSE)</f>
        <v>931707.10322920303</v>
      </c>
      <c r="K24" s="22">
        <f t="shared" si="1"/>
        <v>2.9557500965893269E-4</v>
      </c>
      <c r="L24" s="22">
        <f t="shared" si="2"/>
        <v>1.2970797019079328E-2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889957.4351</v>
      </c>
      <c r="F25" s="25">
        <f>VLOOKUP(C25,RA!B29:I58,8,0)</f>
        <v>126776.9972</v>
      </c>
      <c r="G25" s="16">
        <f t="shared" si="0"/>
        <v>763180.43790000002</v>
      </c>
      <c r="H25" s="27">
        <f>RA!J29</f>
        <v>14.2452877182553</v>
      </c>
      <c r="I25" s="20">
        <f>VLOOKUP(B25,RMS!B:D,3,FALSE)</f>
        <v>889957.53296814102</v>
      </c>
      <c r="J25" s="21">
        <f>VLOOKUP(B25,RMS!B:E,4,FALSE)</f>
        <v>763180.43087320297</v>
      </c>
      <c r="K25" s="22">
        <f t="shared" si="1"/>
        <v>-9.7868141019716859E-2</v>
      </c>
      <c r="L25" s="22">
        <f t="shared" si="2"/>
        <v>7.0267970440909266E-3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VLOOKUP(C26,RA!B30:D55,3,0)</f>
        <v>1527877.0336</v>
      </c>
      <c r="F26" s="25">
        <f>VLOOKUP(C26,RA!B30:I59,8,0)</f>
        <v>134712.65400000001</v>
      </c>
      <c r="G26" s="16">
        <f t="shared" si="0"/>
        <v>1393164.3795999999</v>
      </c>
      <c r="H26" s="27">
        <f>RA!J30</f>
        <v>8.8169827176856401</v>
      </c>
      <c r="I26" s="20">
        <f>VLOOKUP(B26,RMS!B:D,3,FALSE)</f>
        <v>1527877.00710973</v>
      </c>
      <c r="J26" s="21">
        <f>VLOOKUP(B26,RMS!B:E,4,FALSE)</f>
        <v>1393164.3852260499</v>
      </c>
      <c r="K26" s="22">
        <f t="shared" si="1"/>
        <v>2.6490269927307963E-2</v>
      </c>
      <c r="L26" s="22">
        <f t="shared" si="2"/>
        <v>-5.6260500568896532E-3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1563287.5622</v>
      </c>
      <c r="F27" s="25">
        <f>VLOOKUP(C27,RA!B31:I60,8,0)</f>
        <v>-18581.596699999998</v>
      </c>
      <c r="G27" s="16">
        <f t="shared" si="0"/>
        <v>1581869.1589000002</v>
      </c>
      <c r="H27" s="27">
        <f>RA!J31</f>
        <v>-1.1886230754532601</v>
      </c>
      <c r="I27" s="20">
        <f>VLOOKUP(B27,RMS!B:D,3,FALSE)</f>
        <v>1563287.9600814199</v>
      </c>
      <c r="J27" s="21">
        <f>VLOOKUP(B27,RMS!B:E,4,FALSE)</f>
        <v>1581868.76856195</v>
      </c>
      <c r="K27" s="22">
        <f t="shared" si="1"/>
        <v>-0.39788141986355186</v>
      </c>
      <c r="L27" s="22">
        <f t="shared" si="2"/>
        <v>0.39033805020153522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117152.57309999999</v>
      </c>
      <c r="F28" s="25">
        <f>VLOOKUP(C28,RA!B32:I61,8,0)</f>
        <v>31614.807400000002</v>
      </c>
      <c r="G28" s="16">
        <f t="shared" si="0"/>
        <v>85537.765699999989</v>
      </c>
      <c r="H28" s="27">
        <f>RA!J32</f>
        <v>26.986011970060598</v>
      </c>
      <c r="I28" s="20">
        <f>VLOOKUP(B28,RMS!B:D,3,FALSE)</f>
        <v>117152.50503617</v>
      </c>
      <c r="J28" s="21">
        <f>VLOOKUP(B28,RMS!B:E,4,FALSE)</f>
        <v>85537.761035239295</v>
      </c>
      <c r="K28" s="22">
        <f t="shared" si="1"/>
        <v>6.8063829996390268E-2</v>
      </c>
      <c r="L28" s="22">
        <f t="shared" si="2"/>
        <v>4.6647606941405684E-3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148103.1508</v>
      </c>
      <c r="F30" s="25">
        <f>VLOOKUP(C30,RA!B34:I64,8,0)</f>
        <v>19533.804400000001</v>
      </c>
      <c r="G30" s="16">
        <f t="shared" si="0"/>
        <v>128569.34640000001</v>
      </c>
      <c r="H30" s="27" t="e">
        <f>RA!#REF!</f>
        <v>#REF!</v>
      </c>
      <c r="I30" s="20">
        <f>VLOOKUP(B30,RMS!B:D,3,FALSE)</f>
        <v>148103.1507</v>
      </c>
      <c r="J30" s="21">
        <f>VLOOKUP(B30,RMS!B:E,4,FALSE)</f>
        <v>128569.3456</v>
      </c>
      <c r="K30" s="22">
        <f t="shared" si="1"/>
        <v>1.0000000474974513E-4</v>
      </c>
      <c r="L30" s="22">
        <f t="shared" si="2"/>
        <v>8.0000000889413059E-4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VLOOKUP(C31,RA!B34:D61,3,0)</f>
        <v>75429.09</v>
      </c>
      <c r="F31" s="25">
        <f>VLOOKUP(C31,RA!B34:I65,8,0)</f>
        <v>2247.4499999999998</v>
      </c>
      <c r="G31" s="16">
        <f t="shared" si="0"/>
        <v>73181.64</v>
      </c>
      <c r="H31" s="27">
        <f>RA!J34</f>
        <v>13.189323991073399</v>
      </c>
      <c r="I31" s="20">
        <f>VLOOKUP(B31,RMS!B:D,3,FALSE)</f>
        <v>75429.09</v>
      </c>
      <c r="J31" s="21">
        <f>VLOOKUP(B31,RMS!B:E,4,FALSE)</f>
        <v>73181.64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512978.89</v>
      </c>
      <c r="F32" s="25">
        <f>VLOOKUP(C32,RA!B34:I65,8,0)</f>
        <v>-75715.91</v>
      </c>
      <c r="G32" s="16">
        <f t="shared" si="0"/>
        <v>588694.80000000005</v>
      </c>
      <c r="H32" s="27">
        <f>RA!J34</f>
        <v>13.189323991073399</v>
      </c>
      <c r="I32" s="20">
        <f>VLOOKUP(B32,RMS!B:D,3,FALSE)</f>
        <v>512978.89</v>
      </c>
      <c r="J32" s="21">
        <f>VLOOKUP(B32,RMS!B:E,4,FALSE)</f>
        <v>588694.80000000005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361046.17</v>
      </c>
      <c r="F33" s="25">
        <f>VLOOKUP(C33,RA!B34:I66,8,0)</f>
        <v>-23170.26</v>
      </c>
      <c r="G33" s="16">
        <f t="shared" si="0"/>
        <v>384216.43</v>
      </c>
      <c r="H33" s="27" t="e">
        <f>RA!#REF!</f>
        <v>#REF!</v>
      </c>
      <c r="I33" s="20">
        <f>VLOOKUP(B33,RMS!B:D,3,FALSE)</f>
        <v>361046.17</v>
      </c>
      <c r="J33" s="21">
        <f>VLOOKUP(B33,RMS!B:E,4,FALSE)</f>
        <v>384216.43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353657.46</v>
      </c>
      <c r="F34" s="25">
        <f>VLOOKUP(C34,RA!B34:I67,8,0)</f>
        <v>-77633.77</v>
      </c>
      <c r="G34" s="16">
        <f t="shared" si="0"/>
        <v>431291.23000000004</v>
      </c>
      <c r="H34" s="27">
        <f>RA!J34</f>
        <v>13.189323991073399</v>
      </c>
      <c r="I34" s="20">
        <f>VLOOKUP(B34,RMS!B:D,3,FALSE)</f>
        <v>353657.46</v>
      </c>
      <c r="J34" s="21">
        <f>VLOOKUP(B34,RMS!B:E,4,FALSE)</f>
        <v>431291.23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VLOOKUP(C35,RA!B35:D64,3,0)</f>
        <v>0.05</v>
      </c>
      <c r="F35" s="25">
        <f>VLOOKUP(C35,RA!B35:I68,8,0)</f>
        <v>0.04</v>
      </c>
      <c r="G35" s="16">
        <f t="shared" si="0"/>
        <v>1.0000000000000002E-2</v>
      </c>
      <c r="H35" s="27">
        <f>RA!J35</f>
        <v>2.9795533792068798</v>
      </c>
      <c r="I35" s="20">
        <f>VLOOKUP(B35,RMS!B:D,3,FALSE)</f>
        <v>0.05</v>
      </c>
      <c r="J35" s="21">
        <f>VLOOKUP(B35,RMS!B:E,4,FALSE)</f>
        <v>0.01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62958.119400000003</v>
      </c>
      <c r="F36" s="25">
        <f>VLOOKUP(C36,RA!B8:I68,8,0)</f>
        <v>4295.0888999999997</v>
      </c>
      <c r="G36" s="16">
        <f t="shared" si="0"/>
        <v>58663.030500000001</v>
      </c>
      <c r="H36" s="27">
        <f>RA!J35</f>
        <v>2.9795533792068798</v>
      </c>
      <c r="I36" s="20">
        <f>VLOOKUP(B36,RMS!B:D,3,FALSE)</f>
        <v>62958.1196581197</v>
      </c>
      <c r="J36" s="21">
        <f>VLOOKUP(B36,RMS!B:E,4,FALSE)</f>
        <v>58663.0299145299</v>
      </c>
      <c r="K36" s="22">
        <f t="shared" si="1"/>
        <v>-2.5811969680944458E-4</v>
      </c>
      <c r="L36" s="22">
        <f t="shared" si="2"/>
        <v>5.8547010121401399E-4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562021.41960000002</v>
      </c>
      <c r="F37" s="25">
        <f>VLOOKUP(C37,RA!B8:I69,8,0)</f>
        <v>29257.0517</v>
      </c>
      <c r="G37" s="16">
        <f t="shared" si="0"/>
        <v>532764.36790000007</v>
      </c>
      <c r="H37" s="27">
        <f>RA!J36</f>
        <v>-14.760044024423699</v>
      </c>
      <c r="I37" s="20">
        <f>VLOOKUP(B37,RMS!B:D,3,FALSE)</f>
        <v>562021.40340427402</v>
      </c>
      <c r="J37" s="21">
        <f>VLOOKUP(B37,RMS!B:E,4,FALSE)</f>
        <v>532764.36283333297</v>
      </c>
      <c r="K37" s="22">
        <f t="shared" si="1"/>
        <v>1.6195725998841226E-2</v>
      </c>
      <c r="L37" s="22">
        <f t="shared" si="2"/>
        <v>5.0666671013459563E-3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314641.12</v>
      </c>
      <c r="F38" s="25">
        <f>VLOOKUP(C38,RA!B9:I70,8,0)</f>
        <v>-62989.06</v>
      </c>
      <c r="G38" s="16">
        <f t="shared" si="0"/>
        <v>377630.18</v>
      </c>
      <c r="H38" s="27">
        <f>RA!J37</f>
        <v>-6.41753380184036</v>
      </c>
      <c r="I38" s="20">
        <f>VLOOKUP(B38,RMS!B:D,3,FALSE)</f>
        <v>314641.12</v>
      </c>
      <c r="J38" s="21">
        <f>VLOOKUP(B38,RMS!B:E,4,FALSE)</f>
        <v>377630.18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117688.97</v>
      </c>
      <c r="F39" s="25">
        <f>VLOOKUP(C39,RA!B10:I71,8,0)</f>
        <v>13842.76</v>
      </c>
      <c r="G39" s="16">
        <f t="shared" si="0"/>
        <v>103846.21</v>
      </c>
      <c r="H39" s="27">
        <f>RA!J38</f>
        <v>-21.9516845480935</v>
      </c>
      <c r="I39" s="20">
        <f>VLOOKUP(B39,RMS!B:D,3,FALSE)</f>
        <v>117688.97</v>
      </c>
      <c r="J39" s="21">
        <f>VLOOKUP(B39,RMS!B:E,4,FALSE)</f>
        <v>103846.21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80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27969.140100000001</v>
      </c>
      <c r="F41" s="25">
        <f>VLOOKUP(C41,RA!B8:I72,8,0)</f>
        <v>1648.9032999999999</v>
      </c>
      <c r="G41" s="16">
        <f t="shared" si="0"/>
        <v>26320.236799999999</v>
      </c>
      <c r="H41" s="27">
        <f>RA!J39</f>
        <v>80</v>
      </c>
      <c r="I41" s="20">
        <f>VLOOKUP(B41,RMS!B:D,3,FALSE)</f>
        <v>27969.1400045382</v>
      </c>
      <c r="J41" s="21">
        <f>VLOOKUP(B41,RMS!B:E,4,FALSE)</f>
        <v>26320.236684063198</v>
      </c>
      <c r="K41" s="22">
        <f t="shared" si="1"/>
        <v>9.5461800810880959E-5</v>
      </c>
      <c r="L41" s="22">
        <f t="shared" si="2"/>
        <v>1.1593680028454401E-4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A8"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25423507.054299999</v>
      </c>
      <c r="E7" s="73">
        <v>26289969.5328</v>
      </c>
      <c r="F7" s="74">
        <v>96.704208890698794</v>
      </c>
      <c r="G7" s="73">
        <v>15637516.5197</v>
      </c>
      <c r="H7" s="74">
        <v>62.580209090565504</v>
      </c>
      <c r="I7" s="73">
        <v>1207875.9398000001</v>
      </c>
      <c r="J7" s="74">
        <v>4.7510201374664698</v>
      </c>
      <c r="K7" s="73">
        <v>1188595.8528</v>
      </c>
      <c r="L7" s="74">
        <v>7.6009246820146803</v>
      </c>
      <c r="M7" s="74">
        <v>1.6220893716381E-2</v>
      </c>
      <c r="N7" s="73">
        <v>266860221.1744</v>
      </c>
      <c r="O7" s="73">
        <v>2599645483.3000998</v>
      </c>
      <c r="P7" s="73">
        <v>1071505</v>
      </c>
      <c r="Q7" s="73">
        <v>866963</v>
      </c>
      <c r="R7" s="74">
        <v>23.592933031744099</v>
      </c>
      <c r="S7" s="73">
        <v>23.726914064143401</v>
      </c>
      <c r="T7" s="73">
        <v>25.967663078239799</v>
      </c>
      <c r="U7" s="75">
        <v>-9.4439125460593605</v>
      </c>
      <c r="V7" s="63"/>
      <c r="W7" s="63"/>
    </row>
    <row r="8" spans="1:23" ht="12" customHeight="1" thickBot="1" x14ac:dyDescent="0.25">
      <c r="A8" s="53">
        <v>42476</v>
      </c>
      <c r="B8" s="62" t="s">
        <v>6</v>
      </c>
      <c r="C8" s="51"/>
      <c r="D8" s="76">
        <v>703141.09820000001</v>
      </c>
      <c r="E8" s="76">
        <v>930148.18059999996</v>
      </c>
      <c r="F8" s="77">
        <v>75.594524922516399</v>
      </c>
      <c r="G8" s="76">
        <v>597033.45600000001</v>
      </c>
      <c r="H8" s="77">
        <v>17.772478432096399</v>
      </c>
      <c r="I8" s="76">
        <v>127512.6796</v>
      </c>
      <c r="J8" s="77">
        <v>18.134721455825201</v>
      </c>
      <c r="K8" s="76">
        <v>83273.486900000004</v>
      </c>
      <c r="L8" s="77">
        <v>13.9478761304124</v>
      </c>
      <c r="M8" s="77">
        <v>0.53125183473012505</v>
      </c>
      <c r="N8" s="76">
        <v>10256420.868100001</v>
      </c>
      <c r="O8" s="76">
        <v>99642416.664900005</v>
      </c>
      <c r="P8" s="76">
        <v>27925</v>
      </c>
      <c r="Q8" s="76">
        <v>21082</v>
      </c>
      <c r="R8" s="77">
        <v>32.458969737216599</v>
      </c>
      <c r="S8" s="76">
        <v>25.179627509400198</v>
      </c>
      <c r="T8" s="76">
        <v>27.150521297789599</v>
      </c>
      <c r="U8" s="78">
        <v>-7.8273349661492002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111684.0215</v>
      </c>
      <c r="E9" s="76">
        <v>158415.45389999999</v>
      </c>
      <c r="F9" s="77">
        <v>70.500711105180898</v>
      </c>
      <c r="G9" s="76">
        <v>62314.375599999999</v>
      </c>
      <c r="H9" s="77">
        <v>79.226736085597594</v>
      </c>
      <c r="I9" s="76">
        <v>21656.248</v>
      </c>
      <c r="J9" s="77">
        <v>19.3906413013611</v>
      </c>
      <c r="K9" s="76">
        <v>13464.631600000001</v>
      </c>
      <c r="L9" s="77">
        <v>21.6075848796598</v>
      </c>
      <c r="M9" s="77">
        <v>0.60838028424038004</v>
      </c>
      <c r="N9" s="76">
        <v>1687259.5348</v>
      </c>
      <c r="O9" s="76">
        <v>13644850.4888</v>
      </c>
      <c r="P9" s="76">
        <v>6608</v>
      </c>
      <c r="Q9" s="76">
        <v>4072</v>
      </c>
      <c r="R9" s="77">
        <v>62.278978388997999</v>
      </c>
      <c r="S9" s="76">
        <v>16.901334972760299</v>
      </c>
      <c r="T9" s="76">
        <v>16.1225475687623</v>
      </c>
      <c r="U9" s="78">
        <v>4.6078455060098698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198245.68179999999</v>
      </c>
      <c r="E10" s="76">
        <v>228667.70989999999</v>
      </c>
      <c r="F10" s="77">
        <v>86.695966774974906</v>
      </c>
      <c r="G10" s="76">
        <v>111258.58</v>
      </c>
      <c r="H10" s="77">
        <v>78.184623424099101</v>
      </c>
      <c r="I10" s="76">
        <v>41560.544199999997</v>
      </c>
      <c r="J10" s="77">
        <v>20.9641611472417</v>
      </c>
      <c r="K10" s="76">
        <v>22974.560600000001</v>
      </c>
      <c r="L10" s="77">
        <v>20.6496978480221</v>
      </c>
      <c r="M10" s="77">
        <v>0.80898102573504704</v>
      </c>
      <c r="N10" s="76">
        <v>2443381.8901999998</v>
      </c>
      <c r="O10" s="76">
        <v>23639487.484499998</v>
      </c>
      <c r="P10" s="76">
        <v>116249</v>
      </c>
      <c r="Q10" s="76">
        <v>92026</v>
      </c>
      <c r="R10" s="77">
        <v>26.321909025710099</v>
      </c>
      <c r="S10" s="76">
        <v>1.70535386799026</v>
      </c>
      <c r="T10" s="76">
        <v>1.4345892986764599</v>
      </c>
      <c r="U10" s="78">
        <v>15.877324606704301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52483.033799999997</v>
      </c>
      <c r="E11" s="76">
        <v>134008.61110000001</v>
      </c>
      <c r="F11" s="77">
        <v>39.163926384429203</v>
      </c>
      <c r="G11" s="76">
        <v>42971.878799999999</v>
      </c>
      <c r="H11" s="77">
        <v>22.133439974237302</v>
      </c>
      <c r="I11" s="76">
        <v>11407.062400000001</v>
      </c>
      <c r="J11" s="77">
        <v>21.734761834595002</v>
      </c>
      <c r="K11" s="76">
        <v>7241.1374999999998</v>
      </c>
      <c r="L11" s="77">
        <v>16.850874809783701</v>
      </c>
      <c r="M11" s="77">
        <v>0.57531360231731499</v>
      </c>
      <c r="N11" s="76">
        <v>872827.71360000002</v>
      </c>
      <c r="O11" s="76">
        <v>7914477.8843999999</v>
      </c>
      <c r="P11" s="76">
        <v>2638</v>
      </c>
      <c r="Q11" s="76">
        <v>2064</v>
      </c>
      <c r="R11" s="77">
        <v>27.810077519379899</v>
      </c>
      <c r="S11" s="76">
        <v>19.8950090219864</v>
      </c>
      <c r="T11" s="76">
        <v>21.416941812015502</v>
      </c>
      <c r="U11" s="78">
        <v>-7.64982206515832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205045.82810000001</v>
      </c>
      <c r="E12" s="76">
        <v>238989.50959999999</v>
      </c>
      <c r="F12" s="77">
        <v>85.7969993926461</v>
      </c>
      <c r="G12" s="76">
        <v>135552.8958</v>
      </c>
      <c r="H12" s="77">
        <v>51.266283829548399</v>
      </c>
      <c r="I12" s="76">
        <v>27834.2183</v>
      </c>
      <c r="J12" s="77">
        <v>13.574632831069</v>
      </c>
      <c r="K12" s="76">
        <v>16240.8923</v>
      </c>
      <c r="L12" s="77">
        <v>11.9812212082599</v>
      </c>
      <c r="M12" s="77">
        <v>0.71383553230015595</v>
      </c>
      <c r="N12" s="76">
        <v>2027465.1266999999</v>
      </c>
      <c r="O12" s="76">
        <v>25701504.833299998</v>
      </c>
      <c r="P12" s="76">
        <v>2385</v>
      </c>
      <c r="Q12" s="76">
        <v>1784</v>
      </c>
      <c r="R12" s="77">
        <v>33.688340807174903</v>
      </c>
      <c r="S12" s="76">
        <v>85.973093542976898</v>
      </c>
      <c r="T12" s="76">
        <v>93.728686883408102</v>
      </c>
      <c r="U12" s="78">
        <v>-9.0209541390461006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466598.78509999998</v>
      </c>
      <c r="E13" s="76">
        <v>375894.592</v>
      </c>
      <c r="F13" s="77">
        <v>124.13022028792599</v>
      </c>
      <c r="G13" s="76">
        <v>288930.99560000002</v>
      </c>
      <c r="H13" s="77">
        <v>61.491426051764201</v>
      </c>
      <c r="I13" s="76">
        <v>44891.688800000004</v>
      </c>
      <c r="J13" s="77">
        <v>9.6210470823191194</v>
      </c>
      <c r="K13" s="76">
        <v>34374.246099999997</v>
      </c>
      <c r="L13" s="77">
        <v>11.897043454482199</v>
      </c>
      <c r="M13" s="77">
        <v>0.30596867984837101</v>
      </c>
      <c r="N13" s="76">
        <v>3452567.1685000001</v>
      </c>
      <c r="O13" s="76">
        <v>42960082.877400003</v>
      </c>
      <c r="P13" s="76">
        <v>15885</v>
      </c>
      <c r="Q13" s="76">
        <v>12127</v>
      </c>
      <c r="R13" s="77">
        <v>30.988702894367901</v>
      </c>
      <c r="S13" s="76">
        <v>29.373546433742501</v>
      </c>
      <c r="T13" s="76">
        <v>22.202873447678702</v>
      </c>
      <c r="U13" s="78">
        <v>24.412009636761301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149263.00700000001</v>
      </c>
      <c r="E14" s="76">
        <v>187010.4474</v>
      </c>
      <c r="F14" s="77">
        <v>79.8153306808248</v>
      </c>
      <c r="G14" s="76">
        <v>139816.73759999999</v>
      </c>
      <c r="H14" s="77">
        <v>6.7561792401598799</v>
      </c>
      <c r="I14" s="76">
        <v>28949.112499999999</v>
      </c>
      <c r="J14" s="77">
        <v>19.394700054515202</v>
      </c>
      <c r="K14" s="76">
        <v>24782.188699999999</v>
      </c>
      <c r="L14" s="77">
        <v>17.724765378876899</v>
      </c>
      <c r="M14" s="77">
        <v>0.16814188005920599</v>
      </c>
      <c r="N14" s="76">
        <v>2122477.2812000001</v>
      </c>
      <c r="O14" s="76">
        <v>18656621.264699999</v>
      </c>
      <c r="P14" s="76">
        <v>2598</v>
      </c>
      <c r="Q14" s="76">
        <v>2156</v>
      </c>
      <c r="R14" s="77">
        <v>20.500927643784799</v>
      </c>
      <c r="S14" s="76">
        <v>57.453043494996201</v>
      </c>
      <c r="T14" s="76">
        <v>56.279583116883103</v>
      </c>
      <c r="U14" s="78">
        <v>2.0424686086738699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176708.45259999999</v>
      </c>
      <c r="E15" s="76">
        <v>193792.89069999999</v>
      </c>
      <c r="F15" s="77">
        <v>91.1841770674408</v>
      </c>
      <c r="G15" s="76">
        <v>117180.58689999999</v>
      </c>
      <c r="H15" s="77">
        <v>50.800108853184099</v>
      </c>
      <c r="I15" s="76">
        <v>8288.0316000000003</v>
      </c>
      <c r="J15" s="77">
        <v>4.6902292890091202</v>
      </c>
      <c r="K15" s="76">
        <v>17663.699199999999</v>
      </c>
      <c r="L15" s="77">
        <v>15.073912554367</v>
      </c>
      <c r="M15" s="77">
        <v>-0.53078732228411096</v>
      </c>
      <c r="N15" s="76">
        <v>1752932.3565</v>
      </c>
      <c r="O15" s="76">
        <v>15076797.2269</v>
      </c>
      <c r="P15" s="76">
        <v>6917</v>
      </c>
      <c r="Q15" s="76">
        <v>5189</v>
      </c>
      <c r="R15" s="77">
        <v>33.301214106764299</v>
      </c>
      <c r="S15" s="76">
        <v>25.546978834754999</v>
      </c>
      <c r="T15" s="76">
        <v>25.2408384659857</v>
      </c>
      <c r="U15" s="78">
        <v>1.1983427502305299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1224217.3222000001</v>
      </c>
      <c r="E16" s="76">
        <v>1601652.452</v>
      </c>
      <c r="F16" s="77">
        <v>76.434642276562997</v>
      </c>
      <c r="G16" s="76">
        <v>721317.22560000001</v>
      </c>
      <c r="H16" s="77">
        <v>69.719684869813307</v>
      </c>
      <c r="I16" s="76">
        <v>-28207.195199999998</v>
      </c>
      <c r="J16" s="77">
        <v>-2.3041003168710099</v>
      </c>
      <c r="K16" s="76">
        <v>29218.653600000001</v>
      </c>
      <c r="L16" s="77">
        <v>4.0507355935795903</v>
      </c>
      <c r="M16" s="77">
        <v>-1.9653831277153699</v>
      </c>
      <c r="N16" s="76">
        <v>14410898.965500001</v>
      </c>
      <c r="O16" s="76">
        <v>125990650.9976</v>
      </c>
      <c r="P16" s="76">
        <v>57175</v>
      </c>
      <c r="Q16" s="76">
        <v>39694</v>
      </c>
      <c r="R16" s="77">
        <v>44.039401420869702</v>
      </c>
      <c r="S16" s="76">
        <v>21.411759024049001</v>
      </c>
      <c r="T16" s="76">
        <v>25.312857915554002</v>
      </c>
      <c r="U16" s="78">
        <v>-18.2194227345984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3376838.8117</v>
      </c>
      <c r="E17" s="76">
        <v>1195541.3319999999</v>
      </c>
      <c r="F17" s="77">
        <v>282.452703333221</v>
      </c>
      <c r="G17" s="76">
        <v>655357.26139999996</v>
      </c>
      <c r="H17" s="77">
        <v>415.26686444066598</v>
      </c>
      <c r="I17" s="76">
        <v>-43789.729800000001</v>
      </c>
      <c r="J17" s="77">
        <v>-1.29676695400083</v>
      </c>
      <c r="K17" s="76">
        <v>33093.129999999997</v>
      </c>
      <c r="L17" s="77">
        <v>5.0496320021395897</v>
      </c>
      <c r="M17" s="77">
        <v>-2.3232272015370001</v>
      </c>
      <c r="N17" s="76">
        <v>16457939.9712</v>
      </c>
      <c r="O17" s="76">
        <v>166032146.4795</v>
      </c>
      <c r="P17" s="76">
        <v>11556</v>
      </c>
      <c r="Q17" s="76">
        <v>9542</v>
      </c>
      <c r="R17" s="77">
        <v>21.106686229301999</v>
      </c>
      <c r="S17" s="76">
        <v>292.21519658186202</v>
      </c>
      <c r="T17" s="76">
        <v>344.47605552295101</v>
      </c>
      <c r="U17" s="78">
        <v>-17.884374102511298</v>
      </c>
    </row>
    <row r="18" spans="1:21" ht="12" customHeight="1" thickBot="1" x14ac:dyDescent="0.25">
      <c r="A18" s="54"/>
      <c r="B18" s="62" t="s">
        <v>16</v>
      </c>
      <c r="C18" s="51"/>
      <c r="D18" s="76">
        <v>2089363.6971</v>
      </c>
      <c r="E18" s="76">
        <v>2462972.9945999999</v>
      </c>
      <c r="F18" s="77">
        <v>84.830962486428902</v>
      </c>
      <c r="G18" s="76">
        <v>1392947.23</v>
      </c>
      <c r="H18" s="77">
        <v>49.995897339197803</v>
      </c>
      <c r="I18" s="76">
        <v>272087.86310000002</v>
      </c>
      <c r="J18" s="77">
        <v>13.0225227650721</v>
      </c>
      <c r="K18" s="76">
        <v>157767.93950000001</v>
      </c>
      <c r="L18" s="77">
        <v>11.326196434591401</v>
      </c>
      <c r="M18" s="77">
        <v>0.72460807919723103</v>
      </c>
      <c r="N18" s="76">
        <v>26439180.2751</v>
      </c>
      <c r="O18" s="76">
        <v>305719020.30500001</v>
      </c>
      <c r="P18" s="76">
        <v>94871</v>
      </c>
      <c r="Q18" s="76">
        <v>69320</v>
      </c>
      <c r="R18" s="77">
        <v>36.859492210040401</v>
      </c>
      <c r="S18" s="76">
        <v>22.0232072719798</v>
      </c>
      <c r="T18" s="76">
        <v>22.322776253606499</v>
      </c>
      <c r="U18" s="78">
        <v>-1.36024230225431</v>
      </c>
    </row>
    <row r="19" spans="1:21" ht="12" customHeight="1" thickBot="1" x14ac:dyDescent="0.25">
      <c r="A19" s="54"/>
      <c r="B19" s="62" t="s">
        <v>17</v>
      </c>
      <c r="C19" s="51"/>
      <c r="D19" s="76">
        <v>853589.88589999999</v>
      </c>
      <c r="E19" s="76">
        <v>645348.87549999997</v>
      </c>
      <c r="F19" s="77">
        <v>132.26797447173999</v>
      </c>
      <c r="G19" s="76">
        <v>422056.41070000001</v>
      </c>
      <c r="H19" s="77">
        <v>102.24544972182299</v>
      </c>
      <c r="I19" s="76">
        <v>-29255.5442</v>
      </c>
      <c r="J19" s="77">
        <v>-3.42735366049398</v>
      </c>
      <c r="K19" s="76">
        <v>31495.890800000001</v>
      </c>
      <c r="L19" s="77">
        <v>7.46248368737312</v>
      </c>
      <c r="M19" s="77">
        <v>-1.92886860656756</v>
      </c>
      <c r="N19" s="76">
        <v>8615531.1024999991</v>
      </c>
      <c r="O19" s="76">
        <v>86004112.433400005</v>
      </c>
      <c r="P19" s="76">
        <v>12933</v>
      </c>
      <c r="Q19" s="76">
        <v>10661</v>
      </c>
      <c r="R19" s="77">
        <v>21.311321639620999</v>
      </c>
      <c r="S19" s="76">
        <v>66.000919036573094</v>
      </c>
      <c r="T19" s="76">
        <v>64.769239621048698</v>
      </c>
      <c r="U19" s="78">
        <v>1.8661549467848</v>
      </c>
    </row>
    <row r="20" spans="1:21" ht="12" thickBot="1" x14ac:dyDescent="0.25">
      <c r="A20" s="54"/>
      <c r="B20" s="62" t="s">
        <v>18</v>
      </c>
      <c r="C20" s="51"/>
      <c r="D20" s="76">
        <v>1232007.0363</v>
      </c>
      <c r="E20" s="76">
        <v>1677544.5134999999</v>
      </c>
      <c r="F20" s="77">
        <v>73.441093597544096</v>
      </c>
      <c r="G20" s="76">
        <v>970459.24879999994</v>
      </c>
      <c r="H20" s="77">
        <v>26.950929451536599</v>
      </c>
      <c r="I20" s="76">
        <v>72918.891499999998</v>
      </c>
      <c r="J20" s="77">
        <v>5.9187073897720701</v>
      </c>
      <c r="K20" s="76">
        <v>37953.2644</v>
      </c>
      <c r="L20" s="77">
        <v>3.9108560660254699</v>
      </c>
      <c r="M20" s="77">
        <v>0.92128115071967298</v>
      </c>
      <c r="N20" s="76">
        <v>14900874.741800001</v>
      </c>
      <c r="O20" s="76">
        <v>141782215.8682</v>
      </c>
      <c r="P20" s="76">
        <v>43801</v>
      </c>
      <c r="Q20" s="76">
        <v>37755</v>
      </c>
      <c r="R20" s="77">
        <v>16.013773010197301</v>
      </c>
      <c r="S20" s="76">
        <v>28.127372349946398</v>
      </c>
      <c r="T20" s="76">
        <v>26.619809829161699</v>
      </c>
      <c r="U20" s="78">
        <v>5.3597701983261299</v>
      </c>
    </row>
    <row r="21" spans="1:21" ht="12" customHeight="1" thickBot="1" x14ac:dyDescent="0.25">
      <c r="A21" s="54"/>
      <c r="B21" s="62" t="s">
        <v>19</v>
      </c>
      <c r="C21" s="51"/>
      <c r="D21" s="76">
        <v>466991.52120000002</v>
      </c>
      <c r="E21" s="76">
        <v>489701.14260000002</v>
      </c>
      <c r="F21" s="77">
        <v>95.362554949448096</v>
      </c>
      <c r="G21" s="76">
        <v>326356.27350000001</v>
      </c>
      <c r="H21" s="77">
        <v>43.092552256391599</v>
      </c>
      <c r="I21" s="76">
        <v>1988.2145</v>
      </c>
      <c r="J21" s="77">
        <v>0.42574959281723301</v>
      </c>
      <c r="K21" s="76">
        <v>1822.9368999999999</v>
      </c>
      <c r="L21" s="77">
        <v>0.55857265449502702</v>
      </c>
      <c r="M21" s="77">
        <v>9.0665562806918995E-2</v>
      </c>
      <c r="N21" s="76">
        <v>5239083.7330999998</v>
      </c>
      <c r="O21" s="76">
        <v>52604963.690300003</v>
      </c>
      <c r="P21" s="76">
        <v>37780</v>
      </c>
      <c r="Q21" s="76">
        <v>31463</v>
      </c>
      <c r="R21" s="77">
        <v>20.0775514095922</v>
      </c>
      <c r="S21" s="76">
        <v>12.3608131604023</v>
      </c>
      <c r="T21" s="76">
        <v>12.097863976734599</v>
      </c>
      <c r="U21" s="78">
        <v>2.1272806267317601</v>
      </c>
    </row>
    <row r="22" spans="1:21" ht="12" customHeight="1" thickBot="1" x14ac:dyDescent="0.25">
      <c r="A22" s="54"/>
      <c r="B22" s="62" t="s">
        <v>20</v>
      </c>
      <c r="C22" s="51"/>
      <c r="D22" s="76">
        <v>1531895.0930000001</v>
      </c>
      <c r="E22" s="76">
        <v>1823790.2222</v>
      </c>
      <c r="F22" s="77">
        <v>83.995136850339506</v>
      </c>
      <c r="G22" s="76">
        <v>1004607.5366</v>
      </c>
      <c r="H22" s="77">
        <v>52.4869202340006</v>
      </c>
      <c r="I22" s="76">
        <v>99645.394700000004</v>
      </c>
      <c r="J22" s="77">
        <v>6.5047140078540604</v>
      </c>
      <c r="K22" s="76">
        <v>122659.60890000001</v>
      </c>
      <c r="L22" s="77">
        <v>12.209704230881</v>
      </c>
      <c r="M22" s="77">
        <v>-0.18762667194514401</v>
      </c>
      <c r="N22" s="76">
        <v>18723997.714699998</v>
      </c>
      <c r="O22" s="76">
        <v>162620449.9524</v>
      </c>
      <c r="P22" s="76">
        <v>93158</v>
      </c>
      <c r="Q22" s="76">
        <v>71331</v>
      </c>
      <c r="R22" s="77">
        <v>30.5995990523055</v>
      </c>
      <c r="S22" s="76">
        <v>16.444053038923101</v>
      </c>
      <c r="T22" s="76">
        <v>16.166060757594899</v>
      </c>
      <c r="U22" s="78">
        <v>1.69053384022927</v>
      </c>
    </row>
    <row r="23" spans="1:21" ht="12" thickBot="1" x14ac:dyDescent="0.25">
      <c r="A23" s="54"/>
      <c r="B23" s="62" t="s">
        <v>21</v>
      </c>
      <c r="C23" s="51"/>
      <c r="D23" s="76">
        <v>3488973.9504</v>
      </c>
      <c r="E23" s="76">
        <v>4350887.0251000002</v>
      </c>
      <c r="F23" s="77">
        <v>80.189945872469806</v>
      </c>
      <c r="G23" s="76">
        <v>2470803.2911999999</v>
      </c>
      <c r="H23" s="77">
        <v>41.208082522243302</v>
      </c>
      <c r="I23" s="76">
        <v>124298.1461</v>
      </c>
      <c r="J23" s="77">
        <v>3.5625988576311798</v>
      </c>
      <c r="K23" s="76">
        <v>145166.87409999999</v>
      </c>
      <c r="L23" s="77">
        <v>5.8752906237831901</v>
      </c>
      <c r="M23" s="77">
        <v>-0.14375681869146201</v>
      </c>
      <c r="N23" s="76">
        <v>38067023.243000001</v>
      </c>
      <c r="O23" s="76">
        <v>359876855.02490002</v>
      </c>
      <c r="P23" s="76">
        <v>93908</v>
      </c>
      <c r="Q23" s="76">
        <v>77009</v>
      </c>
      <c r="R23" s="77">
        <v>21.9441883416224</v>
      </c>
      <c r="S23" s="76">
        <v>37.153106768326502</v>
      </c>
      <c r="T23" s="76">
        <v>34.793155885675702</v>
      </c>
      <c r="U23" s="78">
        <v>6.3519610819266603</v>
      </c>
    </row>
    <row r="24" spans="1:21" ht="12" thickBot="1" x14ac:dyDescent="0.25">
      <c r="A24" s="54"/>
      <c r="B24" s="62" t="s">
        <v>22</v>
      </c>
      <c r="C24" s="51"/>
      <c r="D24" s="76">
        <v>256930.64840000001</v>
      </c>
      <c r="E24" s="76">
        <v>304429.51150000002</v>
      </c>
      <c r="F24" s="77">
        <v>84.397418349501905</v>
      </c>
      <c r="G24" s="76">
        <v>205706.7991</v>
      </c>
      <c r="H24" s="77">
        <v>24.9013885414155</v>
      </c>
      <c r="I24" s="76">
        <v>41007.383900000001</v>
      </c>
      <c r="J24" s="77">
        <v>15.960487452691099</v>
      </c>
      <c r="K24" s="76">
        <v>28450.962299999999</v>
      </c>
      <c r="L24" s="77">
        <v>13.830832244961</v>
      </c>
      <c r="M24" s="77">
        <v>0.44133556776039201</v>
      </c>
      <c r="N24" s="76">
        <v>3544282.6760999998</v>
      </c>
      <c r="O24" s="76">
        <v>36414820.3803</v>
      </c>
      <c r="P24" s="76">
        <v>25789</v>
      </c>
      <c r="Q24" s="76">
        <v>21083</v>
      </c>
      <c r="R24" s="77">
        <v>22.3213015225537</v>
      </c>
      <c r="S24" s="76">
        <v>9.9627999689790201</v>
      </c>
      <c r="T24" s="76">
        <v>9.66999478252621</v>
      </c>
      <c r="U24" s="78">
        <v>2.9389848974637398</v>
      </c>
    </row>
    <row r="25" spans="1:21" ht="12" thickBot="1" x14ac:dyDescent="0.25">
      <c r="A25" s="54"/>
      <c r="B25" s="62" t="s">
        <v>23</v>
      </c>
      <c r="C25" s="51"/>
      <c r="D25" s="76">
        <v>292262.9313</v>
      </c>
      <c r="E25" s="76">
        <v>320987.11430000002</v>
      </c>
      <c r="F25" s="77">
        <v>91.051297164174002</v>
      </c>
      <c r="G25" s="76">
        <v>217916.027</v>
      </c>
      <c r="H25" s="77">
        <v>34.117226402994199</v>
      </c>
      <c r="I25" s="76">
        <v>22279.808199999999</v>
      </c>
      <c r="J25" s="77">
        <v>7.6232069872488797</v>
      </c>
      <c r="K25" s="76">
        <v>14728.7673</v>
      </c>
      <c r="L25" s="77">
        <v>6.7589187921455602</v>
      </c>
      <c r="M25" s="77">
        <v>0.51267297162064596</v>
      </c>
      <c r="N25" s="76">
        <v>4079607.5589000001</v>
      </c>
      <c r="O25" s="76">
        <v>48816107.929200001</v>
      </c>
      <c r="P25" s="76">
        <v>19425</v>
      </c>
      <c r="Q25" s="76">
        <v>15760</v>
      </c>
      <c r="R25" s="77">
        <v>23.255076142132001</v>
      </c>
      <c r="S25" s="76">
        <v>15.045710749034701</v>
      </c>
      <c r="T25" s="76">
        <v>15.840874111675101</v>
      </c>
      <c r="U25" s="78">
        <v>-5.2849837133243502</v>
      </c>
    </row>
    <row r="26" spans="1:21" ht="12" thickBot="1" x14ac:dyDescent="0.25">
      <c r="A26" s="54"/>
      <c r="B26" s="62" t="s">
        <v>24</v>
      </c>
      <c r="C26" s="51"/>
      <c r="D26" s="76">
        <v>668826.41099999996</v>
      </c>
      <c r="E26" s="76">
        <v>737694.25009999995</v>
      </c>
      <c r="F26" s="77">
        <v>90.664446809682403</v>
      </c>
      <c r="G26" s="76">
        <v>497332.14240000001</v>
      </c>
      <c r="H26" s="77">
        <v>34.482844356773697</v>
      </c>
      <c r="I26" s="76">
        <v>136150.99</v>
      </c>
      <c r="J26" s="77">
        <v>20.3567005968609</v>
      </c>
      <c r="K26" s="76">
        <v>96785.721000000005</v>
      </c>
      <c r="L26" s="77">
        <v>19.460982459918299</v>
      </c>
      <c r="M26" s="77">
        <v>0.40672599835258799</v>
      </c>
      <c r="N26" s="76">
        <v>8714412.2754999995</v>
      </c>
      <c r="O26" s="76">
        <v>84899968.944900006</v>
      </c>
      <c r="P26" s="76">
        <v>45112</v>
      </c>
      <c r="Q26" s="76">
        <v>38854</v>
      </c>
      <c r="R26" s="77">
        <v>16.106449786379802</v>
      </c>
      <c r="S26" s="76">
        <v>14.8259090929243</v>
      </c>
      <c r="T26" s="76">
        <v>14.3566387913728</v>
      </c>
      <c r="U26" s="78">
        <v>3.1652042286932001</v>
      </c>
    </row>
    <row r="27" spans="1:21" ht="12" thickBot="1" x14ac:dyDescent="0.25">
      <c r="A27" s="54"/>
      <c r="B27" s="62" t="s">
        <v>25</v>
      </c>
      <c r="C27" s="51"/>
      <c r="D27" s="76">
        <v>264810.70909999998</v>
      </c>
      <c r="E27" s="76">
        <v>314289.95789999998</v>
      </c>
      <c r="F27" s="77">
        <v>84.256815225466696</v>
      </c>
      <c r="G27" s="76">
        <v>192027.67619999999</v>
      </c>
      <c r="H27" s="77">
        <v>37.902366127784198</v>
      </c>
      <c r="I27" s="76">
        <v>73659.342900000003</v>
      </c>
      <c r="J27" s="77">
        <v>27.815847459622201</v>
      </c>
      <c r="K27" s="76">
        <v>52929.499400000001</v>
      </c>
      <c r="L27" s="77">
        <v>27.5634744154655</v>
      </c>
      <c r="M27" s="77">
        <v>0.39165009559867497</v>
      </c>
      <c r="N27" s="76">
        <v>3577237.7058000001</v>
      </c>
      <c r="O27" s="76">
        <v>28679939.801899999</v>
      </c>
      <c r="P27" s="76">
        <v>32831</v>
      </c>
      <c r="Q27" s="76">
        <v>26662</v>
      </c>
      <c r="R27" s="77">
        <v>23.137799114845102</v>
      </c>
      <c r="S27" s="76">
        <v>8.0658739940909499</v>
      </c>
      <c r="T27" s="76">
        <v>7.6953861413247298</v>
      </c>
      <c r="U27" s="78">
        <v>4.5932759802302501</v>
      </c>
    </row>
    <row r="28" spans="1:21" ht="12" thickBot="1" x14ac:dyDescent="0.25">
      <c r="A28" s="54"/>
      <c r="B28" s="62" t="s">
        <v>26</v>
      </c>
      <c r="C28" s="51"/>
      <c r="D28" s="76">
        <v>978860.94469999999</v>
      </c>
      <c r="E28" s="76">
        <v>925570.60889999999</v>
      </c>
      <c r="F28" s="77">
        <v>105.757565688406</v>
      </c>
      <c r="G28" s="76">
        <v>681327.69759999996</v>
      </c>
      <c r="H28" s="77">
        <v>43.669624491719802</v>
      </c>
      <c r="I28" s="76">
        <v>47153.828500000003</v>
      </c>
      <c r="J28" s="77">
        <v>4.8172142075248097</v>
      </c>
      <c r="K28" s="76">
        <v>26670.179899999999</v>
      </c>
      <c r="L28" s="77">
        <v>3.9144423445497099</v>
      </c>
      <c r="M28" s="77">
        <v>0.76803563668500097</v>
      </c>
      <c r="N28" s="76">
        <v>12609362.201199999</v>
      </c>
      <c r="O28" s="76">
        <v>121313045.81020001</v>
      </c>
      <c r="P28" s="76">
        <v>41857</v>
      </c>
      <c r="Q28" s="76">
        <v>35213</v>
      </c>
      <c r="R28" s="77">
        <v>18.868031692840699</v>
      </c>
      <c r="S28" s="76">
        <v>23.385836173161</v>
      </c>
      <c r="T28" s="76">
        <v>22.234701033709101</v>
      </c>
      <c r="U28" s="78">
        <v>4.92236040194694</v>
      </c>
    </row>
    <row r="29" spans="1:21" ht="12" thickBot="1" x14ac:dyDescent="0.25">
      <c r="A29" s="54"/>
      <c r="B29" s="62" t="s">
        <v>27</v>
      </c>
      <c r="C29" s="51"/>
      <c r="D29" s="76">
        <v>889957.4351</v>
      </c>
      <c r="E29" s="76">
        <v>949301.06030000001</v>
      </c>
      <c r="F29" s="77">
        <v>93.748703369061204</v>
      </c>
      <c r="G29" s="76">
        <v>792646.57050000003</v>
      </c>
      <c r="H29" s="77">
        <v>12.276702911692</v>
      </c>
      <c r="I29" s="76">
        <v>126776.9972</v>
      </c>
      <c r="J29" s="77">
        <v>14.2452877182553</v>
      </c>
      <c r="K29" s="76">
        <v>90189.36</v>
      </c>
      <c r="L29" s="77">
        <v>11.3782565088383</v>
      </c>
      <c r="M29" s="77">
        <v>0.40567576042229397</v>
      </c>
      <c r="N29" s="76">
        <v>12907840.7303</v>
      </c>
      <c r="O29" s="76">
        <v>86795458.784500003</v>
      </c>
      <c r="P29" s="76">
        <v>110931</v>
      </c>
      <c r="Q29" s="76">
        <v>102594</v>
      </c>
      <c r="R29" s="77">
        <v>8.1262062108895297</v>
      </c>
      <c r="S29" s="76">
        <v>8.0226215854900804</v>
      </c>
      <c r="T29" s="76">
        <v>7.7803798496988099</v>
      </c>
      <c r="U29" s="78">
        <v>3.0194835093479999</v>
      </c>
    </row>
    <row r="30" spans="1:21" ht="12" thickBot="1" x14ac:dyDescent="0.25">
      <c r="A30" s="54"/>
      <c r="B30" s="62" t="s">
        <v>28</v>
      </c>
      <c r="C30" s="51"/>
      <c r="D30" s="76">
        <v>1527877.0336</v>
      </c>
      <c r="E30" s="76">
        <v>1847502.2756000001</v>
      </c>
      <c r="F30" s="77">
        <v>82.699602256446596</v>
      </c>
      <c r="G30" s="76">
        <v>1303047.8171000001</v>
      </c>
      <c r="H30" s="77">
        <v>17.254103306843302</v>
      </c>
      <c r="I30" s="76">
        <v>134712.65400000001</v>
      </c>
      <c r="J30" s="77">
        <v>8.8169827176856401</v>
      </c>
      <c r="K30" s="76">
        <v>113326.32369999999</v>
      </c>
      <c r="L30" s="77">
        <v>8.6970195730969895</v>
      </c>
      <c r="M30" s="77">
        <v>0.188714586353427</v>
      </c>
      <c r="N30" s="76">
        <v>18712466.2806</v>
      </c>
      <c r="O30" s="76">
        <v>122943160.5944</v>
      </c>
      <c r="P30" s="76">
        <v>95122</v>
      </c>
      <c r="Q30" s="76">
        <v>74885</v>
      </c>
      <c r="R30" s="77">
        <v>27.024103625559199</v>
      </c>
      <c r="S30" s="76">
        <v>16.0622887828263</v>
      </c>
      <c r="T30" s="76">
        <v>14.931070612272199</v>
      </c>
      <c r="U30" s="78">
        <v>7.04269600583702</v>
      </c>
    </row>
    <row r="31" spans="1:21" ht="12" thickBot="1" x14ac:dyDescent="0.25">
      <c r="A31" s="54"/>
      <c r="B31" s="62" t="s">
        <v>29</v>
      </c>
      <c r="C31" s="51"/>
      <c r="D31" s="76">
        <v>1563287.5622</v>
      </c>
      <c r="E31" s="76">
        <v>2612893.0488999998</v>
      </c>
      <c r="F31" s="77">
        <v>59.829757014284503</v>
      </c>
      <c r="G31" s="76">
        <v>1230452.6285000001</v>
      </c>
      <c r="H31" s="77">
        <v>27.049796635060002</v>
      </c>
      <c r="I31" s="76">
        <v>-18581.596699999998</v>
      </c>
      <c r="J31" s="77">
        <v>-1.1886230754532601</v>
      </c>
      <c r="K31" s="76">
        <v>-33236.057999999997</v>
      </c>
      <c r="L31" s="77">
        <v>-2.7011245480061201</v>
      </c>
      <c r="M31" s="77">
        <v>-0.44092055983293799</v>
      </c>
      <c r="N31" s="76">
        <v>14215566.397399999</v>
      </c>
      <c r="O31" s="76">
        <v>148213529.74860001</v>
      </c>
      <c r="P31" s="76">
        <v>37833</v>
      </c>
      <c r="Q31" s="76">
        <v>32968</v>
      </c>
      <c r="R31" s="77">
        <v>14.7567338024751</v>
      </c>
      <c r="S31" s="76">
        <v>41.3207401527767</v>
      </c>
      <c r="T31" s="76">
        <v>38.9534548986896</v>
      </c>
      <c r="U31" s="78">
        <v>5.72904852462562</v>
      </c>
    </row>
    <row r="32" spans="1:21" ht="12" thickBot="1" x14ac:dyDescent="0.25">
      <c r="A32" s="54"/>
      <c r="B32" s="62" t="s">
        <v>30</v>
      </c>
      <c r="C32" s="51"/>
      <c r="D32" s="76">
        <v>117152.57309999999</v>
      </c>
      <c r="E32" s="76">
        <v>138797.53219999999</v>
      </c>
      <c r="F32" s="77">
        <v>84.405371798101797</v>
      </c>
      <c r="G32" s="76">
        <v>98579.359800000006</v>
      </c>
      <c r="H32" s="77">
        <v>18.840874334832101</v>
      </c>
      <c r="I32" s="76">
        <v>31614.807400000002</v>
      </c>
      <c r="J32" s="77">
        <v>26.986011970060598</v>
      </c>
      <c r="K32" s="76">
        <v>29274.414700000001</v>
      </c>
      <c r="L32" s="77">
        <v>29.696292164396901</v>
      </c>
      <c r="M32" s="77">
        <v>7.9946694886440003E-2</v>
      </c>
      <c r="N32" s="76">
        <v>1614497.7198000001</v>
      </c>
      <c r="O32" s="76">
        <v>13930851.5459</v>
      </c>
      <c r="P32" s="76">
        <v>23409</v>
      </c>
      <c r="Q32" s="76">
        <v>20561</v>
      </c>
      <c r="R32" s="77">
        <v>13.8514663683673</v>
      </c>
      <c r="S32" s="76">
        <v>5.0045953735742703</v>
      </c>
      <c r="T32" s="76">
        <v>4.70467027381937</v>
      </c>
      <c r="U32" s="78">
        <v>5.9929939858593197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148103.1508</v>
      </c>
      <c r="E34" s="76">
        <v>191924.44690000001</v>
      </c>
      <c r="F34" s="77">
        <v>77.167423531598104</v>
      </c>
      <c r="G34" s="76">
        <v>132038.44200000001</v>
      </c>
      <c r="H34" s="77">
        <v>12.1666906672528</v>
      </c>
      <c r="I34" s="76">
        <v>19533.804400000001</v>
      </c>
      <c r="J34" s="77">
        <v>13.189323991073399</v>
      </c>
      <c r="K34" s="76">
        <v>10201.558999999999</v>
      </c>
      <c r="L34" s="77">
        <v>7.7262037066447702</v>
      </c>
      <c r="M34" s="77">
        <v>0.91478620081499296</v>
      </c>
      <c r="N34" s="76">
        <v>1916089.1864</v>
      </c>
      <c r="O34" s="76">
        <v>24811731.853500001</v>
      </c>
      <c r="P34" s="76">
        <v>9494</v>
      </c>
      <c r="Q34" s="76">
        <v>7733</v>
      </c>
      <c r="R34" s="77">
        <v>22.772533298849101</v>
      </c>
      <c r="S34" s="76">
        <v>15.5996577627976</v>
      </c>
      <c r="T34" s="76">
        <v>15.099819940514699</v>
      </c>
      <c r="U34" s="78">
        <v>3.2041588981195801</v>
      </c>
    </row>
    <row r="35" spans="1:21" ht="12" customHeight="1" thickBot="1" x14ac:dyDescent="0.25">
      <c r="A35" s="54"/>
      <c r="B35" s="62" t="s">
        <v>68</v>
      </c>
      <c r="C35" s="51"/>
      <c r="D35" s="76">
        <v>75429.09</v>
      </c>
      <c r="E35" s="79"/>
      <c r="F35" s="79"/>
      <c r="G35" s="76">
        <v>6474.4</v>
      </c>
      <c r="H35" s="77">
        <v>1065.03598789077</v>
      </c>
      <c r="I35" s="76">
        <v>2247.4499999999998</v>
      </c>
      <c r="J35" s="77">
        <v>2.9795533792068798</v>
      </c>
      <c r="K35" s="76">
        <v>-650.14</v>
      </c>
      <c r="L35" s="77">
        <v>-10.041702706042299</v>
      </c>
      <c r="M35" s="77">
        <v>-4.4568708278217004</v>
      </c>
      <c r="N35" s="76">
        <v>1480876.42</v>
      </c>
      <c r="O35" s="76">
        <v>16681716.65</v>
      </c>
      <c r="P35" s="76">
        <v>64</v>
      </c>
      <c r="Q35" s="76">
        <v>49</v>
      </c>
      <c r="R35" s="77">
        <v>30.612244897959201</v>
      </c>
      <c r="S35" s="76">
        <v>1178.5795312499999</v>
      </c>
      <c r="T35" s="76">
        <v>1515.71591836735</v>
      </c>
      <c r="U35" s="78">
        <v>-28.6053149726587</v>
      </c>
    </row>
    <row r="36" spans="1:21" ht="12" thickBot="1" x14ac:dyDescent="0.25">
      <c r="A36" s="54"/>
      <c r="B36" s="62" t="s">
        <v>35</v>
      </c>
      <c r="C36" s="51"/>
      <c r="D36" s="76">
        <v>512978.89</v>
      </c>
      <c r="E36" s="79"/>
      <c r="F36" s="79"/>
      <c r="G36" s="76">
        <v>128699.6</v>
      </c>
      <c r="H36" s="77">
        <v>298.58623492225303</v>
      </c>
      <c r="I36" s="76">
        <v>-75715.91</v>
      </c>
      <c r="J36" s="77">
        <v>-14.760044024423699</v>
      </c>
      <c r="K36" s="76">
        <v>-22314.49</v>
      </c>
      <c r="L36" s="77">
        <v>-17.3384299562703</v>
      </c>
      <c r="M36" s="77">
        <v>2.3931275149017499</v>
      </c>
      <c r="N36" s="76">
        <v>3217883.05</v>
      </c>
      <c r="O36" s="76">
        <v>53488024.5</v>
      </c>
      <c r="P36" s="76">
        <v>209</v>
      </c>
      <c r="Q36" s="76">
        <v>495</v>
      </c>
      <c r="R36" s="77">
        <v>-57.7777777777778</v>
      </c>
      <c r="S36" s="76">
        <v>2454.4444497607701</v>
      </c>
      <c r="T36" s="76">
        <v>2231.80292929293</v>
      </c>
      <c r="U36" s="78">
        <v>9.0709537341347204</v>
      </c>
    </row>
    <row r="37" spans="1:21" ht="12" thickBot="1" x14ac:dyDescent="0.25">
      <c r="A37" s="54"/>
      <c r="B37" s="62" t="s">
        <v>36</v>
      </c>
      <c r="C37" s="51"/>
      <c r="D37" s="76">
        <v>361046.17</v>
      </c>
      <c r="E37" s="79"/>
      <c r="F37" s="79"/>
      <c r="G37" s="76">
        <v>59219.68</v>
      </c>
      <c r="H37" s="77">
        <v>509.672612212697</v>
      </c>
      <c r="I37" s="76">
        <v>-23170.26</v>
      </c>
      <c r="J37" s="77">
        <v>-6.41753380184036</v>
      </c>
      <c r="K37" s="76">
        <v>-2361.5300000000002</v>
      </c>
      <c r="L37" s="77">
        <v>-3.9877452900792401</v>
      </c>
      <c r="M37" s="77">
        <v>8.8115459045618696</v>
      </c>
      <c r="N37" s="76">
        <v>1426174.53</v>
      </c>
      <c r="O37" s="76">
        <v>25791471.73</v>
      </c>
      <c r="P37" s="76">
        <v>127</v>
      </c>
      <c r="Q37" s="76">
        <v>215</v>
      </c>
      <c r="R37" s="77">
        <v>-40.930232558139501</v>
      </c>
      <c r="S37" s="76">
        <v>2842.8832283464599</v>
      </c>
      <c r="T37" s="76">
        <v>2884.0513953488398</v>
      </c>
      <c r="U37" s="78">
        <v>-1.4481131898733</v>
      </c>
    </row>
    <row r="38" spans="1:21" ht="12" thickBot="1" x14ac:dyDescent="0.25">
      <c r="A38" s="54"/>
      <c r="B38" s="62" t="s">
        <v>37</v>
      </c>
      <c r="C38" s="51"/>
      <c r="D38" s="76">
        <v>353657.46</v>
      </c>
      <c r="E38" s="79"/>
      <c r="F38" s="79"/>
      <c r="G38" s="76">
        <v>129295.86</v>
      </c>
      <c r="H38" s="77">
        <v>173.525741659478</v>
      </c>
      <c r="I38" s="76">
        <v>-77633.77</v>
      </c>
      <c r="J38" s="77">
        <v>-21.9516845480935</v>
      </c>
      <c r="K38" s="76">
        <v>-15415.48</v>
      </c>
      <c r="L38" s="77">
        <v>-11.922640059782299</v>
      </c>
      <c r="M38" s="77">
        <v>4.0360916429459204</v>
      </c>
      <c r="N38" s="76">
        <v>2330399.21</v>
      </c>
      <c r="O38" s="76">
        <v>30193072.02</v>
      </c>
      <c r="P38" s="76">
        <v>175</v>
      </c>
      <c r="Q38" s="76">
        <v>330</v>
      </c>
      <c r="R38" s="77">
        <v>-46.969696969696997</v>
      </c>
      <c r="S38" s="76">
        <v>2020.8997714285699</v>
      </c>
      <c r="T38" s="76">
        <v>2165.2691212121199</v>
      </c>
      <c r="U38" s="78">
        <v>-7.1438154343248401</v>
      </c>
    </row>
    <row r="39" spans="1:21" ht="12" thickBot="1" x14ac:dyDescent="0.25">
      <c r="A39" s="54"/>
      <c r="B39" s="62" t="s">
        <v>70</v>
      </c>
      <c r="C39" s="51"/>
      <c r="D39" s="76">
        <v>0.05</v>
      </c>
      <c r="E39" s="79"/>
      <c r="F39" s="79"/>
      <c r="G39" s="76">
        <v>13.08</v>
      </c>
      <c r="H39" s="77">
        <v>-99.617737003058096</v>
      </c>
      <c r="I39" s="76">
        <v>0.04</v>
      </c>
      <c r="J39" s="77">
        <v>80</v>
      </c>
      <c r="K39" s="76">
        <v>13.08</v>
      </c>
      <c r="L39" s="77">
        <v>100</v>
      </c>
      <c r="M39" s="77">
        <v>-0.99694189602446504</v>
      </c>
      <c r="N39" s="76">
        <v>10.24</v>
      </c>
      <c r="O39" s="76">
        <v>1237.55</v>
      </c>
      <c r="P39" s="76">
        <v>2</v>
      </c>
      <c r="Q39" s="76">
        <v>2</v>
      </c>
      <c r="R39" s="77">
        <v>0</v>
      </c>
      <c r="S39" s="76">
        <v>2.5000000000000001E-2</v>
      </c>
      <c r="T39" s="76">
        <v>0.43</v>
      </c>
      <c r="U39" s="78">
        <v>-1620</v>
      </c>
    </row>
    <row r="40" spans="1:21" ht="12" customHeight="1" thickBot="1" x14ac:dyDescent="0.25">
      <c r="A40" s="54"/>
      <c r="B40" s="62" t="s">
        <v>32</v>
      </c>
      <c r="C40" s="51"/>
      <c r="D40" s="76">
        <v>62958.119400000003</v>
      </c>
      <c r="E40" s="79"/>
      <c r="F40" s="79"/>
      <c r="G40" s="76">
        <v>95647.008100000006</v>
      </c>
      <c r="H40" s="77">
        <v>-34.176593026123101</v>
      </c>
      <c r="I40" s="76">
        <v>4295.0888999999997</v>
      </c>
      <c r="J40" s="77">
        <v>6.8221365900583102</v>
      </c>
      <c r="K40" s="76">
        <v>4859.1373000000003</v>
      </c>
      <c r="L40" s="77">
        <v>5.0802815441124096</v>
      </c>
      <c r="M40" s="77">
        <v>-0.116079946948607</v>
      </c>
      <c r="N40" s="76">
        <v>861045.73140000005</v>
      </c>
      <c r="O40" s="76">
        <v>10737887.861</v>
      </c>
      <c r="P40" s="76">
        <v>106</v>
      </c>
      <c r="Q40" s="76">
        <v>110</v>
      </c>
      <c r="R40" s="77">
        <v>-3.6363636363636398</v>
      </c>
      <c r="S40" s="76">
        <v>593.94452264150902</v>
      </c>
      <c r="T40" s="76">
        <v>557.46697545454595</v>
      </c>
      <c r="U40" s="78">
        <v>6.14157480983806</v>
      </c>
    </row>
    <row r="41" spans="1:21" ht="12" thickBot="1" x14ac:dyDescent="0.25">
      <c r="A41" s="54"/>
      <c r="B41" s="62" t="s">
        <v>33</v>
      </c>
      <c r="C41" s="51"/>
      <c r="D41" s="76">
        <v>562021.41960000002</v>
      </c>
      <c r="E41" s="76">
        <v>1252213.7734999999</v>
      </c>
      <c r="F41" s="77">
        <v>44.882226301434301</v>
      </c>
      <c r="G41" s="76">
        <v>303362.24819999997</v>
      </c>
      <c r="H41" s="77">
        <v>85.264126612574302</v>
      </c>
      <c r="I41" s="76">
        <v>29257.0517</v>
      </c>
      <c r="J41" s="77">
        <v>5.2056826803545597</v>
      </c>
      <c r="K41" s="76">
        <v>19652.207200000001</v>
      </c>
      <c r="L41" s="77">
        <v>6.4781321066172097</v>
      </c>
      <c r="M41" s="77">
        <v>0.48874125955684</v>
      </c>
      <c r="N41" s="76">
        <v>5110709.0250000004</v>
      </c>
      <c r="O41" s="76">
        <v>59717867.130000003</v>
      </c>
      <c r="P41" s="76">
        <v>2323</v>
      </c>
      <c r="Q41" s="76">
        <v>1662</v>
      </c>
      <c r="R41" s="77">
        <v>39.771359807460897</v>
      </c>
      <c r="S41" s="76">
        <v>241.93776134309101</v>
      </c>
      <c r="T41" s="76">
        <v>245.33743784596899</v>
      </c>
      <c r="U41" s="78">
        <v>-1.4051863933951501</v>
      </c>
    </row>
    <row r="42" spans="1:21" ht="12" thickBot="1" x14ac:dyDescent="0.25">
      <c r="A42" s="54"/>
      <c r="B42" s="62" t="s">
        <v>38</v>
      </c>
      <c r="C42" s="51"/>
      <c r="D42" s="76">
        <v>314641.12</v>
      </c>
      <c r="E42" s="79"/>
      <c r="F42" s="79"/>
      <c r="G42" s="76">
        <v>59822.22</v>
      </c>
      <c r="H42" s="77">
        <v>425.96028699703902</v>
      </c>
      <c r="I42" s="76">
        <v>-62989.06</v>
      </c>
      <c r="J42" s="77">
        <v>-20.0193350443197</v>
      </c>
      <c r="K42" s="76">
        <v>-9163.27</v>
      </c>
      <c r="L42" s="77">
        <v>-15.317502426356</v>
      </c>
      <c r="M42" s="77">
        <v>5.8740809776422598</v>
      </c>
      <c r="N42" s="76">
        <v>1941275.95</v>
      </c>
      <c r="O42" s="76">
        <v>25170722.530000001</v>
      </c>
      <c r="P42" s="76">
        <v>203</v>
      </c>
      <c r="Q42" s="76">
        <v>348</v>
      </c>
      <c r="R42" s="77">
        <v>-41.6666666666667</v>
      </c>
      <c r="S42" s="76">
        <v>1549.9562561576399</v>
      </c>
      <c r="T42" s="76">
        <v>1610.5810057471299</v>
      </c>
      <c r="U42" s="78">
        <v>-3.9113845535086602</v>
      </c>
    </row>
    <row r="43" spans="1:21" ht="12" thickBot="1" x14ac:dyDescent="0.25">
      <c r="A43" s="54"/>
      <c r="B43" s="62" t="s">
        <v>39</v>
      </c>
      <c r="C43" s="51"/>
      <c r="D43" s="76">
        <v>117688.97</v>
      </c>
      <c r="E43" s="79"/>
      <c r="F43" s="79"/>
      <c r="G43" s="76">
        <v>29917.98</v>
      </c>
      <c r="H43" s="77">
        <v>293.37204583999301</v>
      </c>
      <c r="I43" s="76">
        <v>13842.76</v>
      </c>
      <c r="J43" s="77">
        <v>11.762155790810301</v>
      </c>
      <c r="K43" s="76">
        <v>2925.35</v>
      </c>
      <c r="L43" s="77">
        <v>9.7778994437458699</v>
      </c>
      <c r="M43" s="77">
        <v>3.7320012989898599</v>
      </c>
      <c r="N43" s="76">
        <v>903354.2</v>
      </c>
      <c r="O43" s="76">
        <v>9451581.7300000004</v>
      </c>
      <c r="P43" s="76">
        <v>93</v>
      </c>
      <c r="Q43" s="76">
        <v>145</v>
      </c>
      <c r="R43" s="77">
        <v>-35.862068965517203</v>
      </c>
      <c r="S43" s="76">
        <v>1265.47279569892</v>
      </c>
      <c r="T43" s="76">
        <v>1984.904</v>
      </c>
      <c r="U43" s="78">
        <v>-56.850783892492203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27969.140100000001</v>
      </c>
      <c r="E45" s="82"/>
      <c r="F45" s="82"/>
      <c r="G45" s="81">
        <v>15025.2991</v>
      </c>
      <c r="H45" s="83">
        <v>86.146977267161304</v>
      </c>
      <c r="I45" s="81">
        <v>1648.9032999999999</v>
      </c>
      <c r="J45" s="83">
        <v>5.8954379509150501</v>
      </c>
      <c r="K45" s="81">
        <v>2537.1179000000002</v>
      </c>
      <c r="L45" s="83">
        <v>16.885639900506199</v>
      </c>
      <c r="M45" s="83">
        <v>-0.35008802704832898</v>
      </c>
      <c r="N45" s="81">
        <v>227258.5765</v>
      </c>
      <c r="O45" s="81">
        <v>3727855.5328000002</v>
      </c>
      <c r="P45" s="81">
        <v>13</v>
      </c>
      <c r="Q45" s="81">
        <v>19</v>
      </c>
      <c r="R45" s="83">
        <v>-31.578947368421101</v>
      </c>
      <c r="S45" s="81">
        <v>2151.4723153846198</v>
      </c>
      <c r="T45" s="81">
        <v>925.62848421052604</v>
      </c>
      <c r="U45" s="84">
        <v>56.976974437848902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82729</v>
      </c>
      <c r="D2" s="37">
        <v>703141.94754358998</v>
      </c>
      <c r="E2" s="37">
        <v>575628.43286837602</v>
      </c>
      <c r="F2" s="37">
        <v>127513.514675214</v>
      </c>
      <c r="G2" s="37">
        <v>575628.43286837602</v>
      </c>
      <c r="H2" s="37">
        <v>0.181348183138098</v>
      </c>
    </row>
    <row r="3" spans="1:8" x14ac:dyDescent="0.2">
      <c r="A3" s="37">
        <v>2</v>
      </c>
      <c r="B3" s="37">
        <v>13</v>
      </c>
      <c r="C3" s="37">
        <v>11748</v>
      </c>
      <c r="D3" s="37">
        <v>111684.054333333</v>
      </c>
      <c r="E3" s="37">
        <v>90027.785715384598</v>
      </c>
      <c r="F3" s="37">
        <v>21656.268617948699</v>
      </c>
      <c r="G3" s="37">
        <v>90027.785715384598</v>
      </c>
      <c r="H3" s="37">
        <v>0.19390654061781501</v>
      </c>
    </row>
    <row r="4" spans="1:8" x14ac:dyDescent="0.2">
      <c r="A4" s="37">
        <v>3</v>
      </c>
      <c r="B4" s="37">
        <v>14</v>
      </c>
      <c r="C4" s="37">
        <v>140214</v>
      </c>
      <c r="D4" s="37">
        <v>198248.27970925</v>
      </c>
      <c r="E4" s="37">
        <v>156685.139169931</v>
      </c>
      <c r="F4" s="37">
        <v>41563.140539319596</v>
      </c>
      <c r="G4" s="37">
        <v>156685.139169931</v>
      </c>
      <c r="H4" s="37">
        <v>0.20965196066405101</v>
      </c>
    </row>
    <row r="5" spans="1:8" x14ac:dyDescent="0.2">
      <c r="A5" s="37">
        <v>4</v>
      </c>
      <c r="B5" s="37">
        <v>15</v>
      </c>
      <c r="C5" s="37">
        <v>3423</v>
      </c>
      <c r="D5" s="37">
        <v>52483.073048143102</v>
      </c>
      <c r="E5" s="37">
        <v>41075.9714470615</v>
      </c>
      <c r="F5" s="37">
        <v>11407.1016010816</v>
      </c>
      <c r="G5" s="37">
        <v>41075.9714470615</v>
      </c>
      <c r="H5" s="37">
        <v>0.217348202736105</v>
      </c>
    </row>
    <row r="6" spans="1:8" x14ac:dyDescent="0.2">
      <c r="A6" s="37">
        <v>5</v>
      </c>
      <c r="B6" s="37">
        <v>16</v>
      </c>
      <c r="C6" s="37">
        <v>10364</v>
      </c>
      <c r="D6" s="37">
        <v>205045.838535043</v>
      </c>
      <c r="E6" s="37">
        <v>177211.60812734999</v>
      </c>
      <c r="F6" s="37">
        <v>27834.230407692299</v>
      </c>
      <c r="G6" s="37">
        <v>177211.60812734999</v>
      </c>
      <c r="H6" s="37">
        <v>0.13574638045109799</v>
      </c>
    </row>
    <row r="7" spans="1:8" x14ac:dyDescent="0.2">
      <c r="A7" s="37">
        <v>6</v>
      </c>
      <c r="B7" s="37">
        <v>17</v>
      </c>
      <c r="C7" s="37">
        <v>41961</v>
      </c>
      <c r="D7" s="37">
        <v>466599.031217949</v>
      </c>
      <c r="E7" s="37">
        <v>421707.09429828997</v>
      </c>
      <c r="F7" s="37">
        <v>44891.936919658103</v>
      </c>
      <c r="G7" s="37">
        <v>421707.09429828997</v>
      </c>
      <c r="H7" s="37">
        <v>9.6210951836908296E-2</v>
      </c>
    </row>
    <row r="8" spans="1:8" x14ac:dyDescent="0.2">
      <c r="A8" s="37">
        <v>7</v>
      </c>
      <c r="B8" s="37">
        <v>18</v>
      </c>
      <c r="C8" s="37">
        <v>58639</v>
      </c>
      <c r="D8" s="37">
        <v>149263.013871795</v>
      </c>
      <c r="E8" s="37">
        <v>120313.896113675</v>
      </c>
      <c r="F8" s="37">
        <v>28949.117758119701</v>
      </c>
      <c r="G8" s="37">
        <v>120313.896113675</v>
      </c>
      <c r="H8" s="37">
        <v>0.19394702684339901</v>
      </c>
    </row>
    <row r="9" spans="1:8" x14ac:dyDescent="0.2">
      <c r="A9" s="37">
        <v>8</v>
      </c>
      <c r="B9" s="37">
        <v>19</v>
      </c>
      <c r="C9" s="37">
        <v>30847</v>
      </c>
      <c r="D9" s="37">
        <v>176708.759818803</v>
      </c>
      <c r="E9" s="37">
        <v>168420.42247606799</v>
      </c>
      <c r="F9" s="37">
        <v>8288.3373427350398</v>
      </c>
      <c r="G9" s="37">
        <v>168420.42247606799</v>
      </c>
      <c r="H9" s="37">
        <v>4.6903941554645501E-2</v>
      </c>
    </row>
    <row r="10" spans="1:8" x14ac:dyDescent="0.2">
      <c r="A10" s="37">
        <v>9</v>
      </c>
      <c r="B10" s="37">
        <v>21</v>
      </c>
      <c r="C10" s="37">
        <v>314875</v>
      </c>
      <c r="D10" s="37">
        <v>1224216.5541965801</v>
      </c>
      <c r="E10" s="37">
        <v>1252424.51793333</v>
      </c>
      <c r="F10" s="37">
        <v>-28207.963736752099</v>
      </c>
      <c r="G10" s="37">
        <v>1252424.51793333</v>
      </c>
      <c r="H10" s="37">
        <v>-2.3041645401751801E-2</v>
      </c>
    </row>
    <row r="11" spans="1:8" x14ac:dyDescent="0.2">
      <c r="A11" s="37">
        <v>10</v>
      </c>
      <c r="B11" s="37">
        <v>22</v>
      </c>
      <c r="C11" s="37">
        <v>213070</v>
      </c>
      <c r="D11" s="37">
        <v>3376838.8394504301</v>
      </c>
      <c r="E11" s="37">
        <v>3420628.5435358998</v>
      </c>
      <c r="F11" s="37">
        <v>-43789.704085470097</v>
      </c>
      <c r="G11" s="37">
        <v>3420628.5435358998</v>
      </c>
      <c r="H11" s="37">
        <v>-1.2967661818470699E-2</v>
      </c>
    </row>
    <row r="12" spans="1:8" x14ac:dyDescent="0.2">
      <c r="A12" s="37">
        <v>11</v>
      </c>
      <c r="B12" s="37">
        <v>23</v>
      </c>
      <c r="C12" s="37">
        <v>242040.85</v>
      </c>
      <c r="D12" s="37">
        <v>2089363.5204743601</v>
      </c>
      <c r="E12" s="37">
        <v>1817275.8240666699</v>
      </c>
      <c r="F12" s="37">
        <v>272087.69640769198</v>
      </c>
      <c r="G12" s="37">
        <v>1817275.8240666699</v>
      </c>
      <c r="H12" s="37">
        <v>0.13022515887801001</v>
      </c>
    </row>
    <row r="13" spans="1:8" x14ac:dyDescent="0.2">
      <c r="A13" s="37">
        <v>12</v>
      </c>
      <c r="B13" s="37">
        <v>24</v>
      </c>
      <c r="C13" s="37">
        <v>24069</v>
      </c>
      <c r="D13" s="37">
        <v>853589.95572991401</v>
      </c>
      <c r="E13" s="37">
        <v>882845.42745897395</v>
      </c>
      <c r="F13" s="37">
        <v>-29255.471729059798</v>
      </c>
      <c r="G13" s="37">
        <v>882845.42745897395</v>
      </c>
      <c r="H13" s="37">
        <v>-3.4273448899762603E-2</v>
      </c>
    </row>
    <row r="14" spans="1:8" x14ac:dyDescent="0.2">
      <c r="A14" s="37">
        <v>13</v>
      </c>
      <c r="B14" s="37">
        <v>25</v>
      </c>
      <c r="C14" s="37">
        <v>93716</v>
      </c>
      <c r="D14" s="37">
        <v>1232007.0408999999</v>
      </c>
      <c r="E14" s="37">
        <v>1159088.1447999999</v>
      </c>
      <c r="F14" s="37">
        <v>72918.896099999998</v>
      </c>
      <c r="G14" s="37">
        <v>1159088.1447999999</v>
      </c>
      <c r="H14" s="37">
        <v>5.9187077410476199E-2</v>
      </c>
    </row>
    <row r="15" spans="1:8" x14ac:dyDescent="0.2">
      <c r="A15" s="37">
        <v>14</v>
      </c>
      <c r="B15" s="37">
        <v>26</v>
      </c>
      <c r="C15" s="37">
        <v>102062</v>
      </c>
      <c r="D15" s="37">
        <v>466991.32946184097</v>
      </c>
      <c r="E15" s="37">
        <v>465003.30664638098</v>
      </c>
      <c r="F15" s="37">
        <v>1988.0228154602501</v>
      </c>
      <c r="G15" s="37">
        <v>465003.30664638098</v>
      </c>
      <c r="H15" s="37">
        <v>4.2570872092020304E-3</v>
      </c>
    </row>
    <row r="16" spans="1:8" x14ac:dyDescent="0.2">
      <c r="A16" s="37">
        <v>15</v>
      </c>
      <c r="B16" s="37">
        <v>27</v>
      </c>
      <c r="C16" s="37">
        <v>212523.568</v>
      </c>
      <c r="D16" s="37">
        <v>1531896.70803333</v>
      </c>
      <c r="E16" s="37">
        <v>1432249.6969000001</v>
      </c>
      <c r="F16" s="37">
        <v>99647.011133333304</v>
      </c>
      <c r="G16" s="37">
        <v>1432249.6969000001</v>
      </c>
      <c r="H16" s="37">
        <v>6.5048126685552696E-2</v>
      </c>
    </row>
    <row r="17" spans="1:8" x14ac:dyDescent="0.2">
      <c r="A17" s="37">
        <v>16</v>
      </c>
      <c r="B17" s="37">
        <v>29</v>
      </c>
      <c r="C17" s="37">
        <v>265847</v>
      </c>
      <c r="D17" s="37">
        <v>3488974.84219915</v>
      </c>
      <c r="E17" s="37">
        <v>3364675.8256213702</v>
      </c>
      <c r="F17" s="37">
        <v>124299.01657777801</v>
      </c>
      <c r="G17" s="37">
        <v>3364675.8256213702</v>
      </c>
      <c r="H17" s="37">
        <v>3.5626228963987198E-2</v>
      </c>
    </row>
    <row r="18" spans="1:8" x14ac:dyDescent="0.2">
      <c r="A18" s="37">
        <v>17</v>
      </c>
      <c r="B18" s="37">
        <v>31</v>
      </c>
      <c r="C18" s="37">
        <v>29238.623</v>
      </c>
      <c r="D18" s="37">
        <v>256930.72052008199</v>
      </c>
      <c r="E18" s="37">
        <v>215923.249975062</v>
      </c>
      <c r="F18" s="37">
        <v>41007.470545019598</v>
      </c>
      <c r="G18" s="37">
        <v>215923.249975062</v>
      </c>
      <c r="H18" s="37">
        <v>0.15960516695711499</v>
      </c>
    </row>
    <row r="19" spans="1:8" x14ac:dyDescent="0.2">
      <c r="A19" s="37">
        <v>18</v>
      </c>
      <c r="B19" s="37">
        <v>32</v>
      </c>
      <c r="C19" s="37">
        <v>16960.552</v>
      </c>
      <c r="D19" s="37">
        <v>292262.91686143202</v>
      </c>
      <c r="E19" s="37">
        <v>269983.11649943999</v>
      </c>
      <c r="F19" s="37">
        <v>22279.8003619927</v>
      </c>
      <c r="G19" s="37">
        <v>269983.11649943999</v>
      </c>
      <c r="H19" s="37">
        <v>7.6232046820212798E-2</v>
      </c>
    </row>
    <row r="20" spans="1:8" x14ac:dyDescent="0.2">
      <c r="A20" s="37">
        <v>19</v>
      </c>
      <c r="B20" s="37">
        <v>33</v>
      </c>
      <c r="C20" s="37">
        <v>50388.122000000003</v>
      </c>
      <c r="D20" s="37">
        <v>668826.34701927204</v>
      </c>
      <c r="E20" s="37">
        <v>532675.43190480105</v>
      </c>
      <c r="F20" s="37">
        <v>136150.91511447201</v>
      </c>
      <c r="G20" s="37">
        <v>532675.43190480105</v>
      </c>
      <c r="H20" s="37">
        <v>0.203566913476494</v>
      </c>
    </row>
    <row r="21" spans="1:8" x14ac:dyDescent="0.2">
      <c r="A21" s="37">
        <v>20</v>
      </c>
      <c r="B21" s="37">
        <v>34</v>
      </c>
      <c r="C21" s="37">
        <v>42292.434000000001</v>
      </c>
      <c r="D21" s="37">
        <v>264810.45656118297</v>
      </c>
      <c r="E21" s="37">
        <v>191151.37889179299</v>
      </c>
      <c r="F21" s="37">
        <v>73659.077669390099</v>
      </c>
      <c r="G21" s="37">
        <v>191151.37889179299</v>
      </c>
      <c r="H21" s="37">
        <v>0.27815773827787499</v>
      </c>
    </row>
    <row r="22" spans="1:8" x14ac:dyDescent="0.2">
      <c r="A22" s="37">
        <v>21</v>
      </c>
      <c r="B22" s="37">
        <v>35</v>
      </c>
      <c r="C22" s="37">
        <v>30934.562000000002</v>
      </c>
      <c r="D22" s="37">
        <v>978860.94440442498</v>
      </c>
      <c r="E22" s="37">
        <v>931707.10322920303</v>
      </c>
      <c r="F22" s="37">
        <v>47153.841175221198</v>
      </c>
      <c r="G22" s="37">
        <v>931707.10322920303</v>
      </c>
      <c r="H22" s="37">
        <v>4.8172155038743898E-2</v>
      </c>
    </row>
    <row r="23" spans="1:8" x14ac:dyDescent="0.2">
      <c r="A23" s="37">
        <v>22</v>
      </c>
      <c r="B23" s="37">
        <v>36</v>
      </c>
      <c r="C23" s="37">
        <v>145473.74100000001</v>
      </c>
      <c r="D23" s="37">
        <v>889957.53296814102</v>
      </c>
      <c r="E23" s="37">
        <v>763180.43087320297</v>
      </c>
      <c r="F23" s="37">
        <v>126777.102094938</v>
      </c>
      <c r="G23" s="37">
        <v>763180.43087320297</v>
      </c>
      <c r="H23" s="37">
        <v>0.14245297938219301</v>
      </c>
    </row>
    <row r="24" spans="1:8" x14ac:dyDescent="0.2">
      <c r="A24" s="37">
        <v>23</v>
      </c>
      <c r="B24" s="37">
        <v>37</v>
      </c>
      <c r="C24" s="37">
        <v>185084.58900000001</v>
      </c>
      <c r="D24" s="37">
        <v>1527877.00710973</v>
      </c>
      <c r="E24" s="37">
        <v>1393164.3852260499</v>
      </c>
      <c r="F24" s="37">
        <v>134712.62188368</v>
      </c>
      <c r="G24" s="37">
        <v>1393164.3852260499</v>
      </c>
      <c r="H24" s="37">
        <v>8.8169807685314905E-2</v>
      </c>
    </row>
    <row r="25" spans="1:8" x14ac:dyDescent="0.2">
      <c r="A25" s="37">
        <v>24</v>
      </c>
      <c r="B25" s="37">
        <v>38</v>
      </c>
      <c r="C25" s="37">
        <v>374648.549</v>
      </c>
      <c r="D25" s="37">
        <v>1563287.9600814199</v>
      </c>
      <c r="E25" s="37">
        <v>1581868.76856195</v>
      </c>
      <c r="F25" s="37">
        <v>-18580.808480530999</v>
      </c>
      <c r="G25" s="37">
        <v>1581868.76856195</v>
      </c>
      <c r="H25" s="37">
        <v>-1.18857235231079E-2</v>
      </c>
    </row>
    <row r="26" spans="1:8" x14ac:dyDescent="0.2">
      <c r="A26" s="37">
        <v>25</v>
      </c>
      <c r="B26" s="37">
        <v>39</v>
      </c>
      <c r="C26" s="37">
        <v>75446.744999999995</v>
      </c>
      <c r="D26" s="37">
        <v>117152.50503617</v>
      </c>
      <c r="E26" s="37">
        <v>85537.761035239295</v>
      </c>
      <c r="F26" s="37">
        <v>31614.744000930499</v>
      </c>
      <c r="G26" s="37">
        <v>85537.761035239295</v>
      </c>
      <c r="H26" s="37">
        <v>0.26985973531824797</v>
      </c>
    </row>
    <row r="27" spans="1:8" x14ac:dyDescent="0.2">
      <c r="A27" s="37">
        <v>26</v>
      </c>
      <c r="B27" s="37">
        <v>42</v>
      </c>
      <c r="C27" s="37">
        <v>11160.027</v>
      </c>
      <c r="D27" s="37">
        <v>148103.1507</v>
      </c>
      <c r="E27" s="37">
        <v>128569.3456</v>
      </c>
      <c r="F27" s="37">
        <v>19533.805100000001</v>
      </c>
      <c r="G27" s="37">
        <v>128569.3456</v>
      </c>
      <c r="H27" s="37">
        <v>0.13189324472622399</v>
      </c>
    </row>
    <row r="28" spans="1:8" x14ac:dyDescent="0.2">
      <c r="A28" s="37">
        <v>27</v>
      </c>
      <c r="B28" s="37">
        <v>75</v>
      </c>
      <c r="C28" s="37">
        <v>107</v>
      </c>
      <c r="D28" s="37">
        <v>62958.1196581197</v>
      </c>
      <c r="E28" s="37">
        <v>58663.0299145299</v>
      </c>
      <c r="F28" s="37">
        <v>4295.0897435897396</v>
      </c>
      <c r="G28" s="37">
        <v>58663.0299145299</v>
      </c>
      <c r="H28" s="37">
        <v>6.8221379020105596E-2</v>
      </c>
    </row>
    <row r="29" spans="1:8" x14ac:dyDescent="0.2">
      <c r="A29" s="37">
        <v>28</v>
      </c>
      <c r="B29" s="37">
        <v>76</v>
      </c>
      <c r="C29" s="37">
        <v>2653</v>
      </c>
      <c r="D29" s="37">
        <v>562021.40340427402</v>
      </c>
      <c r="E29" s="37">
        <v>532764.36283333297</v>
      </c>
      <c r="F29" s="37">
        <v>29257.0405709402</v>
      </c>
      <c r="G29" s="37">
        <v>532764.36283333297</v>
      </c>
      <c r="H29" s="37">
        <v>5.2056808501819603E-2</v>
      </c>
    </row>
    <row r="30" spans="1:8" x14ac:dyDescent="0.2">
      <c r="A30" s="37">
        <v>29</v>
      </c>
      <c r="B30" s="37">
        <v>99</v>
      </c>
      <c r="C30" s="37">
        <v>12</v>
      </c>
      <c r="D30" s="37">
        <v>27969.1400045382</v>
      </c>
      <c r="E30" s="37">
        <v>26320.236684063198</v>
      </c>
      <c r="F30" s="37">
        <v>1648.9033204750001</v>
      </c>
      <c r="G30" s="37">
        <v>26320.236684063198</v>
      </c>
      <c r="H30" s="37">
        <v>5.8954380442425201E-2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58</v>
      </c>
      <c r="D33" s="34">
        <v>75429.09</v>
      </c>
      <c r="E33" s="34">
        <v>73181.64</v>
      </c>
      <c r="F33" s="30"/>
      <c r="G33" s="30"/>
      <c r="H33" s="30"/>
    </row>
    <row r="34" spans="1:8" x14ac:dyDescent="0.2">
      <c r="A34" s="30"/>
      <c r="B34" s="33">
        <v>71</v>
      </c>
      <c r="C34" s="34">
        <v>191</v>
      </c>
      <c r="D34" s="34">
        <v>512978.89</v>
      </c>
      <c r="E34" s="34">
        <v>588694.80000000005</v>
      </c>
      <c r="F34" s="30"/>
      <c r="G34" s="30"/>
      <c r="H34" s="30"/>
    </row>
    <row r="35" spans="1:8" x14ac:dyDescent="0.2">
      <c r="A35" s="30"/>
      <c r="B35" s="33">
        <v>72</v>
      </c>
      <c r="C35" s="34">
        <v>126</v>
      </c>
      <c r="D35" s="34">
        <v>361046.17</v>
      </c>
      <c r="E35" s="34">
        <v>384216.43</v>
      </c>
      <c r="F35" s="30"/>
      <c r="G35" s="30"/>
      <c r="H35" s="30"/>
    </row>
    <row r="36" spans="1:8" x14ac:dyDescent="0.2">
      <c r="A36" s="30"/>
      <c r="B36" s="33">
        <v>73</v>
      </c>
      <c r="C36" s="34">
        <v>167</v>
      </c>
      <c r="D36" s="34">
        <v>353657.46</v>
      </c>
      <c r="E36" s="34">
        <v>431291.23</v>
      </c>
      <c r="F36" s="30"/>
      <c r="G36" s="30"/>
      <c r="H36" s="30"/>
    </row>
    <row r="37" spans="1:8" x14ac:dyDescent="0.2">
      <c r="A37" s="30"/>
      <c r="B37" s="33">
        <v>74</v>
      </c>
      <c r="C37" s="34">
        <v>2</v>
      </c>
      <c r="D37" s="34">
        <v>0.05</v>
      </c>
      <c r="E37" s="34">
        <v>0.01</v>
      </c>
      <c r="F37" s="30"/>
      <c r="G37" s="30"/>
      <c r="H37" s="30"/>
    </row>
    <row r="38" spans="1:8" x14ac:dyDescent="0.2">
      <c r="A38" s="30"/>
      <c r="B38" s="33">
        <v>77</v>
      </c>
      <c r="C38" s="34">
        <v>189</v>
      </c>
      <c r="D38" s="34">
        <v>314641.12</v>
      </c>
      <c r="E38" s="34">
        <v>377630.18</v>
      </c>
      <c r="F38" s="34"/>
      <c r="G38" s="30"/>
      <c r="H38" s="30"/>
    </row>
    <row r="39" spans="1:8" x14ac:dyDescent="0.2">
      <c r="A39" s="30"/>
      <c r="B39" s="33">
        <v>78</v>
      </c>
      <c r="C39" s="34">
        <v>87</v>
      </c>
      <c r="D39" s="34">
        <v>117688.97</v>
      </c>
      <c r="E39" s="34">
        <v>103846.21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2016-04-17T01:11:07Z</dcterms:modified>
</cp:coreProperties>
</file>