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<sst xmlns="http://schemas.openxmlformats.org/spreadsheetml/2006/main" count="118" uniqueCount="77">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</sst>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49" fontId="29" fillId="33" borderId="18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9" fillId="33" borderId="18" xfId="0" applyFont="1" applyFill="1" applyBorder="1" applyAlignment="1">
      <alignment vertical="center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34" fillId="0" borderId="0" xfId="0" applyFont="1" applyAlignment="1">
      <alignment horizontal="left" wrapText="1"/>
    </xf>
    <xf numFmtId="0" fontId="28" fillId="0" borderId="0" xfId="0" applyFont="1" applyAlignment="1">
      <alignment horizontal="right" vertical="center" wrapText="1"/>
    </xf>
    <xf numFmtId="0" fontId="40" fillId="0" borderId="19" xfId="0" applyFont="1" applyBorder="1" applyAlignment="1">
      <alignment horizontal="left" vertical="center" wrapText="1"/>
    </xf>
    <xf numFmtId="0" fontId="28" fillId="0" borderId="19" xfId="0" applyFont="1" applyBorder="1" applyAlignment="1">
      <alignment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14" fontId="29" fillId="33" borderId="12" xfId="0" applyNumberFormat="1" applyFont="1" applyFill="1" applyBorder="1" applyAlignment="1">
      <alignment vertical="center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14" fontId="29" fillId="33" borderId="16" xfId="0" applyNumberFormat="1" applyFont="1" applyFill="1" applyBorder="1" applyAlignment="1">
      <alignment vertical="center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14" fontId="29" fillId="33" borderId="17" xfId="0" applyNumberFormat="1" applyFont="1" applyFill="1" applyBorder="1" applyAlignment="1">
      <alignment vertical="center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SUM(E4:E41)</f>
        <v>21683116.881099999</v>
      </c>
      <c r="F3" s="25">
        <f>RA!I7</f>
        <v>1184473.3052000001</v>
      </c>
      <c r="G3" s="16">
        <f>SUM(G4:G41)</f>
        <v>20498643.575900007</v>
      </c>
      <c r="H3" s="27">
        <f>RA!J7</f>
        <v>5.4626524023049496</v>
      </c>
      <c r="I3" s="20">
        <f>SUM(I4:I41)</f>
        <v>21683121.784687258</v>
      </c>
      <c r="J3" s="21">
        <f>SUM(J4:J41)</f>
        <v>20498643.341545559</v>
      </c>
      <c r="K3" s="22">
        <f>E3-I3</f>
        <v>-4.9035872593522072</v>
      </c>
      <c r="L3" s="22">
        <f>G3-J3</f>
        <v>0.23435444757342339</v>
      </c>
    </row>
    <row r="4" spans="1:13">
      <c r="A4" s="47">
        <f>RA!A8</f>
        <v>42477</v>
      </c>
      <c r="B4" s="12">
        <v>12</v>
      </c>
      <c r="C4" s="42" t="s">
        <v>6</v>
      </c>
      <c r="D4" s="42"/>
      <c r="E4" s="15">
        <f>VLOOKUP(C4,RA!B8:D35,3,0)</f>
        <v>596073.07799999998</v>
      </c>
      <c r="F4" s="25">
        <f>VLOOKUP(C4,RA!B8:I38,8,0)</f>
        <v>114519.0545</v>
      </c>
      <c r="G4" s="16">
        <f t="shared" ref="G4:G41" si="0">E4-F4</f>
        <v>481554.02350000001</v>
      </c>
      <c r="H4" s="27">
        <f>RA!J8</f>
        <v>19.212250767010801</v>
      </c>
      <c r="I4" s="20">
        <f>VLOOKUP(B4,RMS!B:D,3,FALSE)</f>
        <v>596073.87724444398</v>
      </c>
      <c r="J4" s="21">
        <f>VLOOKUP(B4,RMS!B:E,4,FALSE)</f>
        <v>481554.03593589697</v>
      </c>
      <c r="K4" s="22">
        <f t="shared" ref="K4:K41" si="1">E4-I4</f>
        <v>-0.79924444400239736</v>
      </c>
      <c r="L4" s="22">
        <f t="shared" ref="L4:L41" si="2">G4-J4</f>
        <v>-1.2435896962415427E-2</v>
      </c>
    </row>
    <row r="5" spans="1:13">
      <c r="A5" s="47"/>
      <c r="B5" s="12">
        <v>13</v>
      </c>
      <c r="C5" s="42" t="s">
        <v>7</v>
      </c>
      <c r="D5" s="42"/>
      <c r="E5" s="15">
        <f>VLOOKUP(C5,RA!B8:D36,3,0)</f>
        <v>105392.2295</v>
      </c>
      <c r="F5" s="25">
        <f>VLOOKUP(C5,RA!B9:I39,8,0)</f>
        <v>19759.059600000001</v>
      </c>
      <c r="G5" s="16">
        <f t="shared" si="0"/>
        <v>85633.169900000008</v>
      </c>
      <c r="H5" s="27">
        <f>RA!J9</f>
        <v>18.748118047925001</v>
      </c>
      <c r="I5" s="20">
        <f>VLOOKUP(B5,RMS!B:D,3,FALSE)</f>
        <v>105392.260666667</v>
      </c>
      <c r="J5" s="21">
        <f>VLOOKUP(B5,RMS!B:E,4,FALSE)</f>
        <v>85633.168850427406</v>
      </c>
      <c r="K5" s="22">
        <f t="shared" si="1"/>
        <v>-3.1166667002253234E-2</v>
      </c>
      <c r="L5" s="22">
        <f t="shared" si="2"/>
        <v>1.0495726019144058E-3</v>
      </c>
      <c r="M5" s="32"/>
    </row>
    <row r="6" spans="1:13">
      <c r="A6" s="47"/>
      <c r="B6" s="12">
        <v>14</v>
      </c>
      <c r="C6" s="42" t="s">
        <v>8</v>
      </c>
      <c r="D6" s="42"/>
      <c r="E6" s="15">
        <f>VLOOKUP(C6,RA!B10:D37,3,0)</f>
        <v>164542.33840000001</v>
      </c>
      <c r="F6" s="25">
        <f>VLOOKUP(C6,RA!B10:I40,8,0)</f>
        <v>36536.407299999999</v>
      </c>
      <c r="G6" s="16">
        <f t="shared" si="0"/>
        <v>128005.93110000002</v>
      </c>
      <c r="H6" s="27">
        <f>RA!J10</f>
        <v>22.204866938976199</v>
      </c>
      <c r="I6" s="20">
        <f>VLOOKUP(B6,RMS!B:D,3,FALSE)</f>
        <v>164544.70935927701</v>
      </c>
      <c r="J6" s="21">
        <f>VLOOKUP(B6,RMS!B:E,4,FALSE)</f>
        <v>128005.93190903</v>
      </c>
      <c r="K6" s="22">
        <f>E6-I6</f>
        <v>-2.3709592770028394</v>
      </c>
      <c r="L6" s="22">
        <f t="shared" si="2"/>
        <v>-8.0902998161036521E-4</v>
      </c>
      <c r="M6" s="32"/>
    </row>
    <row r="7" spans="1:13">
      <c r="A7" s="47"/>
      <c r="B7" s="12">
        <v>15</v>
      </c>
      <c r="C7" s="42" t="s">
        <v>9</v>
      </c>
      <c r="D7" s="42"/>
      <c r="E7" s="15">
        <f>VLOOKUP(C7,RA!B10:D38,3,0)</f>
        <v>48661.845999999998</v>
      </c>
      <c r="F7" s="25">
        <f>VLOOKUP(C7,RA!B11:I41,8,0)</f>
        <v>10993.3068</v>
      </c>
      <c r="G7" s="16">
        <f t="shared" si="0"/>
        <v>37668.539199999999</v>
      </c>
      <c r="H7" s="27">
        <f>RA!J11</f>
        <v>22.5912243444279</v>
      </c>
      <c r="I7" s="20">
        <f>VLOOKUP(B7,RMS!B:D,3,FALSE)</f>
        <v>48661.887758293597</v>
      </c>
      <c r="J7" s="21">
        <f>VLOOKUP(B7,RMS!B:E,4,FALSE)</f>
        <v>37668.539496036603</v>
      </c>
      <c r="K7" s="22">
        <f t="shared" si="1"/>
        <v>-4.1758293598832097E-2</v>
      </c>
      <c r="L7" s="22">
        <f t="shared" si="2"/>
        <v>-2.960366036859341E-4</v>
      </c>
      <c r="M7" s="32"/>
    </row>
    <row r="8" spans="1:13">
      <c r="A8" s="47"/>
      <c r="B8" s="12">
        <v>16</v>
      </c>
      <c r="C8" s="42" t="s">
        <v>10</v>
      </c>
      <c r="D8" s="42"/>
      <c r="E8" s="15">
        <f>VLOOKUP(C8,RA!B12:D38,3,0)</f>
        <v>159072.14309999999</v>
      </c>
      <c r="F8" s="25">
        <f>VLOOKUP(C8,RA!B12:I42,8,0)</f>
        <v>23108.788400000001</v>
      </c>
      <c r="G8" s="16">
        <f t="shared" si="0"/>
        <v>135963.3547</v>
      </c>
      <c r="H8" s="27">
        <f>RA!J12</f>
        <v>14.527237736070999</v>
      </c>
      <c r="I8" s="20">
        <f>VLOOKUP(B8,RMS!B:D,3,FALSE)</f>
        <v>159072.151679487</v>
      </c>
      <c r="J8" s="21">
        <f>VLOOKUP(B8,RMS!B:E,4,FALSE)</f>
        <v>135963.353791453</v>
      </c>
      <c r="K8" s="22">
        <f t="shared" si="1"/>
        <v>-8.5794870101381093E-3</v>
      </c>
      <c r="L8" s="22">
        <f t="shared" si="2"/>
        <v>9.0854699374176562E-4</v>
      </c>
      <c r="M8" s="32"/>
    </row>
    <row r="9" spans="1:13">
      <c r="A9" s="47"/>
      <c r="B9" s="12">
        <v>17</v>
      </c>
      <c r="C9" s="42" t="s">
        <v>11</v>
      </c>
      <c r="D9" s="42"/>
      <c r="E9" s="15">
        <f>VLOOKUP(C9,RA!B12:D39,3,0)</f>
        <v>292031.8394</v>
      </c>
      <c r="F9" s="25">
        <f>VLOOKUP(C9,RA!B13:I43,8,0)</f>
        <v>34590.850100000003</v>
      </c>
      <c r="G9" s="16">
        <f t="shared" si="0"/>
        <v>257440.98929999999</v>
      </c>
      <c r="H9" s="27">
        <f>RA!J13</f>
        <v>11.844889985649999</v>
      </c>
      <c r="I9" s="20">
        <f>VLOOKUP(B9,RMS!B:D,3,FALSE)</f>
        <v>292032.04484102601</v>
      </c>
      <c r="J9" s="21">
        <f>VLOOKUP(B9,RMS!B:E,4,FALSE)</f>
        <v>257440.98912136801</v>
      </c>
      <c r="K9" s="22">
        <f t="shared" si="1"/>
        <v>-0.20544102601706982</v>
      </c>
      <c r="L9" s="22">
        <f t="shared" si="2"/>
        <v>1.7863197717815638E-4</v>
      </c>
      <c r="M9" s="32"/>
    </row>
    <row r="10" spans="1:13">
      <c r="A10" s="47"/>
      <c r="B10" s="12">
        <v>18</v>
      </c>
      <c r="C10" s="42" t="s">
        <v>12</v>
      </c>
      <c r="D10" s="42"/>
      <c r="E10" s="15">
        <f>VLOOKUP(C10,RA!B14:D40,3,0)</f>
        <v>167067.67329999999</v>
      </c>
      <c r="F10" s="25">
        <f>VLOOKUP(C10,RA!B14:I43,8,0)</f>
        <v>35931.442199999998</v>
      </c>
      <c r="G10" s="16">
        <f t="shared" si="0"/>
        <v>131136.2311</v>
      </c>
      <c r="H10" s="27">
        <f>RA!J14</f>
        <v>21.507118337297101</v>
      </c>
      <c r="I10" s="20">
        <f>VLOOKUP(B10,RMS!B:D,3,FALSE)</f>
        <v>167067.697672649</v>
      </c>
      <c r="J10" s="21">
        <f>VLOOKUP(B10,RMS!B:E,4,FALSE)</f>
        <v>131136.22853760701</v>
      </c>
      <c r="K10" s="22">
        <f t="shared" si="1"/>
        <v>-2.4372649000724778E-2</v>
      </c>
      <c r="L10" s="22">
        <f t="shared" si="2"/>
        <v>2.5623929977882653E-3</v>
      </c>
      <c r="M10" s="32"/>
    </row>
    <row r="11" spans="1:13">
      <c r="A11" s="47"/>
      <c r="B11" s="12">
        <v>19</v>
      </c>
      <c r="C11" s="42" t="s">
        <v>13</v>
      </c>
      <c r="D11" s="42"/>
      <c r="E11" s="15">
        <f>VLOOKUP(C11,RA!B14:D41,3,0)</f>
        <v>134207.76680000001</v>
      </c>
      <c r="F11" s="25">
        <f>VLOOKUP(C11,RA!B15:I44,8,0)</f>
        <v>10893.135200000001</v>
      </c>
      <c r="G11" s="16">
        <f t="shared" si="0"/>
        <v>123314.63160000001</v>
      </c>
      <c r="H11" s="27">
        <f>RA!J15</f>
        <v>8.1166205650625596</v>
      </c>
      <c r="I11" s="20">
        <f>VLOOKUP(B11,RMS!B:D,3,FALSE)</f>
        <v>134207.979946154</v>
      </c>
      <c r="J11" s="21">
        <f>VLOOKUP(B11,RMS!B:E,4,FALSE)</f>
        <v>123314.632086325</v>
      </c>
      <c r="K11" s="22">
        <f t="shared" si="1"/>
        <v>-0.21314615398296155</v>
      </c>
      <c r="L11" s="22">
        <f t="shared" si="2"/>
        <v>-4.8632499238010496E-4</v>
      </c>
      <c r="M11" s="32"/>
    </row>
    <row r="12" spans="1:13">
      <c r="A12" s="47"/>
      <c r="B12" s="12">
        <v>21</v>
      </c>
      <c r="C12" s="42" t="s">
        <v>14</v>
      </c>
      <c r="D12" s="42"/>
      <c r="E12" s="15">
        <f>VLOOKUP(C12,RA!B16:D42,3,0)</f>
        <v>1334847.0630999999</v>
      </c>
      <c r="F12" s="25">
        <f>VLOOKUP(C12,RA!B16:I45,8,0)</f>
        <v>-125397.9896</v>
      </c>
      <c r="G12" s="16">
        <f t="shared" si="0"/>
        <v>1460245.0526999999</v>
      </c>
      <c r="H12" s="27">
        <f>RA!J16</f>
        <v>-9.3941840280024493</v>
      </c>
      <c r="I12" s="20">
        <f>VLOOKUP(B12,RMS!B:D,3,FALSE)</f>
        <v>1334846.3996359</v>
      </c>
      <c r="J12" s="21">
        <f>VLOOKUP(B12,RMS!B:E,4,FALSE)</f>
        <v>1460245.0533</v>
      </c>
      <c r="K12" s="22">
        <f t="shared" si="1"/>
        <v>0.6634640998672694</v>
      </c>
      <c r="L12" s="22">
        <f t="shared" si="2"/>
        <v>-6.0000014491379261E-4</v>
      </c>
      <c r="M12" s="32"/>
    </row>
    <row r="13" spans="1:13">
      <c r="A13" s="47"/>
      <c r="B13" s="12">
        <v>22</v>
      </c>
      <c r="C13" s="42" t="s">
        <v>15</v>
      </c>
      <c r="D13" s="42"/>
      <c r="E13" s="15">
        <f>VLOOKUP(C13,RA!B16:D43,3,0)</f>
        <v>1587879.8803999999</v>
      </c>
      <c r="F13" s="25">
        <f>VLOOKUP(C13,RA!B17:I46,8,0)</f>
        <v>6065.835</v>
      </c>
      <c r="G13" s="16">
        <f t="shared" si="0"/>
        <v>1581814.0453999999</v>
      </c>
      <c r="H13" s="27">
        <f>RA!J17</f>
        <v>0.38200842991171102</v>
      </c>
      <c r="I13" s="20">
        <f>VLOOKUP(B13,RMS!B:D,3,FALSE)</f>
        <v>1587879.89179829</v>
      </c>
      <c r="J13" s="21">
        <f>VLOOKUP(B13,RMS!B:E,4,FALSE)</f>
        <v>1581814.0454564099</v>
      </c>
      <c r="K13" s="22">
        <f t="shared" si="1"/>
        <v>-1.1398290051147342E-2</v>
      </c>
      <c r="L13" s="22">
        <f t="shared" si="2"/>
        <v>-5.640997551381588E-5</v>
      </c>
      <c r="M13" s="32"/>
    </row>
    <row r="14" spans="1:13">
      <c r="A14" s="47"/>
      <c r="B14" s="12">
        <v>23</v>
      </c>
      <c r="C14" s="42" t="s">
        <v>16</v>
      </c>
      <c r="D14" s="42"/>
      <c r="E14" s="15">
        <f>VLOOKUP(C14,RA!B18:D43,3,0)</f>
        <v>2462747.7831000001</v>
      </c>
      <c r="F14" s="25">
        <f>VLOOKUP(C14,RA!B18:I47,8,0)</f>
        <v>224488.97659999999</v>
      </c>
      <c r="G14" s="16">
        <f t="shared" si="0"/>
        <v>2238258.8064999999</v>
      </c>
      <c r="H14" s="27">
        <f>RA!J18</f>
        <v>9.1153864045884205</v>
      </c>
      <c r="I14" s="20">
        <f>VLOOKUP(B14,RMS!B:D,3,FALSE)</f>
        <v>2462747.7964205099</v>
      </c>
      <c r="J14" s="21">
        <f>VLOOKUP(B14,RMS!B:E,4,FALSE)</f>
        <v>2238258.79954872</v>
      </c>
      <c r="K14" s="22">
        <f t="shared" si="1"/>
        <v>-1.3320509810000658E-2</v>
      </c>
      <c r="L14" s="22">
        <f t="shared" si="2"/>
        <v>6.9512799382209778E-3</v>
      </c>
      <c r="M14" s="32"/>
    </row>
    <row r="15" spans="1:13">
      <c r="A15" s="47"/>
      <c r="B15" s="12">
        <v>24</v>
      </c>
      <c r="C15" s="42" t="s">
        <v>17</v>
      </c>
      <c r="D15" s="42"/>
      <c r="E15" s="15">
        <f>VLOOKUP(C15,RA!B18:D44,3,0)</f>
        <v>732649.95369999995</v>
      </c>
      <c r="F15" s="25">
        <f>VLOOKUP(C15,RA!B19:I48,8,0)</f>
        <v>16555.5749</v>
      </c>
      <c r="G15" s="16">
        <f t="shared" si="0"/>
        <v>716094.37879999995</v>
      </c>
      <c r="H15" s="27">
        <f>RA!J19</f>
        <v>2.25968415290163</v>
      </c>
      <c r="I15" s="20">
        <f>VLOOKUP(B15,RMS!B:D,3,FALSE)</f>
        <v>732650.00753076898</v>
      </c>
      <c r="J15" s="21">
        <f>VLOOKUP(B15,RMS!B:E,4,FALSE)</f>
        <v>716094.37615299097</v>
      </c>
      <c r="K15" s="22">
        <f t="shared" si="1"/>
        <v>-5.3830769029445946E-2</v>
      </c>
      <c r="L15" s="22">
        <f t="shared" si="2"/>
        <v>2.6470089796930552E-3</v>
      </c>
      <c r="M15" s="32"/>
    </row>
    <row r="16" spans="1:13">
      <c r="A16" s="47"/>
      <c r="B16" s="12">
        <v>25</v>
      </c>
      <c r="C16" s="42" t="s">
        <v>18</v>
      </c>
      <c r="D16" s="42"/>
      <c r="E16" s="15">
        <f>VLOOKUP(C16,RA!B20:D45,3,0)</f>
        <v>1042692.6152999999</v>
      </c>
      <c r="F16" s="25">
        <f>VLOOKUP(C16,RA!B20:I49,8,0)</f>
        <v>70926.348499999993</v>
      </c>
      <c r="G16" s="16">
        <f t="shared" si="0"/>
        <v>971766.26679999998</v>
      </c>
      <c r="H16" s="27">
        <f>RA!J20</f>
        <v>6.8022298671016603</v>
      </c>
      <c r="I16" s="20">
        <f>VLOOKUP(B16,RMS!B:D,3,FALSE)</f>
        <v>1042692.6043</v>
      </c>
      <c r="J16" s="21">
        <f>VLOOKUP(B16,RMS!B:E,4,FALSE)</f>
        <v>971766.26679999998</v>
      </c>
      <c r="K16" s="22">
        <f t="shared" si="1"/>
        <v>1.0999999940395355E-2</v>
      </c>
      <c r="L16" s="22">
        <f t="shared" si="2"/>
        <v>0</v>
      </c>
      <c r="M16" s="32"/>
    </row>
    <row r="17" spans="1:13">
      <c r="A17" s="47"/>
      <c r="B17" s="12">
        <v>26</v>
      </c>
      <c r="C17" s="42" t="s">
        <v>19</v>
      </c>
      <c r="D17" s="42"/>
      <c r="E17" s="15">
        <f>VLOOKUP(C17,RA!B20:D46,3,0)</f>
        <v>461704.16519999999</v>
      </c>
      <c r="F17" s="25">
        <f>VLOOKUP(C17,RA!B21:I50,8,0)</f>
        <v>-3197.7381999999998</v>
      </c>
      <c r="G17" s="16">
        <f t="shared" si="0"/>
        <v>464901.90340000001</v>
      </c>
      <c r="H17" s="27">
        <f>RA!J21</f>
        <v>-0.69259461816091905</v>
      </c>
      <c r="I17" s="20">
        <f>VLOOKUP(B17,RMS!B:D,3,FALSE)</f>
        <v>461703.87464490603</v>
      </c>
      <c r="J17" s="21">
        <f>VLOOKUP(B17,RMS!B:E,4,FALSE)</f>
        <v>464901.90295867901</v>
      </c>
      <c r="K17" s="22">
        <f t="shared" si="1"/>
        <v>0.29055509396130219</v>
      </c>
      <c r="L17" s="22">
        <f t="shared" si="2"/>
        <v>4.4132099719718099E-4</v>
      </c>
      <c r="M17" s="32"/>
    </row>
    <row r="18" spans="1:13">
      <c r="A18" s="47"/>
      <c r="B18" s="12">
        <v>27</v>
      </c>
      <c r="C18" s="42" t="s">
        <v>20</v>
      </c>
      <c r="D18" s="42"/>
      <c r="E18" s="15">
        <f>VLOOKUP(C18,RA!B22:D47,3,0)</f>
        <v>1289230.0411</v>
      </c>
      <c r="F18" s="25">
        <f>VLOOKUP(C18,RA!B22:I51,8,0)</f>
        <v>86242.991699999999</v>
      </c>
      <c r="G18" s="16">
        <f t="shared" si="0"/>
        <v>1202987.0494000001</v>
      </c>
      <c r="H18" s="27">
        <f>RA!J22</f>
        <v>6.68949597438914</v>
      </c>
      <c r="I18" s="20">
        <f>VLOOKUP(B18,RMS!B:D,3,FALSE)</f>
        <v>1289231.4706333301</v>
      </c>
      <c r="J18" s="21">
        <f>VLOOKUP(B18,RMS!B:E,4,FALSE)</f>
        <v>1202987.0501999999</v>
      </c>
      <c r="K18" s="22">
        <f t="shared" si="1"/>
        <v>-1.4295333300251514</v>
      </c>
      <c r="L18" s="22">
        <f t="shared" si="2"/>
        <v>-7.9999980516731739E-4</v>
      </c>
      <c r="M18" s="32"/>
    </row>
    <row r="19" spans="1:13">
      <c r="A19" s="47"/>
      <c r="B19" s="12">
        <v>29</v>
      </c>
      <c r="C19" s="42" t="s">
        <v>21</v>
      </c>
      <c r="D19" s="42"/>
      <c r="E19" s="15">
        <f>VLOOKUP(C19,RA!B22:D48,3,0)</f>
        <v>2921021.2658000002</v>
      </c>
      <c r="F19" s="25">
        <f>VLOOKUP(C19,RA!B23:I52,8,0)</f>
        <v>151723.2268</v>
      </c>
      <c r="G19" s="16">
        <f t="shared" si="0"/>
        <v>2769298.0390000003</v>
      </c>
      <c r="H19" s="27">
        <f>RA!J23</f>
        <v>5.1941842593345999</v>
      </c>
      <c r="I19" s="20">
        <f>VLOOKUP(B19,RMS!B:D,3,FALSE)</f>
        <v>2921022.06113932</v>
      </c>
      <c r="J19" s="21">
        <f>VLOOKUP(B19,RMS!B:E,4,FALSE)</f>
        <v>2769298.05989744</v>
      </c>
      <c r="K19" s="22">
        <f t="shared" si="1"/>
        <v>-0.79533931985497475</v>
      </c>
      <c r="L19" s="22">
        <f t="shared" si="2"/>
        <v>-2.0897439680993557E-2</v>
      </c>
      <c r="M19" s="32"/>
    </row>
    <row r="20" spans="1:13">
      <c r="A20" s="47"/>
      <c r="B20" s="12">
        <v>31</v>
      </c>
      <c r="C20" s="42" t="s">
        <v>22</v>
      </c>
      <c r="D20" s="42"/>
      <c r="E20" s="15">
        <f>VLOOKUP(C20,RA!B24:D49,3,0)</f>
        <v>251682.05009999999</v>
      </c>
      <c r="F20" s="25">
        <f>VLOOKUP(C20,RA!B24:I53,8,0)</f>
        <v>38961.022199999999</v>
      </c>
      <c r="G20" s="16">
        <f t="shared" si="0"/>
        <v>212721.02789999999</v>
      </c>
      <c r="H20" s="27">
        <f>RA!J24</f>
        <v>15.4802546246424</v>
      </c>
      <c r="I20" s="20">
        <f>VLOOKUP(B20,RMS!B:D,3,FALSE)</f>
        <v>251682.10067111399</v>
      </c>
      <c r="J20" s="21">
        <f>VLOOKUP(B20,RMS!B:E,4,FALSE)</f>
        <v>212721.010362929</v>
      </c>
      <c r="K20" s="22">
        <f t="shared" si="1"/>
        <v>-5.0571113999467343E-2</v>
      </c>
      <c r="L20" s="22">
        <f t="shared" si="2"/>
        <v>1.7537070991238579E-2</v>
      </c>
      <c r="M20" s="32"/>
    </row>
    <row r="21" spans="1:13">
      <c r="A21" s="47"/>
      <c r="B21" s="12">
        <v>32</v>
      </c>
      <c r="C21" s="42" t="s">
        <v>23</v>
      </c>
      <c r="D21" s="42"/>
      <c r="E21" s="15">
        <f>VLOOKUP(C21,RA!B24:D50,3,0)</f>
        <v>281909.93640000001</v>
      </c>
      <c r="F21" s="25">
        <f>VLOOKUP(C21,RA!B25:I54,8,0)</f>
        <v>25909.678800000002</v>
      </c>
      <c r="G21" s="16">
        <f t="shared" si="0"/>
        <v>256000.25760000001</v>
      </c>
      <c r="H21" s="27">
        <f>RA!J25</f>
        <v>9.1907646572758406</v>
      </c>
      <c r="I21" s="20">
        <f>VLOOKUP(B21,RMS!B:D,3,FALSE)</f>
        <v>281909.92128249002</v>
      </c>
      <c r="J21" s="21">
        <f>VLOOKUP(B21,RMS!B:E,4,FALSE)</f>
        <v>256000.24787960999</v>
      </c>
      <c r="K21" s="22">
        <f t="shared" si="1"/>
        <v>1.5117509989067912E-2</v>
      </c>
      <c r="L21" s="22">
        <f t="shared" si="2"/>
        <v>9.7203900222666562E-3</v>
      </c>
      <c r="M21" s="32"/>
    </row>
    <row r="22" spans="1:13">
      <c r="A22" s="47"/>
      <c r="B22" s="12">
        <v>33</v>
      </c>
      <c r="C22" s="42" t="s">
        <v>24</v>
      </c>
      <c r="D22" s="42"/>
      <c r="E22" s="15">
        <f>VLOOKUP(C22,RA!B26:D51,3,0)</f>
        <v>617066.66040000005</v>
      </c>
      <c r="F22" s="25">
        <f>VLOOKUP(C22,RA!B26:I55,8,0)</f>
        <v>125829.7537</v>
      </c>
      <c r="G22" s="16">
        <f t="shared" si="0"/>
        <v>491236.90670000005</v>
      </c>
      <c r="H22" s="27">
        <f>RA!J26</f>
        <v>20.391598148963901</v>
      </c>
      <c r="I22" s="20">
        <f>VLOOKUP(B22,RMS!B:D,3,FALSE)</f>
        <v>617066.54577578104</v>
      </c>
      <c r="J22" s="21">
        <f>VLOOKUP(B22,RMS!B:E,4,FALSE)</f>
        <v>491236.900999718</v>
      </c>
      <c r="K22" s="22">
        <f t="shared" si="1"/>
        <v>0.11462421901524067</v>
      </c>
      <c r="L22" s="22">
        <f t="shared" si="2"/>
        <v>5.7002820540219545E-3</v>
      </c>
      <c r="M22" s="32"/>
    </row>
    <row r="23" spans="1:13">
      <c r="A23" s="47"/>
      <c r="B23" s="12">
        <v>34</v>
      </c>
      <c r="C23" s="42" t="s">
        <v>25</v>
      </c>
      <c r="D23" s="42"/>
      <c r="E23" s="15">
        <f>VLOOKUP(C23,RA!B26:D52,3,0)</f>
        <v>272451.59710000001</v>
      </c>
      <c r="F23" s="25">
        <f>VLOOKUP(C23,RA!B27:I56,8,0)</f>
        <v>76259.756599999993</v>
      </c>
      <c r="G23" s="16">
        <f t="shared" si="0"/>
        <v>196191.84050000002</v>
      </c>
      <c r="H23" s="27">
        <f>RA!J27</f>
        <v>27.990203548709498</v>
      </c>
      <c r="I23" s="20">
        <f>VLOOKUP(B23,RMS!B:D,3,FALSE)</f>
        <v>272451.34837750503</v>
      </c>
      <c r="J23" s="21">
        <f>VLOOKUP(B23,RMS!B:E,4,FALSE)</f>
        <v>196191.85894902199</v>
      </c>
      <c r="K23" s="22">
        <f t="shared" si="1"/>
        <v>0.24872249498730525</v>
      </c>
      <c r="L23" s="22">
        <f t="shared" si="2"/>
        <v>-1.8449021968990564E-2</v>
      </c>
      <c r="M23" s="32"/>
    </row>
    <row r="24" spans="1:13">
      <c r="A24" s="47"/>
      <c r="B24" s="12">
        <v>35</v>
      </c>
      <c r="C24" s="42" t="s">
        <v>26</v>
      </c>
      <c r="D24" s="42"/>
      <c r="E24" s="15">
        <f>VLOOKUP(C24,RA!B28:D53,3,0)</f>
        <v>966127.33330000006</v>
      </c>
      <c r="F24" s="25">
        <f>VLOOKUP(C24,RA!B28:I57,8,0)</f>
        <v>44908.721899999997</v>
      </c>
      <c r="G24" s="16">
        <f t="shared" si="0"/>
        <v>921218.61140000005</v>
      </c>
      <c r="H24" s="27">
        <f>RA!J28</f>
        <v>4.6483232957094103</v>
      </c>
      <c r="I24" s="20">
        <f>VLOOKUP(B24,RMS!B:D,3,FALSE)</f>
        <v>966127.33338938002</v>
      </c>
      <c r="J24" s="21">
        <f>VLOOKUP(B24,RMS!B:E,4,FALSE)</f>
        <v>921218.617769912</v>
      </c>
      <c r="K24" s="22">
        <f t="shared" si="1"/>
        <v>-8.9379958808422089E-5</v>
      </c>
      <c r="L24" s="22">
        <f t="shared" si="2"/>
        <v>-6.3699119491502643E-3</v>
      </c>
      <c r="M24" s="32"/>
    </row>
    <row r="25" spans="1:13">
      <c r="A25" s="47"/>
      <c r="B25" s="12">
        <v>36</v>
      </c>
      <c r="C25" s="42" t="s">
        <v>27</v>
      </c>
      <c r="D25" s="42"/>
      <c r="E25" s="15">
        <f>VLOOKUP(C25,RA!B28:D54,3,0)</f>
        <v>854611.84140000003</v>
      </c>
      <c r="F25" s="25">
        <f>VLOOKUP(C25,RA!B29:I58,8,0)</f>
        <v>119585.96520000001</v>
      </c>
      <c r="G25" s="16">
        <f t="shared" si="0"/>
        <v>735025.87620000006</v>
      </c>
      <c r="H25" s="27">
        <f>RA!J29</f>
        <v>13.993015238836101</v>
      </c>
      <c r="I25" s="20">
        <f>VLOOKUP(B25,RMS!B:D,3,FALSE)</f>
        <v>854611.87994601799</v>
      </c>
      <c r="J25" s="21">
        <f>VLOOKUP(B25,RMS!B:E,4,FALSE)</f>
        <v>735025.87435354094</v>
      </c>
      <c r="K25" s="22">
        <f t="shared" si="1"/>
        <v>-3.8546017953194678E-2</v>
      </c>
      <c r="L25" s="22">
        <f t="shared" si="2"/>
        <v>1.8464591121301055E-3</v>
      </c>
      <c r="M25" s="32"/>
    </row>
    <row r="26" spans="1:13">
      <c r="A26" s="47"/>
      <c r="B26" s="12">
        <v>37</v>
      </c>
      <c r="C26" s="42" t="s">
        <v>71</v>
      </c>
      <c r="D26" s="42"/>
      <c r="E26" s="15">
        <f>VLOOKUP(C26,RA!B30:D55,3,0)</f>
        <v>1530404.2619</v>
      </c>
      <c r="F26" s="25">
        <f>VLOOKUP(C26,RA!B30:I59,8,0)</f>
        <v>120730.7862</v>
      </c>
      <c r="G26" s="16">
        <f t="shared" si="0"/>
        <v>1409673.4757000001</v>
      </c>
      <c r="H26" s="27">
        <f>RA!J30</f>
        <v>7.8888166483614297</v>
      </c>
      <c r="I26" s="20">
        <f>VLOOKUP(B26,RMS!B:D,3,FALSE)</f>
        <v>1530404.22647965</v>
      </c>
      <c r="J26" s="21">
        <f>VLOOKUP(B26,RMS!B:E,4,FALSE)</f>
        <v>1409673.4758031301</v>
      </c>
      <c r="K26" s="22">
        <f t="shared" si="1"/>
        <v>3.5420350031927228E-2</v>
      </c>
      <c r="L26" s="22">
        <f t="shared" si="2"/>
        <v>-1.0313000530004501E-4</v>
      </c>
      <c r="M26" s="32"/>
    </row>
    <row r="27" spans="1:13">
      <c r="A27" s="47"/>
      <c r="B27" s="12">
        <v>38</v>
      </c>
      <c r="C27" s="42" t="s">
        <v>29</v>
      </c>
      <c r="D27" s="42"/>
      <c r="E27" s="15">
        <f>VLOOKUP(C27,RA!B30:D56,3,0)</f>
        <v>1353316.0238999999</v>
      </c>
      <c r="F27" s="25">
        <f>VLOOKUP(C27,RA!B31:I60,8,0)</f>
        <v>-7802.3458000000001</v>
      </c>
      <c r="G27" s="16">
        <f t="shared" si="0"/>
        <v>1361118.3696999999</v>
      </c>
      <c r="H27" s="27">
        <f>RA!J31</f>
        <v>-0.57653538879375099</v>
      </c>
      <c r="I27" s="20">
        <f>VLOOKUP(B27,RMS!B:D,3,FALSE)</f>
        <v>1353316.3055106199</v>
      </c>
      <c r="J27" s="21">
        <f>VLOOKUP(B27,RMS!B:E,4,FALSE)</f>
        <v>1361118.1386796499</v>
      </c>
      <c r="K27" s="22">
        <f t="shared" si="1"/>
        <v>-0.28161061997525394</v>
      </c>
      <c r="L27" s="22">
        <f t="shared" si="2"/>
        <v>0.23102035000920296</v>
      </c>
      <c r="M27" s="32"/>
    </row>
    <row r="28" spans="1:13">
      <c r="A28" s="47"/>
      <c r="B28" s="12">
        <v>39</v>
      </c>
      <c r="C28" s="42" t="s">
        <v>30</v>
      </c>
      <c r="D28" s="42"/>
      <c r="E28" s="15">
        <f>VLOOKUP(C28,RA!B32:D57,3,0)</f>
        <v>118790.387</v>
      </c>
      <c r="F28" s="25">
        <f>VLOOKUP(C28,RA!B32:I61,8,0)</f>
        <v>31435.796699999999</v>
      </c>
      <c r="G28" s="16">
        <f t="shared" si="0"/>
        <v>87354.590300000011</v>
      </c>
      <c r="H28" s="27">
        <f>RA!J32</f>
        <v>26.463249673561599</v>
      </c>
      <c r="I28" s="20">
        <f>VLOOKUP(B28,RMS!B:D,3,FALSE)</f>
        <v>118790.308275932</v>
      </c>
      <c r="J28" s="21">
        <f>VLOOKUP(B28,RMS!B:E,4,FALSE)</f>
        <v>87354.580273122105</v>
      </c>
      <c r="K28" s="22">
        <f t="shared" si="1"/>
        <v>7.8724068007431924E-2</v>
      </c>
      <c r="L28" s="22">
        <f t="shared" si="2"/>
        <v>1.0026877906057052E-2</v>
      </c>
      <c r="M28" s="32"/>
    </row>
    <row r="29" spans="1:13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7"/>
      <c r="B30" s="12">
        <v>42</v>
      </c>
      <c r="C30" s="42" t="s">
        <v>31</v>
      </c>
      <c r="D30" s="42"/>
      <c r="E30" s="15">
        <f>VLOOKUP(C30,RA!B34:D60,3,0)</f>
        <v>127592.45020000001</v>
      </c>
      <c r="F30" s="25">
        <f>VLOOKUP(C30,RA!B34:I64,8,0)</f>
        <v>17252.945500000002</v>
      </c>
      <c r="G30" s="16">
        <f t="shared" si="0"/>
        <v>110339.5047</v>
      </c>
      <c r="H30" s="27" t="e">
        <f>RA!#REF!</f>
        <v>#REF!</v>
      </c>
      <c r="I30" s="20">
        <f>VLOOKUP(B30,RMS!B:D,3,FALSE)</f>
        <v>127592.4495</v>
      </c>
      <c r="J30" s="21">
        <f>VLOOKUP(B30,RMS!B:E,4,FALSE)</f>
        <v>110339.5021</v>
      </c>
      <c r="K30" s="22">
        <f t="shared" si="1"/>
        <v>7.0000000414438546E-4</v>
      </c>
      <c r="L30" s="22">
        <f t="shared" si="2"/>
        <v>2.6000000070780516E-3</v>
      </c>
      <c r="M30" s="32"/>
    </row>
    <row r="31" spans="1:13" s="35" customFormat="1" ht="12" thickBot="1">
      <c r="A31" s="47"/>
      <c r="B31" s="12">
        <v>70</v>
      </c>
      <c r="C31" s="48" t="s">
        <v>68</v>
      </c>
      <c r="D31" s="49"/>
      <c r="E31" s="15">
        <f>VLOOKUP(C31,RA!B34:D61,3,0)</f>
        <v>65683.8</v>
      </c>
      <c r="F31" s="25">
        <f>VLOOKUP(C31,RA!B34:I65,8,0)</f>
        <v>2278.7800000000002</v>
      </c>
      <c r="G31" s="16">
        <f t="shared" si="0"/>
        <v>63405.020000000004</v>
      </c>
      <c r="H31" s="27">
        <f>RA!J34</f>
        <v>13.521917223908</v>
      </c>
      <c r="I31" s="20">
        <f>VLOOKUP(B31,RMS!B:D,3,FALSE)</f>
        <v>65683.8</v>
      </c>
      <c r="J31" s="21">
        <f>VLOOKUP(B31,RMS!B:E,4,FALSE)</f>
        <v>63405.02</v>
      </c>
      <c r="K31" s="22">
        <f t="shared" si="1"/>
        <v>0</v>
      </c>
      <c r="L31" s="22">
        <f t="shared" si="2"/>
        <v>0</v>
      </c>
    </row>
    <row r="32" spans="1:13">
      <c r="A32" s="47"/>
      <c r="B32" s="12">
        <v>71</v>
      </c>
      <c r="C32" s="42" t="s">
        <v>35</v>
      </c>
      <c r="D32" s="42"/>
      <c r="E32" s="15">
        <f>VLOOKUP(C32,RA!B34:D61,3,0)</f>
        <v>417213.85</v>
      </c>
      <c r="F32" s="25">
        <f>VLOOKUP(C32,RA!B34:I65,8,0)</f>
        <v>-55511.75</v>
      </c>
      <c r="G32" s="16">
        <f t="shared" si="0"/>
        <v>472725.6</v>
      </c>
      <c r="H32" s="27">
        <f>RA!J34</f>
        <v>13.521917223908</v>
      </c>
      <c r="I32" s="20">
        <f>VLOOKUP(B32,RMS!B:D,3,FALSE)</f>
        <v>417213.85</v>
      </c>
      <c r="J32" s="21">
        <f>VLOOKUP(B32,RMS!B:E,4,FALSE)</f>
        <v>472725.6</v>
      </c>
      <c r="K32" s="22">
        <f t="shared" si="1"/>
        <v>0</v>
      </c>
      <c r="L32" s="22">
        <f t="shared" si="2"/>
        <v>0</v>
      </c>
      <c r="M32" s="32"/>
    </row>
    <row r="33" spans="1:13">
      <c r="A33" s="47"/>
      <c r="B33" s="12">
        <v>72</v>
      </c>
      <c r="C33" s="42" t="s">
        <v>36</v>
      </c>
      <c r="D33" s="42"/>
      <c r="E33" s="15">
        <f>VLOOKUP(C33,RA!B34:D62,3,0)</f>
        <v>248922.31</v>
      </c>
      <c r="F33" s="25">
        <f>VLOOKUP(C33,RA!B34:I66,8,0)</f>
        <v>-12333.57</v>
      </c>
      <c r="G33" s="16">
        <f t="shared" si="0"/>
        <v>261255.88</v>
      </c>
      <c r="H33" s="27" t="e">
        <f>RA!#REF!</f>
        <v>#REF!</v>
      </c>
      <c r="I33" s="20">
        <f>VLOOKUP(B33,RMS!B:D,3,FALSE)</f>
        <v>248922.31</v>
      </c>
      <c r="J33" s="21">
        <f>VLOOKUP(B33,RMS!B:E,4,FALSE)</f>
        <v>261255.88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73</v>
      </c>
      <c r="C34" s="42" t="s">
        <v>37</v>
      </c>
      <c r="D34" s="42"/>
      <c r="E34" s="15">
        <f>VLOOKUP(C34,RA!B34:D63,3,0)</f>
        <v>270870.26</v>
      </c>
      <c r="F34" s="25">
        <f>VLOOKUP(C34,RA!B34:I67,8,0)</f>
        <v>-54060.61</v>
      </c>
      <c r="G34" s="16">
        <f t="shared" si="0"/>
        <v>324930.87</v>
      </c>
      <c r="H34" s="27">
        <f>RA!J34</f>
        <v>13.521917223908</v>
      </c>
      <c r="I34" s="20">
        <f>VLOOKUP(B34,RMS!B:D,3,FALSE)</f>
        <v>270870.26</v>
      </c>
      <c r="J34" s="21">
        <f>VLOOKUP(B34,RMS!B:E,4,FALSE)</f>
        <v>324930.87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7"/>
      <c r="B35" s="12">
        <v>74</v>
      </c>
      <c r="C35" s="42" t="s">
        <v>69</v>
      </c>
      <c r="D35" s="42"/>
      <c r="E35" s="15">
        <f>VLOOKUP(C35,RA!B35:D64,3,0)</f>
        <v>4.5599999999999996</v>
      </c>
      <c r="F35" s="25">
        <f>VLOOKUP(C35,RA!B35:I68,8,0)</f>
        <v>-409.97</v>
      </c>
      <c r="G35" s="16">
        <f t="shared" si="0"/>
        <v>414.53000000000003</v>
      </c>
      <c r="H35" s="27">
        <f>RA!J35</f>
        <v>3.4693181575974599</v>
      </c>
      <c r="I35" s="20">
        <f>VLOOKUP(B35,RMS!B:D,3,FALSE)</f>
        <v>4.5599999999999996</v>
      </c>
      <c r="J35" s="21">
        <f>VLOOKUP(B35,RMS!B:E,4,FALSE)</f>
        <v>414.53</v>
      </c>
      <c r="K35" s="22">
        <f t="shared" si="1"/>
        <v>0</v>
      </c>
      <c r="L35" s="22">
        <f t="shared" si="2"/>
        <v>0</v>
      </c>
    </row>
    <row r="36" spans="1:13" ht="11.25" customHeight="1">
      <c r="A36" s="47"/>
      <c r="B36" s="12">
        <v>75</v>
      </c>
      <c r="C36" s="42" t="s">
        <v>32</v>
      </c>
      <c r="D36" s="42"/>
      <c r="E36" s="15">
        <f>VLOOKUP(C36,RA!B8:D64,3,0)</f>
        <v>61405.128499999999</v>
      </c>
      <c r="F36" s="25">
        <f>VLOOKUP(C36,RA!B8:I68,8,0)</f>
        <v>3853.4784</v>
      </c>
      <c r="G36" s="16">
        <f t="shared" si="0"/>
        <v>57551.650099999999</v>
      </c>
      <c r="H36" s="27">
        <f>RA!J35</f>
        <v>3.4693181575974599</v>
      </c>
      <c r="I36" s="20">
        <f>VLOOKUP(B36,RMS!B:D,3,FALSE)</f>
        <v>61405.128205128203</v>
      </c>
      <c r="J36" s="21">
        <f>VLOOKUP(B36,RMS!B:E,4,FALSE)</f>
        <v>57551.6495726496</v>
      </c>
      <c r="K36" s="22">
        <f t="shared" si="1"/>
        <v>2.9487179563147947E-4</v>
      </c>
      <c r="L36" s="22">
        <f t="shared" si="2"/>
        <v>5.2735039935214445E-4</v>
      </c>
      <c r="M36" s="32"/>
    </row>
    <row r="37" spans="1:13">
      <c r="A37" s="47"/>
      <c r="B37" s="12">
        <v>76</v>
      </c>
      <c r="C37" s="42" t="s">
        <v>33</v>
      </c>
      <c r="D37" s="42"/>
      <c r="E37" s="15">
        <f>VLOOKUP(C37,RA!B8:D65,3,0)</f>
        <v>456100.71090000001</v>
      </c>
      <c r="F37" s="25">
        <f>VLOOKUP(C37,RA!B8:I69,8,0)</f>
        <v>26214.1021</v>
      </c>
      <c r="G37" s="16">
        <f t="shared" si="0"/>
        <v>429886.60879999999</v>
      </c>
      <c r="H37" s="27">
        <f>RA!J36</f>
        <v>-13.3053468862551</v>
      </c>
      <c r="I37" s="20">
        <f>VLOOKUP(B37,RMS!B:D,3,FALSE)</f>
        <v>456100.70417265</v>
      </c>
      <c r="J37" s="21">
        <f>VLOOKUP(B37,RMS!B:E,4,FALSE)</f>
        <v>429886.60675640998</v>
      </c>
      <c r="K37" s="22">
        <f t="shared" si="1"/>
        <v>6.7273500026203692E-3</v>
      </c>
      <c r="L37" s="22">
        <f t="shared" si="2"/>
        <v>2.04359000781551E-3</v>
      </c>
      <c r="M37" s="32"/>
    </row>
    <row r="38" spans="1:13">
      <c r="A38" s="47"/>
      <c r="B38" s="12">
        <v>77</v>
      </c>
      <c r="C38" s="42" t="s">
        <v>38</v>
      </c>
      <c r="D38" s="42"/>
      <c r="E38" s="15">
        <f>VLOOKUP(C38,RA!B9:D66,3,0)</f>
        <v>216492.44</v>
      </c>
      <c r="F38" s="25">
        <f>VLOOKUP(C38,RA!B9:I70,8,0)</f>
        <v>-40316.43</v>
      </c>
      <c r="G38" s="16">
        <f t="shared" si="0"/>
        <v>256808.87</v>
      </c>
      <c r="H38" s="27">
        <f>RA!J37</f>
        <v>-4.9547868971648201</v>
      </c>
      <c r="I38" s="20">
        <f>VLOOKUP(B38,RMS!B:D,3,FALSE)</f>
        <v>216492.44</v>
      </c>
      <c r="J38" s="21">
        <f>VLOOKUP(B38,RMS!B:E,4,FALSE)</f>
        <v>256808.87</v>
      </c>
      <c r="K38" s="22">
        <f t="shared" si="1"/>
        <v>0</v>
      </c>
      <c r="L38" s="22">
        <f t="shared" si="2"/>
        <v>0</v>
      </c>
      <c r="M38" s="32"/>
    </row>
    <row r="39" spans="1:13">
      <c r="A39" s="47"/>
      <c r="B39" s="12">
        <v>78</v>
      </c>
      <c r="C39" s="42" t="s">
        <v>39</v>
      </c>
      <c r="D39" s="42"/>
      <c r="E39" s="15">
        <f>VLOOKUP(C39,RA!B10:D67,3,0)</f>
        <v>66966.710000000006</v>
      </c>
      <c r="F39" s="25">
        <f>VLOOKUP(C39,RA!B10:I71,8,0)</f>
        <v>7717.11</v>
      </c>
      <c r="G39" s="16">
        <f t="shared" si="0"/>
        <v>59249.600000000006</v>
      </c>
      <c r="H39" s="27">
        <f>RA!J38</f>
        <v>-19.958119433266699</v>
      </c>
      <c r="I39" s="20">
        <f>VLOOKUP(B39,RMS!B:D,3,FALSE)</f>
        <v>66966.710000000006</v>
      </c>
      <c r="J39" s="21">
        <f>VLOOKUP(B39,RMS!B:E,4,FALSE)</f>
        <v>59249.599999999999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-8990.5701754385991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7"/>
      <c r="B41" s="12">
        <v>99</v>
      </c>
      <c r="C41" s="42" t="s">
        <v>34</v>
      </c>
      <c r="D41" s="42"/>
      <c r="E41" s="15">
        <f>VLOOKUP(C41,RA!B8:D68,3,0)</f>
        <v>5682.8878000000004</v>
      </c>
      <c r="F41" s="25">
        <f>VLOOKUP(C41,RA!B8:I72,8,0)</f>
        <v>230.81389999999999</v>
      </c>
      <c r="G41" s="16">
        <f t="shared" si="0"/>
        <v>5452.0739000000003</v>
      </c>
      <c r="H41" s="27">
        <f>RA!J39</f>
        <v>-8990.5701754385991</v>
      </c>
      <c r="I41" s="20">
        <f>VLOOKUP(B41,RMS!B:D,3,FALSE)</f>
        <v>5682.8878299674798</v>
      </c>
      <c r="J41" s="21">
        <f>VLOOKUP(B41,RMS!B:E,4,FALSE)</f>
        <v>5452.0740034793098</v>
      </c>
      <c r="K41" s="22">
        <f t="shared" si="1"/>
        <v>-2.9967479349579662E-5</v>
      </c>
      <c r="L41" s="22">
        <f t="shared" si="2"/>
        <v>-1.0347930947318673E-4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21683116.881099999</v>
      </c>
      <c r="E7" s="67">
        <v>26109100.484499998</v>
      </c>
      <c r="F7" s="68">
        <v>83.0481191566614</v>
      </c>
      <c r="G7" s="67">
        <v>23830395.5352</v>
      </c>
      <c r="H7" s="68">
        <v>-9.0106714801617507</v>
      </c>
      <c r="I7" s="67">
        <v>1184473.3052000001</v>
      </c>
      <c r="J7" s="68">
        <v>5.4626524023049496</v>
      </c>
      <c r="K7" s="67">
        <v>1022165.7824</v>
      </c>
      <c r="L7" s="68">
        <v>4.2893362004426399</v>
      </c>
      <c r="M7" s="68">
        <v>0.15878786552501201</v>
      </c>
      <c r="N7" s="67">
        <v>288543338.05549997</v>
      </c>
      <c r="O7" s="67">
        <v>2621328600.1812</v>
      </c>
      <c r="P7" s="67">
        <v>990483</v>
      </c>
      <c r="Q7" s="67">
        <v>1071505</v>
      </c>
      <c r="R7" s="68">
        <v>-7.56151394533856</v>
      </c>
      <c r="S7" s="67">
        <v>21.891457885799198</v>
      </c>
      <c r="T7" s="67">
        <v>23.726914064143401</v>
      </c>
      <c r="U7" s="69">
        <v>-8.3843487625139606</v>
      </c>
    </row>
    <row r="8" spans="1:23" ht="12" thickBot="1">
      <c r="A8" s="70">
        <v>42477</v>
      </c>
      <c r="B8" s="48" t="s">
        <v>6</v>
      </c>
      <c r="C8" s="49"/>
      <c r="D8" s="71">
        <v>596073.07799999998</v>
      </c>
      <c r="E8" s="71">
        <v>977312.03189999994</v>
      </c>
      <c r="F8" s="72">
        <v>60.991071279575898</v>
      </c>
      <c r="G8" s="71">
        <v>603447.52289999998</v>
      </c>
      <c r="H8" s="72">
        <v>-1.22205239397791</v>
      </c>
      <c r="I8" s="71">
        <v>114519.0545</v>
      </c>
      <c r="J8" s="72">
        <v>19.212250767010801</v>
      </c>
      <c r="K8" s="71">
        <v>100779.4313</v>
      </c>
      <c r="L8" s="72">
        <v>16.700612311022901</v>
      </c>
      <c r="M8" s="72">
        <v>0.13633360520858601</v>
      </c>
      <c r="N8" s="71">
        <v>10852493.9461</v>
      </c>
      <c r="O8" s="71">
        <v>100238489.7429</v>
      </c>
      <c r="P8" s="71">
        <v>26164</v>
      </c>
      <c r="Q8" s="71">
        <v>27925</v>
      </c>
      <c r="R8" s="72">
        <v>-6.3061772605192496</v>
      </c>
      <c r="S8" s="71">
        <v>22.782184604800499</v>
      </c>
      <c r="T8" s="71">
        <v>25.179627509400198</v>
      </c>
      <c r="U8" s="73">
        <v>-10.5233231412519</v>
      </c>
    </row>
    <row r="9" spans="1:23" ht="12" thickBot="1">
      <c r="A9" s="74"/>
      <c r="B9" s="48" t="s">
        <v>7</v>
      </c>
      <c r="C9" s="49"/>
      <c r="D9" s="71">
        <v>105392.2295</v>
      </c>
      <c r="E9" s="71">
        <v>140692.16709999999</v>
      </c>
      <c r="F9" s="72">
        <v>74.9098060484705</v>
      </c>
      <c r="G9" s="71">
        <v>82758.217499999999</v>
      </c>
      <c r="H9" s="72">
        <v>27.349564410325801</v>
      </c>
      <c r="I9" s="71">
        <v>19759.059600000001</v>
      </c>
      <c r="J9" s="72">
        <v>18.748118047925001</v>
      </c>
      <c r="K9" s="71">
        <v>16904.682100000002</v>
      </c>
      <c r="L9" s="72">
        <v>20.426590386628401</v>
      </c>
      <c r="M9" s="72">
        <v>0.16885129712081401</v>
      </c>
      <c r="N9" s="71">
        <v>1792651.7642999999</v>
      </c>
      <c r="O9" s="71">
        <v>13750242.7183</v>
      </c>
      <c r="P9" s="71">
        <v>6100</v>
      </c>
      <c r="Q9" s="71">
        <v>6608</v>
      </c>
      <c r="R9" s="72">
        <v>-7.6876513317191302</v>
      </c>
      <c r="S9" s="71">
        <v>17.277414672131101</v>
      </c>
      <c r="T9" s="71">
        <v>16.901334972760299</v>
      </c>
      <c r="U9" s="73">
        <v>2.1767128155897102</v>
      </c>
    </row>
    <row r="10" spans="1:23" ht="12" thickBot="1">
      <c r="A10" s="74"/>
      <c r="B10" s="48" t="s">
        <v>8</v>
      </c>
      <c r="C10" s="49"/>
      <c r="D10" s="71">
        <v>164542.33840000001</v>
      </c>
      <c r="E10" s="71">
        <v>222725.83050000001</v>
      </c>
      <c r="F10" s="72">
        <v>73.876630308490405</v>
      </c>
      <c r="G10" s="71">
        <v>147856.06390000001</v>
      </c>
      <c r="H10" s="72">
        <v>11.2854853969909</v>
      </c>
      <c r="I10" s="71">
        <v>36536.407299999999</v>
      </c>
      <c r="J10" s="72">
        <v>22.204866938976199</v>
      </c>
      <c r="K10" s="71">
        <v>26566.999899999999</v>
      </c>
      <c r="L10" s="72">
        <v>17.9681503749269</v>
      </c>
      <c r="M10" s="72">
        <v>0.375255295574417</v>
      </c>
      <c r="N10" s="71">
        <v>2607924.2286</v>
      </c>
      <c r="O10" s="71">
        <v>23804029.822900001</v>
      </c>
      <c r="P10" s="71">
        <v>108987</v>
      </c>
      <c r="Q10" s="71">
        <v>116249</v>
      </c>
      <c r="R10" s="72">
        <v>-6.2469354575093199</v>
      </c>
      <c r="S10" s="71">
        <v>1.5097427986824099</v>
      </c>
      <c r="T10" s="71">
        <v>1.70535386799026</v>
      </c>
      <c r="U10" s="73">
        <v>-12.956582371418801</v>
      </c>
    </row>
    <row r="11" spans="1:23" ht="12" thickBot="1">
      <c r="A11" s="74"/>
      <c r="B11" s="48" t="s">
        <v>9</v>
      </c>
      <c r="C11" s="49"/>
      <c r="D11" s="71">
        <v>48661.845999999998</v>
      </c>
      <c r="E11" s="71">
        <v>135311.53810000001</v>
      </c>
      <c r="F11" s="72">
        <v>35.962820823186</v>
      </c>
      <c r="G11" s="71">
        <v>48564.990400000002</v>
      </c>
      <c r="H11" s="72">
        <v>0.19943502346497799</v>
      </c>
      <c r="I11" s="71">
        <v>10993.3068</v>
      </c>
      <c r="J11" s="72">
        <v>22.5912243444279</v>
      </c>
      <c r="K11" s="71">
        <v>8630.1955999999991</v>
      </c>
      <c r="L11" s="72">
        <v>17.770405242373901</v>
      </c>
      <c r="M11" s="72">
        <v>0.273818961878454</v>
      </c>
      <c r="N11" s="71">
        <v>921489.55960000004</v>
      </c>
      <c r="O11" s="71">
        <v>7963139.7303999998</v>
      </c>
      <c r="P11" s="71">
        <v>2491</v>
      </c>
      <c r="Q11" s="71">
        <v>2638</v>
      </c>
      <c r="R11" s="72">
        <v>-5.5724033358604999</v>
      </c>
      <c r="S11" s="71">
        <v>19.535064632677599</v>
      </c>
      <c r="T11" s="71">
        <v>19.8950090219864</v>
      </c>
      <c r="U11" s="73">
        <v>-1.8425554052511699</v>
      </c>
    </row>
    <row r="12" spans="1:23" ht="12" thickBot="1">
      <c r="A12" s="74"/>
      <c r="B12" s="48" t="s">
        <v>10</v>
      </c>
      <c r="C12" s="49"/>
      <c r="D12" s="71">
        <v>159072.14309999999</v>
      </c>
      <c r="E12" s="71">
        <v>246577.2286</v>
      </c>
      <c r="F12" s="72">
        <v>64.512097894509296</v>
      </c>
      <c r="G12" s="71">
        <v>157816.5607</v>
      </c>
      <c r="H12" s="72">
        <v>0.79559609867991798</v>
      </c>
      <c r="I12" s="71">
        <v>23108.788400000001</v>
      </c>
      <c r="J12" s="72">
        <v>14.527237736070999</v>
      </c>
      <c r="K12" s="71">
        <v>16998.376100000001</v>
      </c>
      <c r="L12" s="72">
        <v>10.7709710721126</v>
      </c>
      <c r="M12" s="72">
        <v>0.35947035552413698</v>
      </c>
      <c r="N12" s="71">
        <v>2186537.2697999999</v>
      </c>
      <c r="O12" s="71">
        <v>25860576.976399999</v>
      </c>
      <c r="P12" s="71">
        <v>1846</v>
      </c>
      <c r="Q12" s="71">
        <v>2385</v>
      </c>
      <c r="R12" s="72">
        <v>-22.599580712788299</v>
      </c>
      <c r="S12" s="71">
        <v>86.171258450704201</v>
      </c>
      <c r="T12" s="71">
        <v>85.973093542976898</v>
      </c>
      <c r="U12" s="73">
        <v>0.22996636151097499</v>
      </c>
    </row>
    <row r="13" spans="1:23" ht="12" thickBot="1">
      <c r="A13" s="74"/>
      <c r="B13" s="48" t="s">
        <v>11</v>
      </c>
      <c r="C13" s="49"/>
      <c r="D13" s="71">
        <v>292031.8394</v>
      </c>
      <c r="E13" s="71">
        <v>360343.07120000001</v>
      </c>
      <c r="F13" s="72">
        <v>81.042723654290697</v>
      </c>
      <c r="G13" s="71">
        <v>275654.0624</v>
      </c>
      <c r="H13" s="72">
        <v>5.94142413770573</v>
      </c>
      <c r="I13" s="71">
        <v>34590.850100000003</v>
      </c>
      <c r="J13" s="72">
        <v>11.844889985649999</v>
      </c>
      <c r="K13" s="71">
        <v>48132.012600000002</v>
      </c>
      <c r="L13" s="72">
        <v>17.461020592599102</v>
      </c>
      <c r="M13" s="72">
        <v>-0.28133381025500698</v>
      </c>
      <c r="N13" s="71">
        <v>3744599.0079000001</v>
      </c>
      <c r="O13" s="71">
        <v>43252114.716799997</v>
      </c>
      <c r="P13" s="71">
        <v>13344</v>
      </c>
      <c r="Q13" s="71">
        <v>15885</v>
      </c>
      <c r="R13" s="72">
        <v>-15.9962228517469</v>
      </c>
      <c r="S13" s="71">
        <v>21.8848800509592</v>
      </c>
      <c r="T13" s="71">
        <v>29.373546433742501</v>
      </c>
      <c r="U13" s="73">
        <v>-34.218448377810802</v>
      </c>
    </row>
    <row r="14" spans="1:23" ht="12" thickBot="1">
      <c r="A14" s="74"/>
      <c r="B14" s="48" t="s">
        <v>12</v>
      </c>
      <c r="C14" s="49"/>
      <c r="D14" s="71">
        <v>167067.67329999999</v>
      </c>
      <c r="E14" s="71">
        <v>186220.39189999999</v>
      </c>
      <c r="F14" s="72">
        <v>89.715026155521699</v>
      </c>
      <c r="G14" s="71">
        <v>166237.08100000001</v>
      </c>
      <c r="H14" s="72">
        <v>0.49964321738782402</v>
      </c>
      <c r="I14" s="71">
        <v>35931.442199999998</v>
      </c>
      <c r="J14" s="72">
        <v>21.507118337297101</v>
      </c>
      <c r="K14" s="71">
        <v>24913.9912</v>
      </c>
      <c r="L14" s="72">
        <v>14.987023984137499</v>
      </c>
      <c r="M14" s="72">
        <v>0.442219430502167</v>
      </c>
      <c r="N14" s="71">
        <v>2289544.9545</v>
      </c>
      <c r="O14" s="71">
        <v>18823688.938000001</v>
      </c>
      <c r="P14" s="71">
        <v>4158</v>
      </c>
      <c r="Q14" s="71">
        <v>2598</v>
      </c>
      <c r="R14" s="72">
        <v>60.046189376443401</v>
      </c>
      <c r="S14" s="71">
        <v>40.179815608465603</v>
      </c>
      <c r="T14" s="71">
        <v>57.453043494996201</v>
      </c>
      <c r="U14" s="73">
        <v>-42.9898137284911</v>
      </c>
    </row>
    <row r="15" spans="1:23" ht="12" thickBot="1">
      <c r="A15" s="74"/>
      <c r="B15" s="48" t="s">
        <v>13</v>
      </c>
      <c r="C15" s="49"/>
      <c r="D15" s="71">
        <v>134207.76680000001</v>
      </c>
      <c r="E15" s="71">
        <v>189544.95550000001</v>
      </c>
      <c r="F15" s="72">
        <v>70.805243244787903</v>
      </c>
      <c r="G15" s="71">
        <v>131252.90090000001</v>
      </c>
      <c r="H15" s="72">
        <v>2.2512766420692301</v>
      </c>
      <c r="I15" s="71">
        <v>10893.135200000001</v>
      </c>
      <c r="J15" s="72">
        <v>8.1166205650625596</v>
      </c>
      <c r="K15" s="71">
        <v>22681.151099999999</v>
      </c>
      <c r="L15" s="72">
        <v>17.280495093423099</v>
      </c>
      <c r="M15" s="72">
        <v>-0.51972740924952399</v>
      </c>
      <c r="N15" s="71">
        <v>1887140.1233000001</v>
      </c>
      <c r="O15" s="71">
        <v>15211004.9937</v>
      </c>
      <c r="P15" s="71">
        <v>5071</v>
      </c>
      <c r="Q15" s="71">
        <v>6917</v>
      </c>
      <c r="R15" s="72">
        <v>-26.687870464073999</v>
      </c>
      <c r="S15" s="71">
        <v>26.465739854072201</v>
      </c>
      <c r="T15" s="71">
        <v>25.546978834754999</v>
      </c>
      <c r="U15" s="73">
        <v>3.4715108074934502</v>
      </c>
    </row>
    <row r="16" spans="1:23" ht="12" thickBot="1">
      <c r="A16" s="74"/>
      <c r="B16" s="48" t="s">
        <v>14</v>
      </c>
      <c r="C16" s="49"/>
      <c r="D16" s="71">
        <v>1334847.0630999999</v>
      </c>
      <c r="E16" s="71">
        <v>1653535.6214000001</v>
      </c>
      <c r="F16" s="72">
        <v>80.726840463819201</v>
      </c>
      <c r="G16" s="71">
        <v>932781.40949999995</v>
      </c>
      <c r="H16" s="72">
        <v>43.103952277042097</v>
      </c>
      <c r="I16" s="71">
        <v>-125397.9896</v>
      </c>
      <c r="J16" s="72">
        <v>-9.3941840280024493</v>
      </c>
      <c r="K16" s="71">
        <v>42395.743000000002</v>
      </c>
      <c r="L16" s="72">
        <v>4.5450887601550098</v>
      </c>
      <c r="M16" s="72">
        <v>-3.9577967202980702</v>
      </c>
      <c r="N16" s="71">
        <v>15745746.0286</v>
      </c>
      <c r="O16" s="71">
        <v>127325498.0607</v>
      </c>
      <c r="P16" s="71">
        <v>46449</v>
      </c>
      <c r="Q16" s="71">
        <v>57175</v>
      </c>
      <c r="R16" s="72">
        <v>-18.759947529514701</v>
      </c>
      <c r="S16" s="71">
        <v>28.7379074490301</v>
      </c>
      <c r="T16" s="71">
        <v>21.411759024049001</v>
      </c>
      <c r="U16" s="73">
        <v>25.4929780046612</v>
      </c>
    </row>
    <row r="17" spans="1:21" ht="12" thickBot="1">
      <c r="A17" s="74"/>
      <c r="B17" s="48" t="s">
        <v>15</v>
      </c>
      <c r="C17" s="49"/>
      <c r="D17" s="71">
        <v>1587879.8803999999</v>
      </c>
      <c r="E17" s="71">
        <v>1241898.5456000001</v>
      </c>
      <c r="F17" s="72">
        <v>127.85906594591</v>
      </c>
      <c r="G17" s="71">
        <v>2948062.5455</v>
      </c>
      <c r="H17" s="72">
        <v>-46.138188864962103</v>
      </c>
      <c r="I17" s="71">
        <v>6065.835</v>
      </c>
      <c r="J17" s="72">
        <v>0.38200842991171102</v>
      </c>
      <c r="K17" s="71">
        <v>-27002.176299999999</v>
      </c>
      <c r="L17" s="72">
        <v>-0.91592955994834102</v>
      </c>
      <c r="M17" s="72">
        <v>-1.2246424485421901</v>
      </c>
      <c r="N17" s="71">
        <v>18045819.851599999</v>
      </c>
      <c r="O17" s="71">
        <v>167620026.3599</v>
      </c>
      <c r="P17" s="71">
        <v>10614</v>
      </c>
      <c r="Q17" s="71">
        <v>11556</v>
      </c>
      <c r="R17" s="72">
        <v>-8.1516095534787105</v>
      </c>
      <c r="S17" s="71">
        <v>149.60240064066301</v>
      </c>
      <c r="T17" s="71">
        <v>292.21519658186202</v>
      </c>
      <c r="U17" s="73">
        <v>-95.327879319093995</v>
      </c>
    </row>
    <row r="18" spans="1:21" ht="12" customHeight="1" thickBot="1">
      <c r="A18" s="74"/>
      <c r="B18" s="48" t="s">
        <v>16</v>
      </c>
      <c r="C18" s="49"/>
      <c r="D18" s="71">
        <v>2462747.7831000001</v>
      </c>
      <c r="E18" s="71">
        <v>2414211.9844</v>
      </c>
      <c r="F18" s="72">
        <v>102.01041992226099</v>
      </c>
      <c r="G18" s="71">
        <v>2060443.9465000001</v>
      </c>
      <c r="H18" s="72">
        <v>19.525104639870399</v>
      </c>
      <c r="I18" s="71">
        <v>224488.97659999999</v>
      </c>
      <c r="J18" s="72">
        <v>9.1153864045884205</v>
      </c>
      <c r="K18" s="71">
        <v>193672.36970000001</v>
      </c>
      <c r="L18" s="72">
        <v>9.3995456672812701</v>
      </c>
      <c r="M18" s="72">
        <v>0.159117208860175</v>
      </c>
      <c r="N18" s="71">
        <v>28901928.058200002</v>
      </c>
      <c r="O18" s="71">
        <v>308181768.08810002</v>
      </c>
      <c r="P18" s="71">
        <v>91582</v>
      </c>
      <c r="Q18" s="71">
        <v>94871</v>
      </c>
      <c r="R18" s="72">
        <v>-3.46681283005345</v>
      </c>
      <c r="S18" s="71">
        <v>26.891177121049999</v>
      </c>
      <c r="T18" s="71">
        <v>22.0232072719798</v>
      </c>
      <c r="U18" s="73">
        <v>18.102479587104298</v>
      </c>
    </row>
    <row r="19" spans="1:21" ht="12" customHeight="1" thickBot="1">
      <c r="A19" s="74"/>
      <c r="B19" s="48" t="s">
        <v>17</v>
      </c>
      <c r="C19" s="49"/>
      <c r="D19" s="71">
        <v>732649.95369999995</v>
      </c>
      <c r="E19" s="71">
        <v>737275.00300000003</v>
      </c>
      <c r="F19" s="72">
        <v>99.372683288978905</v>
      </c>
      <c r="G19" s="71">
        <v>555912.32109999994</v>
      </c>
      <c r="H19" s="72">
        <v>31.792357516070901</v>
      </c>
      <c r="I19" s="71">
        <v>16555.5749</v>
      </c>
      <c r="J19" s="72">
        <v>2.25968415290163</v>
      </c>
      <c r="K19" s="71">
        <v>37600.179199999999</v>
      </c>
      <c r="L19" s="72">
        <v>6.7636887640121799</v>
      </c>
      <c r="M19" s="72">
        <v>-0.55969425539333595</v>
      </c>
      <c r="N19" s="71">
        <v>9348181.0561999995</v>
      </c>
      <c r="O19" s="71">
        <v>86736762.387099996</v>
      </c>
      <c r="P19" s="71">
        <v>12559</v>
      </c>
      <c r="Q19" s="71">
        <v>12933</v>
      </c>
      <c r="R19" s="72">
        <v>-2.8918271089461101</v>
      </c>
      <c r="S19" s="71">
        <v>58.336647320646499</v>
      </c>
      <c r="T19" s="71">
        <v>66.000919036573094</v>
      </c>
      <c r="U19" s="73">
        <v>-13.1380051270345</v>
      </c>
    </row>
    <row r="20" spans="1:21" ht="12" thickBot="1">
      <c r="A20" s="74"/>
      <c r="B20" s="48" t="s">
        <v>18</v>
      </c>
      <c r="C20" s="49"/>
      <c r="D20" s="71">
        <v>1042692.6152999999</v>
      </c>
      <c r="E20" s="71">
        <v>1810059.5817</v>
      </c>
      <c r="F20" s="72">
        <v>57.605430552772603</v>
      </c>
      <c r="G20" s="71">
        <v>1434751.8433000001</v>
      </c>
      <c r="H20" s="72">
        <v>-27.325926070828</v>
      </c>
      <c r="I20" s="71">
        <v>70926.348499999993</v>
      </c>
      <c r="J20" s="72">
        <v>6.8022298671016603</v>
      </c>
      <c r="K20" s="71">
        <v>43079.915999999997</v>
      </c>
      <c r="L20" s="72">
        <v>3.0026039834814999</v>
      </c>
      <c r="M20" s="72">
        <v>0.64639012991575895</v>
      </c>
      <c r="N20" s="71">
        <v>15943567.357100001</v>
      </c>
      <c r="O20" s="71">
        <v>142824908.4835</v>
      </c>
      <c r="P20" s="71">
        <v>40793</v>
      </c>
      <c r="Q20" s="71">
        <v>43801</v>
      </c>
      <c r="R20" s="72">
        <v>-6.86742311819365</v>
      </c>
      <c r="S20" s="71">
        <v>25.5605769445738</v>
      </c>
      <c r="T20" s="71">
        <v>28.127372349946398</v>
      </c>
      <c r="U20" s="73">
        <v>-10.0420088753804</v>
      </c>
    </row>
    <row r="21" spans="1:21" ht="12" customHeight="1" thickBot="1">
      <c r="A21" s="74"/>
      <c r="B21" s="48" t="s">
        <v>19</v>
      </c>
      <c r="C21" s="49"/>
      <c r="D21" s="71">
        <v>461704.16519999999</v>
      </c>
      <c r="E21" s="71">
        <v>519424.50040000002</v>
      </c>
      <c r="F21" s="72">
        <v>88.887637153127997</v>
      </c>
      <c r="G21" s="71">
        <v>424601.44170000002</v>
      </c>
      <c r="H21" s="72">
        <v>8.7382471786835705</v>
      </c>
      <c r="I21" s="71">
        <v>-3197.7381999999998</v>
      </c>
      <c r="J21" s="72">
        <v>-0.69259461816091905</v>
      </c>
      <c r="K21" s="71">
        <v>-10992.3976</v>
      </c>
      <c r="L21" s="72">
        <v>-2.5888742996229901</v>
      </c>
      <c r="M21" s="72">
        <v>-0.70909547522189298</v>
      </c>
      <c r="N21" s="71">
        <v>5700787.8982999995</v>
      </c>
      <c r="O21" s="71">
        <v>53066667.855499998</v>
      </c>
      <c r="P21" s="71">
        <v>36984</v>
      </c>
      <c r="Q21" s="71">
        <v>37780</v>
      </c>
      <c r="R21" s="72">
        <v>-2.1069348861831698</v>
      </c>
      <c r="S21" s="71">
        <v>12.4838893900065</v>
      </c>
      <c r="T21" s="71">
        <v>12.3608131604023</v>
      </c>
      <c r="U21" s="73">
        <v>0.98588048771631098</v>
      </c>
    </row>
    <row r="22" spans="1:21" ht="12" customHeight="1" thickBot="1">
      <c r="A22" s="74"/>
      <c r="B22" s="48" t="s">
        <v>20</v>
      </c>
      <c r="C22" s="49"/>
      <c r="D22" s="71">
        <v>1289230.0411</v>
      </c>
      <c r="E22" s="71">
        <v>1727560.1243</v>
      </c>
      <c r="F22" s="72">
        <v>74.627216903515304</v>
      </c>
      <c r="G22" s="71">
        <v>1237082.0042999999</v>
      </c>
      <c r="H22" s="72">
        <v>4.2154066277528601</v>
      </c>
      <c r="I22" s="71">
        <v>86242.991699999999</v>
      </c>
      <c r="J22" s="72">
        <v>6.68949597438914</v>
      </c>
      <c r="K22" s="71">
        <v>143040.1789</v>
      </c>
      <c r="L22" s="72">
        <v>11.5627079209627</v>
      </c>
      <c r="M22" s="72">
        <v>-0.39707156154850098</v>
      </c>
      <c r="N22" s="71">
        <v>20013227.755800001</v>
      </c>
      <c r="O22" s="71">
        <v>163909679.99349999</v>
      </c>
      <c r="P22" s="71">
        <v>77745</v>
      </c>
      <c r="Q22" s="71">
        <v>93158</v>
      </c>
      <c r="R22" s="72">
        <v>-16.545009553661501</v>
      </c>
      <c r="S22" s="71">
        <v>16.58280328124</v>
      </c>
      <c r="T22" s="71">
        <v>16.444053038923101</v>
      </c>
      <c r="U22" s="73">
        <v>0.83671162205607896</v>
      </c>
    </row>
    <row r="23" spans="1:21" ht="12" thickBot="1">
      <c r="A23" s="74"/>
      <c r="B23" s="48" t="s">
        <v>21</v>
      </c>
      <c r="C23" s="49"/>
      <c r="D23" s="71">
        <v>2921021.2658000002</v>
      </c>
      <c r="E23" s="71">
        <v>4559416.6666999999</v>
      </c>
      <c r="F23" s="72">
        <v>64.065679435131997</v>
      </c>
      <c r="G23" s="71">
        <v>3201899.8174999999</v>
      </c>
      <c r="H23" s="72">
        <v>-8.7722467194275193</v>
      </c>
      <c r="I23" s="71">
        <v>151723.2268</v>
      </c>
      <c r="J23" s="72">
        <v>5.1941842593345999</v>
      </c>
      <c r="K23" s="71">
        <v>97052.743199999997</v>
      </c>
      <c r="L23" s="72">
        <v>3.0310986830242999</v>
      </c>
      <c r="M23" s="72">
        <v>0.56330693803614196</v>
      </c>
      <c r="N23" s="71">
        <v>40988044.5088</v>
      </c>
      <c r="O23" s="71">
        <v>362797876.29070002</v>
      </c>
      <c r="P23" s="71">
        <v>85027</v>
      </c>
      <c r="Q23" s="71">
        <v>93908</v>
      </c>
      <c r="R23" s="72">
        <v>-9.4571282531839707</v>
      </c>
      <c r="S23" s="71">
        <v>34.354043607324698</v>
      </c>
      <c r="T23" s="71">
        <v>37.153106768326502</v>
      </c>
      <c r="U23" s="73">
        <v>-8.1476963614406106</v>
      </c>
    </row>
    <row r="24" spans="1:21" ht="12" thickBot="1">
      <c r="A24" s="74"/>
      <c r="B24" s="48" t="s">
        <v>22</v>
      </c>
      <c r="C24" s="49"/>
      <c r="D24" s="71">
        <v>251682.05009999999</v>
      </c>
      <c r="E24" s="71">
        <v>309727.00880000001</v>
      </c>
      <c r="F24" s="72">
        <v>81.259316413867793</v>
      </c>
      <c r="G24" s="71">
        <v>231949.6826</v>
      </c>
      <c r="H24" s="72">
        <v>8.5071759007442793</v>
      </c>
      <c r="I24" s="71">
        <v>38961.022199999999</v>
      </c>
      <c r="J24" s="72">
        <v>15.4802546246424</v>
      </c>
      <c r="K24" s="71">
        <v>32062.7559</v>
      </c>
      <c r="L24" s="72">
        <v>13.823151444140001</v>
      </c>
      <c r="M24" s="72">
        <v>0.21514888868302201</v>
      </c>
      <c r="N24" s="71">
        <v>3795964.7261999999</v>
      </c>
      <c r="O24" s="71">
        <v>36666502.430399999</v>
      </c>
      <c r="P24" s="71">
        <v>25627</v>
      </c>
      <c r="Q24" s="71">
        <v>25789</v>
      </c>
      <c r="R24" s="72">
        <v>-0.62817480321066799</v>
      </c>
      <c r="S24" s="71">
        <v>9.8209720255979995</v>
      </c>
      <c r="T24" s="71">
        <v>9.9627999689790201</v>
      </c>
      <c r="U24" s="73">
        <v>-1.4441334626689599</v>
      </c>
    </row>
    <row r="25" spans="1:21" ht="12" thickBot="1">
      <c r="A25" s="74"/>
      <c r="B25" s="48" t="s">
        <v>23</v>
      </c>
      <c r="C25" s="49"/>
      <c r="D25" s="71">
        <v>281909.93640000001</v>
      </c>
      <c r="E25" s="71">
        <v>314365.63510000001</v>
      </c>
      <c r="F25" s="72">
        <v>89.675812151135503</v>
      </c>
      <c r="G25" s="71">
        <v>220703.48379999999</v>
      </c>
      <c r="H25" s="72">
        <v>27.732436093063601</v>
      </c>
      <c r="I25" s="71">
        <v>25909.678800000002</v>
      </c>
      <c r="J25" s="72">
        <v>9.1907646572758406</v>
      </c>
      <c r="K25" s="71">
        <v>16068.0578</v>
      </c>
      <c r="L25" s="72">
        <v>7.2803824948050098</v>
      </c>
      <c r="M25" s="72">
        <v>0.612495991892685</v>
      </c>
      <c r="N25" s="71">
        <v>4361517.4952999996</v>
      </c>
      <c r="O25" s="71">
        <v>49098017.865599997</v>
      </c>
      <c r="P25" s="71">
        <v>17702</v>
      </c>
      <c r="Q25" s="71">
        <v>19425</v>
      </c>
      <c r="R25" s="72">
        <v>-8.8700128700128698</v>
      </c>
      <c r="S25" s="71">
        <v>15.925315580160399</v>
      </c>
      <c r="T25" s="71">
        <v>15.045710749034701</v>
      </c>
      <c r="U25" s="73">
        <v>5.5233117780189396</v>
      </c>
    </row>
    <row r="26" spans="1:21" ht="12" thickBot="1">
      <c r="A26" s="74"/>
      <c r="B26" s="48" t="s">
        <v>24</v>
      </c>
      <c r="C26" s="49"/>
      <c r="D26" s="71">
        <v>617066.66040000005</v>
      </c>
      <c r="E26" s="71">
        <v>754918.40930000006</v>
      </c>
      <c r="F26" s="72">
        <v>81.739516853506899</v>
      </c>
      <c r="G26" s="71">
        <v>575450.43570000003</v>
      </c>
      <c r="H26" s="72">
        <v>7.2319390373519301</v>
      </c>
      <c r="I26" s="71">
        <v>125829.7537</v>
      </c>
      <c r="J26" s="72">
        <v>20.391598148963901</v>
      </c>
      <c r="K26" s="71">
        <v>106277.83809999999</v>
      </c>
      <c r="L26" s="72">
        <v>18.4686345698426</v>
      </c>
      <c r="M26" s="72">
        <v>0.18396982804263501</v>
      </c>
      <c r="N26" s="71">
        <v>9331478.9359000009</v>
      </c>
      <c r="O26" s="71">
        <v>85517035.605299994</v>
      </c>
      <c r="P26" s="71">
        <v>41336</v>
      </c>
      <c r="Q26" s="71">
        <v>45112</v>
      </c>
      <c r="R26" s="72">
        <v>-8.3702784181592502</v>
      </c>
      <c r="S26" s="71">
        <v>14.928069005225501</v>
      </c>
      <c r="T26" s="71">
        <v>14.8259090929243</v>
      </c>
      <c r="U26" s="73">
        <v>0.684347803225138</v>
      </c>
    </row>
    <row r="27" spans="1:21" ht="12" thickBot="1">
      <c r="A27" s="74"/>
      <c r="B27" s="48" t="s">
        <v>25</v>
      </c>
      <c r="C27" s="49"/>
      <c r="D27" s="71">
        <v>272451.59710000001</v>
      </c>
      <c r="E27" s="71">
        <v>343924.946</v>
      </c>
      <c r="F27" s="72">
        <v>79.218329542166998</v>
      </c>
      <c r="G27" s="71">
        <v>221530.79519999999</v>
      </c>
      <c r="H27" s="72">
        <v>22.985879617336401</v>
      </c>
      <c r="I27" s="71">
        <v>76259.756599999993</v>
      </c>
      <c r="J27" s="72">
        <v>27.990203548709498</v>
      </c>
      <c r="K27" s="71">
        <v>61261.481899999999</v>
      </c>
      <c r="L27" s="72">
        <v>27.653709203134799</v>
      </c>
      <c r="M27" s="72">
        <v>0.24482389643271099</v>
      </c>
      <c r="N27" s="71">
        <v>3849689.3029</v>
      </c>
      <c r="O27" s="71">
        <v>28952391.399</v>
      </c>
      <c r="P27" s="71">
        <v>33804</v>
      </c>
      <c r="Q27" s="71">
        <v>32831</v>
      </c>
      <c r="R27" s="72">
        <v>2.96366239225123</v>
      </c>
      <c r="S27" s="71">
        <v>8.0597443231570196</v>
      </c>
      <c r="T27" s="71">
        <v>8.0658739940909499</v>
      </c>
      <c r="U27" s="73">
        <v>-7.6052920392463003E-2</v>
      </c>
    </row>
    <row r="28" spans="1:21" ht="12" thickBot="1">
      <c r="A28" s="74"/>
      <c r="B28" s="48" t="s">
        <v>26</v>
      </c>
      <c r="C28" s="49"/>
      <c r="D28" s="71">
        <v>966127.33330000006</v>
      </c>
      <c r="E28" s="71">
        <v>1001794.4</v>
      </c>
      <c r="F28" s="72">
        <v>96.439681964682606</v>
      </c>
      <c r="G28" s="71">
        <v>831567.19420000003</v>
      </c>
      <c r="H28" s="72">
        <v>16.181511252311001</v>
      </c>
      <c r="I28" s="71">
        <v>44908.721899999997</v>
      </c>
      <c r="J28" s="72">
        <v>4.6483232957094103</v>
      </c>
      <c r="K28" s="71">
        <v>9694.8117999999995</v>
      </c>
      <c r="L28" s="72">
        <v>1.1658482763172</v>
      </c>
      <c r="M28" s="72">
        <v>3.6322427733976199</v>
      </c>
      <c r="N28" s="71">
        <v>13575489.534499999</v>
      </c>
      <c r="O28" s="71">
        <v>122279173.1435</v>
      </c>
      <c r="P28" s="71">
        <v>40720</v>
      </c>
      <c r="Q28" s="71">
        <v>41857</v>
      </c>
      <c r="R28" s="72">
        <v>-2.71639152352056</v>
      </c>
      <c r="S28" s="71">
        <v>23.726113293221999</v>
      </c>
      <c r="T28" s="71">
        <v>23.385836173161</v>
      </c>
      <c r="U28" s="73">
        <v>1.43418821218481</v>
      </c>
    </row>
    <row r="29" spans="1:21" ht="12" thickBot="1">
      <c r="A29" s="74"/>
      <c r="B29" s="48" t="s">
        <v>27</v>
      </c>
      <c r="C29" s="49"/>
      <c r="D29" s="71">
        <v>854611.84140000003</v>
      </c>
      <c r="E29" s="71">
        <v>932996.55539999995</v>
      </c>
      <c r="F29" s="72">
        <v>91.598606281413893</v>
      </c>
      <c r="G29" s="71">
        <v>837978.08689999999</v>
      </c>
      <c r="H29" s="72">
        <v>1.98498681051849</v>
      </c>
      <c r="I29" s="71">
        <v>119585.96520000001</v>
      </c>
      <c r="J29" s="72">
        <v>13.993015238836101</v>
      </c>
      <c r="K29" s="71">
        <v>96777.903999999995</v>
      </c>
      <c r="L29" s="72">
        <v>11.548977892490999</v>
      </c>
      <c r="M29" s="72">
        <v>0.23567426300119099</v>
      </c>
      <c r="N29" s="71">
        <v>13762452.571699999</v>
      </c>
      <c r="O29" s="71">
        <v>87650070.6259</v>
      </c>
      <c r="P29" s="71">
        <v>106052</v>
      </c>
      <c r="Q29" s="71">
        <v>110931</v>
      </c>
      <c r="R29" s="72">
        <v>-4.3982295300682397</v>
      </c>
      <c r="S29" s="71">
        <v>8.0584226737826707</v>
      </c>
      <c r="T29" s="71">
        <v>8.0226215854900804</v>
      </c>
      <c r="U29" s="73">
        <v>0.444269179489299</v>
      </c>
    </row>
    <row r="30" spans="1:21" ht="12" thickBot="1">
      <c r="A30" s="74"/>
      <c r="B30" s="48" t="s">
        <v>28</v>
      </c>
      <c r="C30" s="49"/>
      <c r="D30" s="71">
        <v>1530404.2619</v>
      </c>
      <c r="E30" s="71">
        <v>1822277.8854</v>
      </c>
      <c r="F30" s="72">
        <v>83.983034319931306</v>
      </c>
      <c r="G30" s="71">
        <v>1521440.8924</v>
      </c>
      <c r="H30" s="72">
        <v>0.58913688627499905</v>
      </c>
      <c r="I30" s="71">
        <v>120730.7862</v>
      </c>
      <c r="J30" s="72">
        <v>7.8888166483614297</v>
      </c>
      <c r="K30" s="71">
        <v>134878.22229999999</v>
      </c>
      <c r="L30" s="72">
        <v>8.8651634758703004</v>
      </c>
      <c r="M30" s="72">
        <v>-0.10489044012259301</v>
      </c>
      <c r="N30" s="71">
        <v>20242870.5425</v>
      </c>
      <c r="O30" s="71">
        <v>124473564.8563</v>
      </c>
      <c r="P30" s="71">
        <v>86931</v>
      </c>
      <c r="Q30" s="71">
        <v>95122</v>
      </c>
      <c r="R30" s="72">
        <v>-8.6110468661298096</v>
      </c>
      <c r="S30" s="71">
        <v>17.604816025353401</v>
      </c>
      <c r="T30" s="71">
        <v>16.0622887828263</v>
      </c>
      <c r="U30" s="73">
        <v>8.7619617285731302</v>
      </c>
    </row>
    <row r="31" spans="1:21" ht="12" thickBot="1">
      <c r="A31" s="74"/>
      <c r="B31" s="48" t="s">
        <v>29</v>
      </c>
      <c r="C31" s="49"/>
      <c r="D31" s="71">
        <v>1353316.0238999999</v>
      </c>
      <c r="E31" s="71">
        <v>1890371.6839999999</v>
      </c>
      <c r="F31" s="72">
        <v>71.589943679033695</v>
      </c>
      <c r="G31" s="71">
        <v>2267655.9219999998</v>
      </c>
      <c r="H31" s="72">
        <v>-40.3209274047882</v>
      </c>
      <c r="I31" s="71">
        <v>-7802.3458000000001</v>
      </c>
      <c r="J31" s="72">
        <v>-0.57653538879375099</v>
      </c>
      <c r="K31" s="71">
        <v>-133735.55489999999</v>
      </c>
      <c r="L31" s="72">
        <v>-5.89752411741767</v>
      </c>
      <c r="M31" s="72">
        <v>-0.94165840336300899</v>
      </c>
      <c r="N31" s="71">
        <v>15568882.4213</v>
      </c>
      <c r="O31" s="71">
        <v>149566845.77250001</v>
      </c>
      <c r="P31" s="71">
        <v>34143</v>
      </c>
      <c r="Q31" s="71">
        <v>37833</v>
      </c>
      <c r="R31" s="72">
        <v>-9.7533898977083506</v>
      </c>
      <c r="S31" s="71">
        <v>39.6367051489324</v>
      </c>
      <c r="T31" s="71">
        <v>41.3207401527767</v>
      </c>
      <c r="U31" s="73">
        <v>-4.2486755584668003</v>
      </c>
    </row>
    <row r="32" spans="1:21" ht="12" thickBot="1">
      <c r="A32" s="74"/>
      <c r="B32" s="48" t="s">
        <v>30</v>
      </c>
      <c r="C32" s="49"/>
      <c r="D32" s="71">
        <v>118790.387</v>
      </c>
      <c r="E32" s="71">
        <v>151208.6018</v>
      </c>
      <c r="F32" s="72">
        <v>78.560601437953395</v>
      </c>
      <c r="G32" s="71">
        <v>107125.4074</v>
      </c>
      <c r="H32" s="72">
        <v>10.8890877366222</v>
      </c>
      <c r="I32" s="71">
        <v>31435.796699999999</v>
      </c>
      <c r="J32" s="72">
        <v>26.463249673561599</v>
      </c>
      <c r="K32" s="71">
        <v>31239.552299999999</v>
      </c>
      <c r="L32" s="72">
        <v>29.161664873164298</v>
      </c>
      <c r="M32" s="72">
        <v>6.2819210120370001E-3</v>
      </c>
      <c r="N32" s="71">
        <v>1733288.1068</v>
      </c>
      <c r="O32" s="71">
        <v>14049641.9329</v>
      </c>
      <c r="P32" s="71">
        <v>23263</v>
      </c>
      <c r="Q32" s="71">
        <v>23409</v>
      </c>
      <c r="R32" s="72">
        <v>-0.62369174249220505</v>
      </c>
      <c r="S32" s="71">
        <v>5.1064087606929496</v>
      </c>
      <c r="T32" s="71">
        <v>5.0045953735742703</v>
      </c>
      <c r="U32" s="73">
        <v>1.99383543092745</v>
      </c>
    </row>
    <row r="33" spans="1:21" ht="12" thickBot="1">
      <c r="A33" s="74"/>
      <c r="B33" s="48" t="s">
        <v>74</v>
      </c>
      <c r="C33" s="49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9.8230000000000004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8" t="s">
        <v>31</v>
      </c>
      <c r="C34" s="49"/>
      <c r="D34" s="71">
        <v>127592.45020000001</v>
      </c>
      <c r="E34" s="71">
        <v>169389.10709999999</v>
      </c>
      <c r="F34" s="72">
        <v>75.325062150941605</v>
      </c>
      <c r="G34" s="71">
        <v>147477.6183</v>
      </c>
      <c r="H34" s="72">
        <v>-13.4835158915772</v>
      </c>
      <c r="I34" s="71">
        <v>17252.945500000002</v>
      </c>
      <c r="J34" s="72">
        <v>13.521917223908</v>
      </c>
      <c r="K34" s="71">
        <v>10400.3698</v>
      </c>
      <c r="L34" s="72">
        <v>7.0521682678950599</v>
      </c>
      <c r="M34" s="72">
        <v>0.658878081431297</v>
      </c>
      <c r="N34" s="71">
        <v>2043681.6366000001</v>
      </c>
      <c r="O34" s="71">
        <v>24939324.3037</v>
      </c>
      <c r="P34" s="71">
        <v>8529</v>
      </c>
      <c r="Q34" s="71">
        <v>9494</v>
      </c>
      <c r="R34" s="72">
        <v>-10.1643143037708</v>
      </c>
      <c r="S34" s="71">
        <v>14.9598370500645</v>
      </c>
      <c r="T34" s="71">
        <v>15.5996577627976</v>
      </c>
      <c r="U34" s="73">
        <v>-4.2769230078633402</v>
      </c>
    </row>
    <row r="35" spans="1:21" ht="12" customHeight="1" thickBot="1">
      <c r="A35" s="74"/>
      <c r="B35" s="48" t="s">
        <v>68</v>
      </c>
      <c r="C35" s="49"/>
      <c r="D35" s="71">
        <v>65683.8</v>
      </c>
      <c r="E35" s="75"/>
      <c r="F35" s="75"/>
      <c r="G35" s="71">
        <v>241452.98</v>
      </c>
      <c r="H35" s="72">
        <v>-72.796442603441903</v>
      </c>
      <c r="I35" s="71">
        <v>2278.7800000000002</v>
      </c>
      <c r="J35" s="72">
        <v>3.4693181575974599</v>
      </c>
      <c r="K35" s="71">
        <v>384.64</v>
      </c>
      <c r="L35" s="72">
        <v>0.15930223764477899</v>
      </c>
      <c r="M35" s="72">
        <v>4.9244488352745401</v>
      </c>
      <c r="N35" s="71">
        <v>1546560.22</v>
      </c>
      <c r="O35" s="71">
        <v>16747400.449999999</v>
      </c>
      <c r="P35" s="71">
        <v>49</v>
      </c>
      <c r="Q35" s="71">
        <v>64</v>
      </c>
      <c r="R35" s="72">
        <v>-23.4375</v>
      </c>
      <c r="S35" s="71">
        <v>1340.4857142857099</v>
      </c>
      <c r="T35" s="71">
        <v>1178.5795312499999</v>
      </c>
      <c r="U35" s="73">
        <v>12.0781729570305</v>
      </c>
    </row>
    <row r="36" spans="1:21" ht="12" thickBot="1">
      <c r="A36" s="74"/>
      <c r="B36" s="48" t="s">
        <v>35</v>
      </c>
      <c r="C36" s="49"/>
      <c r="D36" s="71">
        <v>417213.85</v>
      </c>
      <c r="E36" s="75"/>
      <c r="F36" s="75"/>
      <c r="G36" s="71">
        <v>353668.56</v>
      </c>
      <c r="H36" s="72">
        <v>17.9674693164696</v>
      </c>
      <c r="I36" s="71">
        <v>-55511.75</v>
      </c>
      <c r="J36" s="72">
        <v>-13.3053468862551</v>
      </c>
      <c r="K36" s="71">
        <v>-47863.37</v>
      </c>
      <c r="L36" s="72">
        <v>-13.5333969182898</v>
      </c>
      <c r="M36" s="72">
        <v>0.159796102948873</v>
      </c>
      <c r="N36" s="71">
        <v>3635096.9</v>
      </c>
      <c r="O36" s="71">
        <v>53905238.350000001</v>
      </c>
      <c r="P36" s="71">
        <v>188</v>
      </c>
      <c r="Q36" s="71">
        <v>209</v>
      </c>
      <c r="R36" s="72">
        <v>-10.047846889952201</v>
      </c>
      <c r="S36" s="71">
        <v>2219.2226063829798</v>
      </c>
      <c r="T36" s="71">
        <v>2454.4444497607701</v>
      </c>
      <c r="U36" s="73">
        <v>-10.599290161394199</v>
      </c>
    </row>
    <row r="37" spans="1:21" ht="12" thickBot="1">
      <c r="A37" s="74"/>
      <c r="B37" s="48" t="s">
        <v>36</v>
      </c>
      <c r="C37" s="49"/>
      <c r="D37" s="71">
        <v>248922.31</v>
      </c>
      <c r="E37" s="75"/>
      <c r="F37" s="75"/>
      <c r="G37" s="71">
        <v>697702.67</v>
      </c>
      <c r="H37" s="72">
        <v>-64.322580276208498</v>
      </c>
      <c r="I37" s="71">
        <v>-12333.57</v>
      </c>
      <c r="J37" s="72">
        <v>-4.9547868971648201</v>
      </c>
      <c r="K37" s="71">
        <v>-67303.78</v>
      </c>
      <c r="L37" s="72">
        <v>-9.64648451180501</v>
      </c>
      <c r="M37" s="72">
        <v>-0.81674773690274205</v>
      </c>
      <c r="N37" s="71">
        <v>1675096.84</v>
      </c>
      <c r="O37" s="71">
        <v>26040394.039999999</v>
      </c>
      <c r="P37" s="71">
        <v>95</v>
      </c>
      <c r="Q37" s="71">
        <v>127</v>
      </c>
      <c r="R37" s="72">
        <v>-25.196850393700799</v>
      </c>
      <c r="S37" s="71">
        <v>2620.2348421052602</v>
      </c>
      <c r="T37" s="71">
        <v>2842.8832283464599</v>
      </c>
      <c r="U37" s="73">
        <v>-8.49726836172837</v>
      </c>
    </row>
    <row r="38" spans="1:21" ht="12" thickBot="1">
      <c r="A38" s="74"/>
      <c r="B38" s="48" t="s">
        <v>37</v>
      </c>
      <c r="C38" s="49"/>
      <c r="D38" s="71">
        <v>270870.26</v>
      </c>
      <c r="E38" s="75"/>
      <c r="F38" s="75"/>
      <c r="G38" s="71">
        <v>279827.19</v>
      </c>
      <c r="H38" s="72">
        <v>-3.2008790854098099</v>
      </c>
      <c r="I38" s="71">
        <v>-54060.61</v>
      </c>
      <c r="J38" s="72">
        <v>-19.958119433266699</v>
      </c>
      <c r="K38" s="71">
        <v>-37038.129999999997</v>
      </c>
      <c r="L38" s="72">
        <v>-13.236072591802101</v>
      </c>
      <c r="M38" s="72">
        <v>0.45959339739884297</v>
      </c>
      <c r="N38" s="71">
        <v>2601269.4700000002</v>
      </c>
      <c r="O38" s="71">
        <v>30463942.280000001</v>
      </c>
      <c r="P38" s="71">
        <v>135</v>
      </c>
      <c r="Q38" s="71">
        <v>175</v>
      </c>
      <c r="R38" s="72">
        <v>-22.8571428571429</v>
      </c>
      <c r="S38" s="71">
        <v>2006.44637037037</v>
      </c>
      <c r="T38" s="71">
        <v>2020.8997714285699</v>
      </c>
      <c r="U38" s="73">
        <v>-0.72034823714391605</v>
      </c>
    </row>
    <row r="39" spans="1:21" ht="12" thickBot="1">
      <c r="A39" s="74"/>
      <c r="B39" s="48" t="s">
        <v>70</v>
      </c>
      <c r="C39" s="49"/>
      <c r="D39" s="71">
        <v>4.5599999999999996</v>
      </c>
      <c r="E39" s="75"/>
      <c r="F39" s="75"/>
      <c r="G39" s="71">
        <v>69.08</v>
      </c>
      <c r="H39" s="72">
        <v>-93.398957730167893</v>
      </c>
      <c r="I39" s="71">
        <v>-409.97</v>
      </c>
      <c r="J39" s="72">
        <v>-8990.5701754385991</v>
      </c>
      <c r="K39" s="71">
        <v>69.06</v>
      </c>
      <c r="L39" s="72">
        <v>99.971048060219999</v>
      </c>
      <c r="M39" s="72">
        <v>-6.9364320880393899</v>
      </c>
      <c r="N39" s="71">
        <v>14.8</v>
      </c>
      <c r="O39" s="71">
        <v>1242.1099999999999</v>
      </c>
      <c r="P39" s="71">
        <v>3</v>
      </c>
      <c r="Q39" s="71">
        <v>2</v>
      </c>
      <c r="R39" s="72">
        <v>50</v>
      </c>
      <c r="S39" s="71">
        <v>1.52</v>
      </c>
      <c r="T39" s="71">
        <v>2.5000000000000001E-2</v>
      </c>
      <c r="U39" s="73">
        <v>98.355263157894697</v>
      </c>
    </row>
    <row r="40" spans="1:21" ht="12" customHeight="1" thickBot="1">
      <c r="A40" s="74"/>
      <c r="B40" s="48" t="s">
        <v>32</v>
      </c>
      <c r="C40" s="49"/>
      <c r="D40" s="71">
        <v>61405.128499999999</v>
      </c>
      <c r="E40" s="75"/>
      <c r="F40" s="75"/>
      <c r="G40" s="71">
        <v>113759.82889999999</v>
      </c>
      <c r="H40" s="72">
        <v>-46.022133565287</v>
      </c>
      <c r="I40" s="71">
        <v>3853.4784</v>
      </c>
      <c r="J40" s="72">
        <v>6.2754992850475002</v>
      </c>
      <c r="K40" s="71">
        <v>6690.4913999999999</v>
      </c>
      <c r="L40" s="72">
        <v>5.8812424954341704</v>
      </c>
      <c r="M40" s="72">
        <v>-0.42403656628271003</v>
      </c>
      <c r="N40" s="71">
        <v>922450.85990000004</v>
      </c>
      <c r="O40" s="71">
        <v>10799292.989499999</v>
      </c>
      <c r="P40" s="71">
        <v>107</v>
      </c>
      <c r="Q40" s="71">
        <v>106</v>
      </c>
      <c r="R40" s="72">
        <v>0.94339622641510501</v>
      </c>
      <c r="S40" s="71">
        <v>573.87970560747704</v>
      </c>
      <c r="T40" s="71">
        <v>593.94452264150902</v>
      </c>
      <c r="U40" s="73">
        <v>-3.4963454602029</v>
      </c>
    </row>
    <row r="41" spans="1:21" ht="12" thickBot="1">
      <c r="A41" s="74"/>
      <c r="B41" s="48" t="s">
        <v>33</v>
      </c>
      <c r="C41" s="49"/>
      <c r="D41" s="71">
        <v>456100.71090000001</v>
      </c>
      <c r="E41" s="71">
        <v>1296017.0093</v>
      </c>
      <c r="F41" s="72">
        <v>35.192494205484799</v>
      </c>
      <c r="G41" s="71">
        <v>494062.24810000003</v>
      </c>
      <c r="H41" s="72">
        <v>-7.6835535088923601</v>
      </c>
      <c r="I41" s="71">
        <v>26214.1021</v>
      </c>
      <c r="J41" s="72">
        <v>5.7474372377699403</v>
      </c>
      <c r="K41" s="71">
        <v>29236.6469</v>
      </c>
      <c r="L41" s="72">
        <v>5.9176039076927003</v>
      </c>
      <c r="M41" s="72">
        <v>-0.103382060546758</v>
      </c>
      <c r="N41" s="71">
        <v>5566809.7358999997</v>
      </c>
      <c r="O41" s="71">
        <v>60173967.840899996</v>
      </c>
      <c r="P41" s="71">
        <v>1660</v>
      </c>
      <c r="Q41" s="71">
        <v>2323</v>
      </c>
      <c r="R41" s="72">
        <v>-28.540680154972002</v>
      </c>
      <c r="S41" s="71">
        <v>274.75946439759002</v>
      </c>
      <c r="T41" s="71">
        <v>241.93776134309101</v>
      </c>
      <c r="U41" s="73">
        <v>11.945613275401101</v>
      </c>
    </row>
    <row r="42" spans="1:21" ht="12" thickBot="1">
      <c r="A42" s="74"/>
      <c r="B42" s="48" t="s">
        <v>38</v>
      </c>
      <c r="C42" s="49"/>
      <c r="D42" s="71">
        <v>216492.44</v>
      </c>
      <c r="E42" s="75"/>
      <c r="F42" s="75"/>
      <c r="G42" s="71">
        <v>206949.66</v>
      </c>
      <c r="H42" s="72">
        <v>4.6111600279990803</v>
      </c>
      <c r="I42" s="71">
        <v>-40316.43</v>
      </c>
      <c r="J42" s="72">
        <v>-18.6225579054862</v>
      </c>
      <c r="K42" s="71">
        <v>-20724.310000000001</v>
      </c>
      <c r="L42" s="72">
        <v>-10.0141792936504</v>
      </c>
      <c r="M42" s="72">
        <v>0.94536898936562896</v>
      </c>
      <c r="N42" s="71">
        <v>2157768.39</v>
      </c>
      <c r="O42" s="71">
        <v>25387214.969999999</v>
      </c>
      <c r="P42" s="71">
        <v>151</v>
      </c>
      <c r="Q42" s="71">
        <v>203</v>
      </c>
      <c r="R42" s="72">
        <v>-25.615763546798</v>
      </c>
      <c r="S42" s="71">
        <v>1433.72476821192</v>
      </c>
      <c r="T42" s="71">
        <v>1549.9562561576399</v>
      </c>
      <c r="U42" s="73">
        <v>-8.1069596147574305</v>
      </c>
    </row>
    <row r="43" spans="1:21" ht="12" thickBot="1">
      <c r="A43" s="74"/>
      <c r="B43" s="48" t="s">
        <v>39</v>
      </c>
      <c r="C43" s="49"/>
      <c r="D43" s="71">
        <v>66966.710000000006</v>
      </c>
      <c r="E43" s="75"/>
      <c r="F43" s="75"/>
      <c r="G43" s="71">
        <v>55422.23</v>
      </c>
      <c r="H43" s="72">
        <v>20.8300532115002</v>
      </c>
      <c r="I43" s="71">
        <v>7717.11</v>
      </c>
      <c r="J43" s="72">
        <v>11.5238004076951</v>
      </c>
      <c r="K43" s="71">
        <v>6748.61</v>
      </c>
      <c r="L43" s="72">
        <v>12.1767204242774</v>
      </c>
      <c r="M43" s="72">
        <v>0.14351103412406399</v>
      </c>
      <c r="N43" s="71">
        <v>970320.91</v>
      </c>
      <c r="O43" s="71">
        <v>9518548.4399999995</v>
      </c>
      <c r="P43" s="71">
        <v>58</v>
      </c>
      <c r="Q43" s="71">
        <v>93</v>
      </c>
      <c r="R43" s="72">
        <v>-37.634408602150501</v>
      </c>
      <c r="S43" s="71">
        <v>1154.5984482758599</v>
      </c>
      <c r="T43" s="71">
        <v>1265.47279569892</v>
      </c>
      <c r="U43" s="73">
        <v>-9.6028491627222596</v>
      </c>
    </row>
    <row r="44" spans="1:21" ht="12" thickBot="1">
      <c r="A44" s="74"/>
      <c r="B44" s="48" t="s">
        <v>76</v>
      </c>
      <c r="C44" s="49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>
        <v>-1523.9315999999999</v>
      </c>
      <c r="P44" s="75"/>
      <c r="Q44" s="75"/>
      <c r="R44" s="75"/>
      <c r="S44" s="75"/>
      <c r="T44" s="75"/>
      <c r="U44" s="76"/>
    </row>
    <row r="45" spans="1:21" ht="12" thickBot="1">
      <c r="A45" s="77"/>
      <c r="B45" s="48" t="s">
        <v>34</v>
      </c>
      <c r="C45" s="49"/>
      <c r="D45" s="78">
        <v>5682.8878000000004</v>
      </c>
      <c r="E45" s="79"/>
      <c r="F45" s="79"/>
      <c r="G45" s="78">
        <v>15478.8406</v>
      </c>
      <c r="H45" s="80">
        <v>-63.286088752667901</v>
      </c>
      <c r="I45" s="78">
        <v>230.81389999999999</v>
      </c>
      <c r="J45" s="80">
        <v>4.0615600399501099</v>
      </c>
      <c r="K45" s="78">
        <v>2587.0891000000001</v>
      </c>
      <c r="L45" s="80">
        <v>16.713713687315799</v>
      </c>
      <c r="M45" s="80">
        <v>-0.91078239245799497</v>
      </c>
      <c r="N45" s="78">
        <v>232941.46429999999</v>
      </c>
      <c r="O45" s="78">
        <v>3733538.4205999998</v>
      </c>
      <c r="P45" s="78">
        <v>16</v>
      </c>
      <c r="Q45" s="78">
        <v>13</v>
      </c>
      <c r="R45" s="80">
        <v>23.076923076923102</v>
      </c>
      <c r="S45" s="78">
        <v>355.18048750000003</v>
      </c>
      <c r="T45" s="78">
        <v>2151.4723153846198</v>
      </c>
      <c r="U45" s="81">
        <v>-505.74057165362001</v>
      </c>
    </row>
  </sheetData>
  <mergeCells count="43"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77165</v>
      </c>
      <c r="D2" s="37">
        <v>596073.87724444398</v>
      </c>
      <c r="E2" s="37">
        <v>481554.03593589697</v>
      </c>
      <c r="F2" s="37">
        <v>114519.84130854699</v>
      </c>
      <c r="G2" s="37">
        <v>481554.03593589697</v>
      </c>
      <c r="H2" s="37">
        <v>0.192123570047985</v>
      </c>
    </row>
    <row r="3" spans="1:8">
      <c r="A3" s="37">
        <v>2</v>
      </c>
      <c r="B3" s="37">
        <v>13</v>
      </c>
      <c r="C3" s="37">
        <v>11520</v>
      </c>
      <c r="D3" s="37">
        <v>105392.260666667</v>
      </c>
      <c r="E3" s="37">
        <v>85633.168850427406</v>
      </c>
      <c r="F3" s="37">
        <v>19759.091816239299</v>
      </c>
      <c r="G3" s="37">
        <v>85633.168850427406</v>
      </c>
      <c r="H3" s="37">
        <v>0.18748143071656001</v>
      </c>
    </row>
    <row r="4" spans="1:8">
      <c r="A4" s="37">
        <v>3</v>
      </c>
      <c r="B4" s="37">
        <v>14</v>
      </c>
      <c r="C4" s="37">
        <v>123084</v>
      </c>
      <c r="D4" s="37">
        <v>164544.70935927701</v>
      </c>
      <c r="E4" s="37">
        <v>128005.93190903</v>
      </c>
      <c r="F4" s="37">
        <v>36538.777450247297</v>
      </c>
      <c r="G4" s="37">
        <v>128005.93190903</v>
      </c>
      <c r="H4" s="37">
        <v>0.22205987413710301</v>
      </c>
    </row>
    <row r="5" spans="1:8">
      <c r="A5" s="37">
        <v>4</v>
      </c>
      <c r="B5" s="37">
        <v>15</v>
      </c>
      <c r="C5" s="37">
        <v>3313</v>
      </c>
      <c r="D5" s="37">
        <v>48661.887758293597</v>
      </c>
      <c r="E5" s="37">
        <v>37668.539496036603</v>
      </c>
      <c r="F5" s="37">
        <v>10993.348262257001</v>
      </c>
      <c r="G5" s="37">
        <v>37668.539496036603</v>
      </c>
      <c r="H5" s="37">
        <v>0.22591290162974401</v>
      </c>
    </row>
    <row r="6" spans="1:8">
      <c r="A6" s="37">
        <v>5</v>
      </c>
      <c r="B6" s="37">
        <v>16</v>
      </c>
      <c r="C6" s="37">
        <v>14697</v>
      </c>
      <c r="D6" s="37">
        <v>159072.151679487</v>
      </c>
      <c r="E6" s="37">
        <v>135963.353791453</v>
      </c>
      <c r="F6" s="37">
        <v>23108.797888034202</v>
      </c>
      <c r="G6" s="37">
        <v>135963.353791453</v>
      </c>
      <c r="H6" s="37">
        <v>0.14527242917161201</v>
      </c>
    </row>
    <row r="7" spans="1:8">
      <c r="A7" s="37">
        <v>6</v>
      </c>
      <c r="B7" s="37">
        <v>17</v>
      </c>
      <c r="C7" s="37">
        <v>28804.2</v>
      </c>
      <c r="D7" s="37">
        <v>292032.04484102601</v>
      </c>
      <c r="E7" s="37">
        <v>257440.98912136801</v>
      </c>
      <c r="F7" s="37">
        <v>34591.055719658099</v>
      </c>
      <c r="G7" s="37">
        <v>257440.98912136801</v>
      </c>
      <c r="H7" s="37">
        <v>0.118449520628767</v>
      </c>
    </row>
    <row r="8" spans="1:8">
      <c r="A8" s="37">
        <v>7</v>
      </c>
      <c r="B8" s="37">
        <v>18</v>
      </c>
      <c r="C8" s="37">
        <v>50893</v>
      </c>
      <c r="D8" s="37">
        <v>167067.697672649</v>
      </c>
      <c r="E8" s="37">
        <v>131136.22853760701</v>
      </c>
      <c r="F8" s="37">
        <v>35931.469135042702</v>
      </c>
      <c r="G8" s="37">
        <v>131136.22853760701</v>
      </c>
      <c r="H8" s="37">
        <v>0.21507131321966499</v>
      </c>
    </row>
    <row r="9" spans="1:8">
      <c r="A9" s="37">
        <v>8</v>
      </c>
      <c r="B9" s="37">
        <v>19</v>
      </c>
      <c r="C9" s="37">
        <v>28799</v>
      </c>
      <c r="D9" s="37">
        <v>134207.979946154</v>
      </c>
      <c r="E9" s="37">
        <v>123314.632086325</v>
      </c>
      <c r="F9" s="37">
        <v>10893.3478598291</v>
      </c>
      <c r="G9" s="37">
        <v>123314.632086325</v>
      </c>
      <c r="H9" s="37">
        <v>8.1167661298527996E-2</v>
      </c>
    </row>
    <row r="10" spans="1:8">
      <c r="A10" s="37">
        <v>9</v>
      </c>
      <c r="B10" s="37">
        <v>21</v>
      </c>
      <c r="C10" s="37">
        <v>358888</v>
      </c>
      <c r="D10" s="37">
        <v>1334846.3996359</v>
      </c>
      <c r="E10" s="37">
        <v>1460245.0533</v>
      </c>
      <c r="F10" s="37">
        <v>-125398.653664103</v>
      </c>
      <c r="G10" s="37">
        <v>1460245.0533</v>
      </c>
      <c r="H10" s="37">
        <v>-9.3942384455849903E-2</v>
      </c>
    </row>
    <row r="11" spans="1:8">
      <c r="A11" s="37">
        <v>10</v>
      </c>
      <c r="B11" s="37">
        <v>22</v>
      </c>
      <c r="C11" s="37">
        <v>122877</v>
      </c>
      <c r="D11" s="37">
        <v>1587879.89179829</v>
      </c>
      <c r="E11" s="37">
        <v>1581814.0454564099</v>
      </c>
      <c r="F11" s="37">
        <v>6065.8463418803403</v>
      </c>
      <c r="G11" s="37">
        <v>1581814.0454564099</v>
      </c>
      <c r="H11" s="37">
        <v>3.82009141447765E-3</v>
      </c>
    </row>
    <row r="12" spans="1:8">
      <c r="A12" s="37">
        <v>11</v>
      </c>
      <c r="B12" s="37">
        <v>23</v>
      </c>
      <c r="C12" s="37">
        <v>287656.21799999999</v>
      </c>
      <c r="D12" s="37">
        <v>2462747.7964205099</v>
      </c>
      <c r="E12" s="37">
        <v>2238258.79954872</v>
      </c>
      <c r="F12" s="37">
        <v>224488.99687179501</v>
      </c>
      <c r="G12" s="37">
        <v>2238258.79954872</v>
      </c>
      <c r="H12" s="37">
        <v>9.1153871784223697E-2</v>
      </c>
    </row>
    <row r="13" spans="1:8">
      <c r="A13" s="37">
        <v>12</v>
      </c>
      <c r="B13" s="37">
        <v>24</v>
      </c>
      <c r="C13" s="37">
        <v>22692</v>
      </c>
      <c r="D13" s="37">
        <v>732650.00753076898</v>
      </c>
      <c r="E13" s="37">
        <v>716094.37615299097</v>
      </c>
      <c r="F13" s="37">
        <v>16555.631377777801</v>
      </c>
      <c r="G13" s="37">
        <v>716094.37615299097</v>
      </c>
      <c r="H13" s="37">
        <v>2.25969169557164E-2</v>
      </c>
    </row>
    <row r="14" spans="1:8">
      <c r="A14" s="37">
        <v>13</v>
      </c>
      <c r="B14" s="37">
        <v>25</v>
      </c>
      <c r="C14" s="37">
        <v>85815</v>
      </c>
      <c r="D14" s="37">
        <v>1042692.6043</v>
      </c>
      <c r="E14" s="37">
        <v>971766.26679999998</v>
      </c>
      <c r="F14" s="37">
        <v>70926.337499999994</v>
      </c>
      <c r="G14" s="37">
        <v>971766.26679999998</v>
      </c>
      <c r="H14" s="37">
        <v>6.8022288839015593E-2</v>
      </c>
    </row>
    <row r="15" spans="1:8">
      <c r="A15" s="37">
        <v>14</v>
      </c>
      <c r="B15" s="37">
        <v>26</v>
      </c>
      <c r="C15" s="37">
        <v>101337</v>
      </c>
      <c r="D15" s="37">
        <v>461703.87464490603</v>
      </c>
      <c r="E15" s="37">
        <v>464901.90295867901</v>
      </c>
      <c r="F15" s="37">
        <v>-3198.02831377354</v>
      </c>
      <c r="G15" s="37">
        <v>464901.90295867901</v>
      </c>
      <c r="H15" s="37">
        <v>-6.9265788948232902E-3</v>
      </c>
    </row>
    <row r="16" spans="1:8">
      <c r="A16" s="37">
        <v>15</v>
      </c>
      <c r="B16" s="37">
        <v>27</v>
      </c>
      <c r="C16" s="37">
        <v>176840.75899999999</v>
      </c>
      <c r="D16" s="37">
        <v>1289231.4706333301</v>
      </c>
      <c r="E16" s="37">
        <v>1202987.0501999999</v>
      </c>
      <c r="F16" s="37">
        <v>86244.420433333304</v>
      </c>
      <c r="G16" s="37">
        <v>1202987.0501999999</v>
      </c>
      <c r="H16" s="37">
        <v>6.68959937744662E-2</v>
      </c>
    </row>
    <row r="17" spans="1:8">
      <c r="A17" s="37">
        <v>16</v>
      </c>
      <c r="B17" s="37">
        <v>29</v>
      </c>
      <c r="C17" s="37">
        <v>227910</v>
      </c>
      <c r="D17" s="37">
        <v>2921022.06113932</v>
      </c>
      <c r="E17" s="37">
        <v>2769298.05989744</v>
      </c>
      <c r="F17" s="37">
        <v>151724.00124188</v>
      </c>
      <c r="G17" s="37">
        <v>2769298.05989744</v>
      </c>
      <c r="H17" s="37">
        <v>5.1942093577582199E-2</v>
      </c>
    </row>
    <row r="18" spans="1:8">
      <c r="A18" s="37">
        <v>17</v>
      </c>
      <c r="B18" s="37">
        <v>31</v>
      </c>
      <c r="C18" s="37">
        <v>29093.504000000001</v>
      </c>
      <c r="D18" s="37">
        <v>251682.10067111399</v>
      </c>
      <c r="E18" s="37">
        <v>212721.010362929</v>
      </c>
      <c r="F18" s="37">
        <v>38961.090308185601</v>
      </c>
      <c r="G18" s="37">
        <v>212721.010362929</v>
      </c>
      <c r="H18" s="37">
        <v>0.154802785753517</v>
      </c>
    </row>
    <row r="19" spans="1:8">
      <c r="A19" s="37">
        <v>18</v>
      </c>
      <c r="B19" s="37">
        <v>32</v>
      </c>
      <c r="C19" s="37">
        <v>16284.163</v>
      </c>
      <c r="D19" s="37">
        <v>281909.92128249002</v>
      </c>
      <c r="E19" s="37">
        <v>256000.24787960999</v>
      </c>
      <c r="F19" s="37">
        <v>25909.6734028797</v>
      </c>
      <c r="G19" s="37">
        <v>256000.24787960999</v>
      </c>
      <c r="H19" s="37">
        <v>9.19076323564956E-2</v>
      </c>
    </row>
    <row r="20" spans="1:8">
      <c r="A20" s="37">
        <v>19</v>
      </c>
      <c r="B20" s="37">
        <v>33</v>
      </c>
      <c r="C20" s="37">
        <v>44598.408000000003</v>
      </c>
      <c r="D20" s="37">
        <v>617066.54577578104</v>
      </c>
      <c r="E20" s="37">
        <v>491236.900999718</v>
      </c>
      <c r="F20" s="37">
        <v>125829.644776063</v>
      </c>
      <c r="G20" s="37">
        <v>491236.900999718</v>
      </c>
      <c r="H20" s="37">
        <v>0.203915842849443</v>
      </c>
    </row>
    <row r="21" spans="1:8">
      <c r="A21" s="37">
        <v>20</v>
      </c>
      <c r="B21" s="37">
        <v>34</v>
      </c>
      <c r="C21" s="37">
        <v>43514.267</v>
      </c>
      <c r="D21" s="37">
        <v>272451.34837750503</v>
      </c>
      <c r="E21" s="37">
        <v>196191.85894902199</v>
      </c>
      <c r="F21" s="37">
        <v>76259.489428483095</v>
      </c>
      <c r="G21" s="37">
        <v>196191.85894902199</v>
      </c>
      <c r="H21" s="37">
        <v>0.27990131039035598</v>
      </c>
    </row>
    <row r="22" spans="1:8">
      <c r="A22" s="37">
        <v>21</v>
      </c>
      <c r="B22" s="37">
        <v>35</v>
      </c>
      <c r="C22" s="37">
        <v>30164.956999999999</v>
      </c>
      <c r="D22" s="37">
        <v>966127.33338938002</v>
      </c>
      <c r="E22" s="37">
        <v>921218.617769912</v>
      </c>
      <c r="F22" s="37">
        <v>44908.715619469003</v>
      </c>
      <c r="G22" s="37">
        <v>921218.617769912</v>
      </c>
      <c r="H22" s="37">
        <v>4.6483226452065797E-2</v>
      </c>
    </row>
    <row r="23" spans="1:8">
      <c r="A23" s="37">
        <v>22</v>
      </c>
      <c r="B23" s="37">
        <v>36</v>
      </c>
      <c r="C23" s="37">
        <v>140450.68900000001</v>
      </c>
      <c r="D23" s="37">
        <v>854611.87994601799</v>
      </c>
      <c r="E23" s="37">
        <v>735025.87435354094</v>
      </c>
      <c r="F23" s="37">
        <v>119586.005592477</v>
      </c>
      <c r="G23" s="37">
        <v>735025.87435354094</v>
      </c>
      <c r="H23" s="37">
        <v>0.13993019334113399</v>
      </c>
    </row>
    <row r="24" spans="1:8">
      <c r="A24" s="37">
        <v>23</v>
      </c>
      <c r="B24" s="37">
        <v>37</v>
      </c>
      <c r="C24" s="37">
        <v>187217.774</v>
      </c>
      <c r="D24" s="37">
        <v>1530404.22647965</v>
      </c>
      <c r="E24" s="37">
        <v>1409673.4758031301</v>
      </c>
      <c r="F24" s="37">
        <v>120730.750676521</v>
      </c>
      <c r="G24" s="37">
        <v>1409673.4758031301</v>
      </c>
      <c r="H24" s="37">
        <v>7.8888145097609094E-2</v>
      </c>
    </row>
    <row r="25" spans="1:8">
      <c r="A25" s="37">
        <v>24</v>
      </c>
      <c r="B25" s="37">
        <v>38</v>
      </c>
      <c r="C25" s="37">
        <v>315897.239</v>
      </c>
      <c r="D25" s="37">
        <v>1353316.3055106199</v>
      </c>
      <c r="E25" s="37">
        <v>1361118.1386796499</v>
      </c>
      <c r="F25" s="37">
        <v>-7801.8331690265504</v>
      </c>
      <c r="G25" s="37">
        <v>1361118.1386796499</v>
      </c>
      <c r="H25" s="37">
        <v>-5.7649738921034003E-3</v>
      </c>
    </row>
    <row r="26" spans="1:8">
      <c r="A26" s="37">
        <v>25</v>
      </c>
      <c r="B26" s="37">
        <v>39</v>
      </c>
      <c r="C26" s="37">
        <v>73653.278000000006</v>
      </c>
      <c r="D26" s="37">
        <v>118790.308275932</v>
      </c>
      <c r="E26" s="37">
        <v>87354.580273122105</v>
      </c>
      <c r="F26" s="37">
        <v>31435.7280028102</v>
      </c>
      <c r="G26" s="37">
        <v>87354.580273122105</v>
      </c>
      <c r="H26" s="37">
        <v>0.26463209380507402</v>
      </c>
    </row>
    <row r="27" spans="1:8">
      <c r="A27" s="37">
        <v>26</v>
      </c>
      <c r="B27" s="37">
        <v>42</v>
      </c>
      <c r="C27" s="37">
        <v>8070.768</v>
      </c>
      <c r="D27" s="37">
        <v>127592.4495</v>
      </c>
      <c r="E27" s="37">
        <v>110339.5021</v>
      </c>
      <c r="F27" s="37">
        <v>17252.947400000001</v>
      </c>
      <c r="G27" s="37">
        <v>110339.5021</v>
      </c>
      <c r="H27" s="37">
        <v>0.13521918787208501</v>
      </c>
    </row>
    <row r="28" spans="1:8">
      <c r="A28" s="37">
        <v>27</v>
      </c>
      <c r="B28" s="37">
        <v>75</v>
      </c>
      <c r="C28" s="37">
        <v>2510</v>
      </c>
      <c r="D28" s="37">
        <v>61405.128205128203</v>
      </c>
      <c r="E28" s="37">
        <v>57551.6495726496</v>
      </c>
      <c r="F28" s="37">
        <v>3853.4786324786301</v>
      </c>
      <c r="G28" s="37">
        <v>57551.6495726496</v>
      </c>
      <c r="H28" s="37">
        <v>6.2754996937809698E-2</v>
      </c>
    </row>
    <row r="29" spans="1:8">
      <c r="A29" s="37">
        <v>28</v>
      </c>
      <c r="B29" s="37">
        <v>76</v>
      </c>
      <c r="C29" s="37">
        <v>1811</v>
      </c>
      <c r="D29" s="37">
        <v>456100.70417265</v>
      </c>
      <c r="E29" s="37">
        <v>429886.60675640998</v>
      </c>
      <c r="F29" s="37">
        <v>26214.097416239299</v>
      </c>
      <c r="G29" s="37">
        <v>429886.60675640998</v>
      </c>
      <c r="H29" s="37">
        <v>5.7474362956292199E-2</v>
      </c>
    </row>
    <row r="30" spans="1:8">
      <c r="A30" s="37">
        <v>29</v>
      </c>
      <c r="B30" s="37">
        <v>99</v>
      </c>
      <c r="C30" s="37">
        <v>16</v>
      </c>
      <c r="D30" s="37">
        <v>5682.8878299674798</v>
      </c>
      <c r="E30" s="37">
        <v>5452.0740034793098</v>
      </c>
      <c r="F30" s="37">
        <v>230.81382648816299</v>
      </c>
      <c r="G30" s="37">
        <v>5452.0740034793098</v>
      </c>
      <c r="H30" s="37">
        <v>4.06155872496754E-2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47</v>
      </c>
      <c r="D33" s="34">
        <v>65683.8</v>
      </c>
      <c r="E33" s="34">
        <v>63405.02</v>
      </c>
      <c r="F33" s="30"/>
      <c r="G33" s="30"/>
      <c r="H33" s="30"/>
    </row>
    <row r="34" spans="1:8">
      <c r="A34" s="30"/>
      <c r="B34" s="33">
        <v>71</v>
      </c>
      <c r="C34" s="34">
        <v>168</v>
      </c>
      <c r="D34" s="34">
        <v>417213.85</v>
      </c>
      <c r="E34" s="34">
        <v>472725.6</v>
      </c>
      <c r="F34" s="30"/>
      <c r="G34" s="30"/>
      <c r="H34" s="30"/>
    </row>
    <row r="35" spans="1:8">
      <c r="A35" s="30"/>
      <c r="B35" s="33">
        <v>72</v>
      </c>
      <c r="C35" s="34">
        <v>87</v>
      </c>
      <c r="D35" s="34">
        <v>248922.31</v>
      </c>
      <c r="E35" s="34">
        <v>261255.88</v>
      </c>
      <c r="F35" s="30"/>
      <c r="G35" s="30"/>
      <c r="H35" s="30"/>
    </row>
    <row r="36" spans="1:8">
      <c r="A36" s="30"/>
      <c r="B36" s="33">
        <v>73</v>
      </c>
      <c r="C36" s="34">
        <v>123</v>
      </c>
      <c r="D36" s="34">
        <v>270870.26</v>
      </c>
      <c r="E36" s="34">
        <v>324930.87</v>
      </c>
      <c r="F36" s="30"/>
      <c r="G36" s="30"/>
      <c r="H36" s="30"/>
    </row>
    <row r="37" spans="1:8">
      <c r="A37" s="30"/>
      <c r="B37" s="33">
        <v>74</v>
      </c>
      <c r="C37" s="34">
        <v>11</v>
      </c>
      <c r="D37" s="34">
        <v>4.5599999999999996</v>
      </c>
      <c r="E37" s="34">
        <v>414.53</v>
      </c>
      <c r="F37" s="30"/>
      <c r="G37" s="30"/>
      <c r="H37" s="30"/>
    </row>
    <row r="38" spans="1:8">
      <c r="A38" s="30"/>
      <c r="B38" s="33">
        <v>77</v>
      </c>
      <c r="C38" s="34">
        <v>143</v>
      </c>
      <c r="D38" s="34">
        <v>216492.44</v>
      </c>
      <c r="E38" s="34">
        <v>256808.87</v>
      </c>
      <c r="F38" s="34"/>
      <c r="G38" s="30"/>
      <c r="H38" s="30"/>
    </row>
    <row r="39" spans="1:8">
      <c r="A39" s="30"/>
      <c r="B39" s="33">
        <v>78</v>
      </c>
      <c r="C39" s="34">
        <v>52</v>
      </c>
      <c r="D39" s="34">
        <v>66966.710000000006</v>
      </c>
      <c r="E39" s="34">
        <v>59249.599999999999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2016-04-18T00:13:37Z</dcterms:modified>
</cp:coreProperties>
</file>