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<sst xmlns="http://schemas.openxmlformats.org/spreadsheetml/2006/main" count="118" uniqueCount="77">
  <si>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</si>
  <si>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</si>
  <si>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</si>
  <si>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</si>
  <si>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</si>
  <si>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</si>
  <si>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</si>
  <si>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</si>
  <si>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</si>
  <si>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</si>
  <si>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</si>
  <si>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</si>
  <si>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</si>
  <si>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</si>
  <si>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</si>
  <si>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</si>
  <si>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</si>
  <si>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</si>
  <si>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</si>
  <si>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</si>
  <si>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</si>
  <si>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</si>
  <si>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</si>
  <si>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</si>
  <si>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</si>
  <si>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</si>
  <si>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</si>
  <si>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</si>
  <si>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</si>
  <si>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</si>
  <si>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</si>
  <si>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</si>
  <si>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</si>
  <si>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</si>
  <si>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</si>
  <si>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</si>
  <si>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</si>
  <si>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</si>
  <si>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</si>
  <si>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</si>
  <si>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1" type="noConversion"/>
  </si>
  <si>
    <t>COST</t>
    <phoneticPr fontId="31" type="noConversion"/>
  </si>
  <si>
    <t>成本</t>
    <phoneticPr fontId="31" type="noConversion"/>
  </si>
  <si>
    <t>销售金额差异</t>
    <phoneticPr fontId="31" type="noConversion"/>
  </si>
  <si>
    <t>销售成本差异</t>
    <phoneticPr fontId="3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</si>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</sst>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0" fontId="0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4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5" fillId="38" borderId="21">
      <alignment vertical="center"/>
    </xf>
    <xf numFmtId="0" fontId="64" fillId="0" borderId="0"/>
    <xf numFmtId="180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5" borderId="4" applyNumberFormat="0" applyAlignment="0" applyProtection="0">
      <alignment vertical="center"/>
    </xf>
    <xf numFmtId="0" fontId="76" fillId="6" borderId="5" applyNumberFormat="0" applyAlignment="0" applyProtection="0">
      <alignment vertical="center"/>
    </xf>
    <xf numFmtId="0" fontId="77" fillId="6" borderId="4" applyNumberFormat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9" fillId="7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8" fillId="0" borderId="0" xfId="0" applyFont="1"/>
    <xf numFmtId="177" fontId="28" fillId="0" borderId="0" xfId="0" applyNumberFormat="1" applyFont="1"/>
    <xf numFmtId="0" fontId="0" fillId="0" borderId="0" xfId="0" applyAlignment="1"/>
    <xf numFmtId="0" fontId="28" fillId="0" borderId="0" xfId="0" applyNumberFormat="1" applyFont="1"/>
    <xf numFmtId="0" fontId="29" fillId="0" borderId="18" xfId="0" applyFont="1" applyBorder="1" applyAlignment="1">
      <alignment wrapText="1"/>
    </xf>
    <xf numFmtId="0" fontId="29" fillId="0" borderId="18" xfId="0" applyNumberFormat="1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horizontal="right" vertical="center" wrapText="1"/>
    </xf>
    <xf numFmtId="49" fontId="29" fillId="36" borderId="18" xfId="0" applyNumberFormat="1" applyFont="1" applyFill="1" applyBorder="1" applyAlignment="1">
      <alignment vertical="center" wrapText="1"/>
    </xf>
    <xf numFmtId="49" fontId="32" fillId="37" borderId="18" xfId="0" applyNumberFormat="1" applyFont="1" applyFill="1" applyBorder="1" applyAlignment="1">
      <alignment horizontal="center" vertical="center" wrapText="1"/>
    </xf>
    <xf numFmtId="0" fontId="29" fillId="33" borderId="18" xfId="0" applyFont="1" applyFill="1" applyBorder="1" applyAlignment="1">
      <alignment vertical="center" wrapText="1"/>
    </xf>
    <xf numFmtId="0" fontId="29" fillId="33" borderId="18" xfId="0" applyNumberFormat="1" applyFont="1" applyFill="1" applyBorder="1" applyAlignment="1">
      <alignment vertical="center" wrapText="1"/>
    </xf>
    <xf numFmtId="0" fontId="29" fillId="36" borderId="18" xfId="0" applyFont="1" applyFill="1" applyBorder="1" applyAlignment="1">
      <alignment vertical="center" wrapText="1"/>
    </xf>
    <xf numFmtId="0" fontId="29" fillId="37" borderId="18" xfId="0" applyFont="1" applyFill="1" applyBorder="1" applyAlignment="1">
      <alignment vertical="center" wrapText="1"/>
    </xf>
    <xf numFmtId="4" fontId="29" fillId="36" borderId="18" xfId="0" applyNumberFormat="1" applyFont="1" applyFill="1" applyBorder="1" applyAlignment="1">
      <alignment horizontal="right" vertical="top" wrapText="1"/>
    </xf>
    <xf numFmtId="4" fontId="29" fillId="37" borderId="18" xfId="0" applyNumberFormat="1" applyFont="1" applyFill="1" applyBorder="1" applyAlignment="1">
      <alignment horizontal="right" vertical="top" wrapText="1"/>
    </xf>
    <xf numFmtId="177" fontId="28" fillId="36" borderId="18" xfId="0" applyNumberFormat="1" applyFont="1" applyFill="1" applyBorder="1" applyAlignment="1">
      <alignment horizontal="center" vertical="center"/>
    </xf>
    <xf numFmtId="177" fontId="28" fillId="37" borderId="18" xfId="0" applyNumberFormat="1" applyFont="1" applyFill="1" applyBorder="1" applyAlignment="1">
      <alignment horizontal="center" vertical="center"/>
    </xf>
    <xf numFmtId="177" fontId="33" fillId="0" borderId="18" xfId="0" applyNumberFormat="1" applyFont="1" applyBorder="1"/>
    <xf numFmtId="177" fontId="28" fillId="36" borderId="18" xfId="0" applyNumberFormat="1" applyFont="1" applyFill="1" applyBorder="1"/>
    <xf numFmtId="177" fontId="28" fillId="37" borderId="18" xfId="0" applyNumberFormat="1" applyFont="1" applyFill="1" applyBorder="1"/>
    <xf numFmtId="177" fontId="28" fillId="0" borderId="18" xfId="0" applyNumberFormat="1" applyFont="1" applyBorder="1"/>
    <xf numFmtId="49" fontId="29" fillId="0" borderId="18" xfId="0" applyNumberFormat="1" applyFont="1" applyFill="1" applyBorder="1" applyAlignment="1">
      <alignment vertical="center" wrapText="1"/>
    </xf>
    <xf numFmtId="0" fontId="29" fillId="0" borderId="18" xfId="0" applyFont="1" applyFill="1" applyBorder="1" applyAlignment="1">
      <alignment vertical="center" wrapText="1"/>
    </xf>
    <xf numFmtId="4" fontId="29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Fill="1"/>
    <xf numFmtId="176" fontId="2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9" fillId="0" borderId="0" xfId="0" applyNumberFormat="1" applyFont="1" applyAlignment="1"/>
    <xf numFmtId="1" fontId="39" fillId="0" borderId="0" xfId="0" applyNumberFormat="1" applyFont="1" applyAlignment="1"/>
    <xf numFmtId="0" fontId="28" fillId="0" borderId="0" xfId="0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8" fillId="0" borderId="0" xfId="0" applyFont="1"/>
    <xf numFmtId="0" fontId="28" fillId="0" borderId="0" xfId="0" applyFont="1"/>
    <xf numFmtId="0" fontId="64" fillId="0" borderId="0" xfId="110"/>
    <xf numFmtId="0" fontId="65" fillId="0" borderId="0" xfId="110" applyNumberFormat="1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28" fillId="0" borderId="0" xfId="0" applyFont="1" applyAlignment="1">
      <alignment vertical="center"/>
    </xf>
    <xf numFmtId="0" fontId="34" fillId="0" borderId="0" xfId="0" applyFont="1" applyAlignment="1">
      <alignment horizontal="left" wrapText="1"/>
    </xf>
    <xf numFmtId="0" fontId="40" fillId="0" borderId="19" xfId="0" applyFont="1" applyBorder="1" applyAlignment="1">
      <alignment horizontal="left" vertical="center" wrapText="1"/>
    </xf>
    <xf numFmtId="0" fontId="29" fillId="0" borderId="10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11" xfId="0" applyFont="1" applyBorder="1" applyAlignment="1">
      <alignment horizontal="right" vertical="center" wrapText="1"/>
    </xf>
    <xf numFmtId="49" fontId="29" fillId="33" borderId="10" xfId="0" applyNumberFormat="1" applyFont="1" applyFill="1" applyBorder="1" applyAlignment="1">
      <alignment vertical="center" wrapText="1"/>
    </xf>
    <xf numFmtId="49" fontId="29" fillId="33" borderId="12" xfId="0" applyNumberFormat="1" applyFont="1" applyFill="1" applyBorder="1" applyAlignment="1">
      <alignment vertical="center" wrapText="1"/>
    </xf>
    <xf numFmtId="0" fontId="29" fillId="33" borderId="10" xfId="0" applyFont="1" applyFill="1" applyBorder="1" applyAlignment="1">
      <alignment vertical="center" wrapText="1"/>
    </xf>
    <xf numFmtId="0" fontId="29" fillId="33" borderId="12" xfId="0" applyFont="1" applyFill="1" applyBorder="1" applyAlignment="1">
      <alignment vertical="center" wrapText="1"/>
    </xf>
    <xf numFmtId="4" fontId="30" fillId="34" borderId="10" xfId="0" applyNumberFormat="1" applyFont="1" applyFill="1" applyBorder="1" applyAlignment="1">
      <alignment horizontal="right" vertical="top" wrapText="1"/>
    </xf>
    <xf numFmtId="176" fontId="30" fillId="34" borderId="10" xfId="0" applyNumberFormat="1" applyFont="1" applyFill="1" applyBorder="1" applyAlignment="1">
      <alignment horizontal="right" vertical="top" wrapText="1"/>
    </xf>
    <xf numFmtId="176" fontId="30" fillId="34" borderId="12" xfId="0" applyNumberFormat="1" applyFont="1" applyFill="1" applyBorder="1" applyAlignment="1">
      <alignment horizontal="right" vertical="top" wrapText="1"/>
    </xf>
    <xf numFmtId="4" fontId="29" fillId="35" borderId="10" xfId="0" applyNumberFormat="1" applyFont="1" applyFill="1" applyBorder="1" applyAlignment="1">
      <alignment horizontal="right" vertical="top" wrapText="1"/>
    </xf>
    <xf numFmtId="176" fontId="29" fillId="35" borderId="10" xfId="0" applyNumberFormat="1" applyFont="1" applyFill="1" applyBorder="1" applyAlignment="1">
      <alignment horizontal="right" vertical="top" wrapText="1"/>
    </xf>
    <xf numFmtId="176" fontId="29" fillId="35" borderId="12" xfId="0" applyNumberFormat="1" applyFont="1" applyFill="1" applyBorder="1" applyAlignment="1">
      <alignment horizontal="right" vertical="top" wrapText="1"/>
    </xf>
    <xf numFmtId="0" fontId="29" fillId="35" borderId="10" xfId="0" applyFont="1" applyFill="1" applyBorder="1" applyAlignment="1">
      <alignment horizontal="right" vertical="top" wrapText="1"/>
    </xf>
    <xf numFmtId="0" fontId="29" fillId="35" borderId="12" xfId="0" applyFont="1" applyFill="1" applyBorder="1" applyAlignment="1">
      <alignment horizontal="right" vertical="top" wrapText="1"/>
    </xf>
    <xf numFmtId="4" fontId="29" fillId="35" borderId="13" xfId="0" applyNumberFormat="1" applyFont="1" applyFill="1" applyBorder="1" applyAlignment="1">
      <alignment horizontal="right" vertical="top" wrapText="1"/>
    </xf>
    <xf numFmtId="0" fontId="29" fillId="35" borderId="13" xfId="0" applyFont="1" applyFill="1" applyBorder="1" applyAlignment="1">
      <alignment horizontal="right" vertical="top" wrapText="1"/>
    </xf>
    <xf numFmtId="176" fontId="29" fillId="35" borderId="13" xfId="0" applyNumberFormat="1" applyFont="1" applyFill="1" applyBorder="1" applyAlignment="1">
      <alignment horizontal="right" vertical="top" wrapText="1"/>
    </xf>
    <xf numFmtId="176" fontId="29" fillId="35" borderId="20" xfId="0" applyNumberFormat="1" applyFont="1" applyFill="1" applyBorder="1" applyAlignment="1">
      <alignment horizontal="right" vertical="top" wrapText="1"/>
    </xf>
    <xf numFmtId="49" fontId="29" fillId="33" borderId="18" xfId="0" applyNumberFormat="1" applyFont="1" applyFill="1" applyBorder="1" applyAlignment="1">
      <alignment horizontal="left" vertical="top" wrapText="1"/>
    </xf>
    <xf numFmtId="49" fontId="29" fillId="33" borderId="22" xfId="0" applyNumberFormat="1" applyFont="1" applyFill="1" applyBorder="1" applyAlignment="1">
      <alignment horizontal="left" vertical="top" wrapText="1"/>
    </xf>
    <xf numFmtId="49" fontId="29" fillId="33" borderId="23" xfId="0" applyNumberFormat="1" applyFont="1" applyFill="1" applyBorder="1" applyAlignment="1">
      <alignment horizontal="left" vertical="top" wrapText="1"/>
    </xf>
    <xf numFmtId="0" fontId="29" fillId="33" borderId="18" xfId="0" applyFont="1" applyFill="1" applyBorder="1" applyAlignment="1">
      <alignment vertical="center" wrapText="1"/>
    </xf>
    <xf numFmtId="49" fontId="30" fillId="33" borderId="18" xfId="0" applyNumberFormat="1" applyFont="1" applyFill="1" applyBorder="1" applyAlignment="1">
      <alignment horizontal="left" vertical="top" wrapText="1"/>
    </xf>
    <xf numFmtId="14" fontId="29" fillId="33" borderId="18" xfId="0" applyNumberFormat="1" applyFont="1" applyFill="1" applyBorder="1" applyAlignment="1">
      <alignment vertical="center" wrapText="1"/>
    </xf>
    <xf numFmtId="49" fontId="29" fillId="33" borderId="13" xfId="0" applyNumberFormat="1" applyFont="1" applyFill="1" applyBorder="1" applyAlignment="1">
      <alignment horizontal="left" vertical="top" wrapText="1"/>
    </xf>
    <xf numFmtId="49" fontId="29" fillId="33" borderId="15" xfId="0" applyNumberFormat="1" applyFont="1" applyFill="1" applyBorder="1" applyAlignment="1">
      <alignment horizontal="left" vertical="top" wrapText="1"/>
    </xf>
    <xf numFmtId="0" fontId="28" fillId="0" borderId="0" xfId="0" applyFont="1" applyAlignment="1">
      <alignment wrapText="1"/>
    </xf>
    <xf numFmtId="0" fontId="28" fillId="0" borderId="19" xfId="0" applyFont="1" applyBorder="1" applyAlignment="1">
      <alignment wrapText="1"/>
    </xf>
    <xf numFmtId="0" fontId="28" fillId="0" borderId="0" xfId="0" applyFont="1" applyAlignment="1">
      <alignment horizontal="right" vertical="center" wrapText="1"/>
    </xf>
    <xf numFmtId="0" fontId="29" fillId="33" borderId="13" xfId="0" applyFont="1" applyFill="1" applyBorder="1" applyAlignment="1">
      <alignment vertical="center" wrapText="1"/>
    </xf>
    <xf numFmtId="0" fontId="29" fillId="33" borderId="15" xfId="0" applyFont="1" applyFill="1" applyBorder="1" applyAlignment="1">
      <alignment vertical="center" wrapText="1"/>
    </xf>
    <xf numFmtId="49" fontId="30" fillId="33" borderId="13" xfId="0" applyNumberFormat="1" applyFont="1" applyFill="1" applyBorder="1" applyAlignment="1">
      <alignment horizontal="left" vertical="top" wrapText="1"/>
    </xf>
    <xf numFmtId="49" fontId="30" fillId="33" borderId="14" xfId="0" applyNumberFormat="1" applyFont="1" applyFill="1" applyBorder="1" applyAlignment="1">
      <alignment horizontal="left" vertical="top" wrapText="1"/>
    </xf>
    <xf numFmtId="49" fontId="30" fillId="33" borderId="15" xfId="0" applyNumberFormat="1" applyFont="1" applyFill="1" applyBorder="1" applyAlignment="1">
      <alignment horizontal="left" vertical="top" wrapText="1"/>
    </xf>
    <xf numFmtId="14" fontId="29" fillId="33" borderId="12" xfId="0" applyNumberFormat="1" applyFont="1" applyFill="1" applyBorder="1" applyAlignment="1">
      <alignment vertical="center" wrapText="1"/>
    </xf>
    <xf numFmtId="14" fontId="29" fillId="33" borderId="16" xfId="0" applyNumberFormat="1" applyFont="1" applyFill="1" applyBorder="1" applyAlignment="1">
      <alignment vertical="center" wrapText="1"/>
    </xf>
    <xf numFmtId="14" fontId="29" fillId="33" borderId="17" xfId="0" applyNumberFormat="1" applyFont="1" applyFill="1" applyBorder="1" applyAlignment="1">
      <alignment vertical="center" wrapText="1"/>
    </xf>
  </cellXfs>
  <cellStyles count="31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5" sqref="M1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13689094.413899995</v>
      </c>
      <c r="F3" s="25">
        <f>RA!I7</f>
        <v>1112017.8578000001</v>
      </c>
      <c r="G3" s="16">
        <f>SUM(G4:G41)</f>
        <v>12577076.556099998</v>
      </c>
      <c r="H3" s="27">
        <f>RA!J7</f>
        <v>8.1233851135605395</v>
      </c>
      <c r="I3" s="20">
        <f>SUM(I4:I41)</f>
        <v>13689098.76599342</v>
      </c>
      <c r="J3" s="21">
        <f>SUM(J4:J41)</f>
        <v>12577076.547637843</v>
      </c>
      <c r="K3" s="22">
        <f>E3-I3</f>
        <v>-4.3520934246480465</v>
      </c>
      <c r="L3" s="22">
        <f>G3-J3</f>
        <v>8.4621552377939224E-3</v>
      </c>
    </row>
    <row r="4" spans="1:13">
      <c r="A4" s="68">
        <f>RA!A8</f>
        <v>42479</v>
      </c>
      <c r="B4" s="12">
        <v>12</v>
      </c>
      <c r="C4" s="63" t="s">
        <v>6</v>
      </c>
      <c r="D4" s="63"/>
      <c r="E4" s="15">
        <f>VLOOKUP(C4,RA!B8:D35,3,0)</f>
        <v>436639.19300000003</v>
      </c>
      <c r="F4" s="25">
        <f>VLOOKUP(C4,RA!B8:I38,8,0)</f>
        <v>112675.8383</v>
      </c>
      <c r="G4" s="16">
        <f t="shared" ref="G4:G41" si="0">E4-F4</f>
        <v>323963.35470000003</v>
      </c>
      <c r="H4" s="27">
        <f>RA!J8</f>
        <v>25.805250675241101</v>
      </c>
      <c r="I4" s="20">
        <f>VLOOKUP(B4,RMS!B:D,3,FALSE)</f>
        <v>436639.77182136697</v>
      </c>
      <c r="J4" s="21">
        <f>VLOOKUP(B4,RMS!B:E,4,FALSE)</f>
        <v>323963.36244359001</v>
      </c>
      <c r="K4" s="22">
        <f t="shared" ref="K4:K41" si="1">E4-I4</f>
        <v>-0.57882136694388464</v>
      </c>
      <c r="L4" s="22">
        <f t="shared" ref="L4:L41" si="2">G4-J4</f>
        <v>-7.7435899875126779E-3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49888.406600000002</v>
      </c>
      <c r="F5" s="25">
        <f>VLOOKUP(C5,RA!B9:I39,8,0)</f>
        <v>9540.1442999999999</v>
      </c>
      <c r="G5" s="16">
        <f t="shared" si="0"/>
        <v>40348.262300000002</v>
      </c>
      <c r="H5" s="27">
        <f>RA!J9</f>
        <v>19.1229685415529</v>
      </c>
      <c r="I5" s="20">
        <f>VLOOKUP(B5,RMS!B:D,3,FALSE)</f>
        <v>49888.420426495701</v>
      </c>
      <c r="J5" s="21">
        <f>VLOOKUP(B5,RMS!B:E,4,FALSE)</f>
        <v>40348.256286324802</v>
      </c>
      <c r="K5" s="22">
        <f t="shared" si="1"/>
        <v>-1.3826495698594954E-2</v>
      </c>
      <c r="L5" s="22">
        <f t="shared" si="2"/>
        <v>6.0136751999380067E-3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88102.188500000004</v>
      </c>
      <c r="F6" s="25">
        <f>VLOOKUP(C6,RA!B10:I40,8,0)</f>
        <v>21603.3056</v>
      </c>
      <c r="G6" s="16">
        <f t="shared" si="0"/>
        <v>66498.882899999997</v>
      </c>
      <c r="H6" s="27">
        <f>RA!J10</f>
        <v>24.520736621656098</v>
      </c>
      <c r="I6" s="20">
        <f>VLOOKUP(B6,RMS!B:D,3,FALSE)</f>
        <v>88103.969724740906</v>
      </c>
      <c r="J6" s="21">
        <f>VLOOKUP(B6,RMS!B:E,4,FALSE)</f>
        <v>66498.8817711093</v>
      </c>
      <c r="K6" s="22">
        <f>E6-I6</f>
        <v>-1.7812247409019619</v>
      </c>
      <c r="L6" s="22">
        <f t="shared" si="2"/>
        <v>1.1288906971458346E-3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35679.731200000002</v>
      </c>
      <c r="F7" s="25">
        <f>VLOOKUP(C7,RA!B11:I41,8,0)</f>
        <v>8057.8073000000004</v>
      </c>
      <c r="G7" s="16">
        <f t="shared" si="0"/>
        <v>27621.923900000002</v>
      </c>
      <c r="H7" s="27">
        <f>RA!J11</f>
        <v>22.583710776386098</v>
      </c>
      <c r="I7" s="20">
        <f>VLOOKUP(B7,RMS!B:D,3,FALSE)</f>
        <v>35679.756215482899</v>
      </c>
      <c r="J7" s="21">
        <f>VLOOKUP(B7,RMS!B:E,4,FALSE)</f>
        <v>27621.923542984601</v>
      </c>
      <c r="K7" s="22">
        <f t="shared" si="1"/>
        <v>-2.5015482897288166E-2</v>
      </c>
      <c r="L7" s="22">
        <f t="shared" si="2"/>
        <v>3.5701540036825463E-4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103605.23330000001</v>
      </c>
      <c r="F8" s="25">
        <f>VLOOKUP(C8,RA!B12:I42,8,0)</f>
        <v>16881.163</v>
      </c>
      <c r="G8" s="16">
        <f t="shared" si="0"/>
        <v>86724.070300000007</v>
      </c>
      <c r="H8" s="27">
        <f>RA!J12</f>
        <v>16.293735810737299</v>
      </c>
      <c r="I8" s="20">
        <f>VLOOKUP(B8,RMS!B:D,3,FALSE)</f>
        <v>103605.232888889</v>
      </c>
      <c r="J8" s="21">
        <f>VLOOKUP(B8,RMS!B:E,4,FALSE)</f>
        <v>86724.067781196602</v>
      </c>
      <c r="K8" s="22">
        <f t="shared" si="1"/>
        <v>4.1111100290436298E-4</v>
      </c>
      <c r="L8" s="22">
        <f t="shared" si="2"/>
        <v>2.5188034051097929E-3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176662.408</v>
      </c>
      <c r="F9" s="25">
        <f>VLOOKUP(C9,RA!B13:I43,8,0)</f>
        <v>50005.744299999998</v>
      </c>
      <c r="G9" s="16">
        <f t="shared" si="0"/>
        <v>126656.6637</v>
      </c>
      <c r="H9" s="27">
        <f>RA!J13</f>
        <v>28.305820613517302</v>
      </c>
      <c r="I9" s="20">
        <f>VLOOKUP(B9,RMS!B:D,3,FALSE)</f>
        <v>176662.57393846201</v>
      </c>
      <c r="J9" s="21">
        <f>VLOOKUP(B9,RMS!B:E,4,FALSE)</f>
        <v>126656.6627</v>
      </c>
      <c r="K9" s="22">
        <f t="shared" si="1"/>
        <v>-0.16593846201431006</v>
      </c>
      <c r="L9" s="22">
        <f t="shared" si="2"/>
        <v>1.0000000038417056E-3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92092.747000000003</v>
      </c>
      <c r="F10" s="25">
        <f>VLOOKUP(C10,RA!B14:I43,8,0)</f>
        <v>19454.5579</v>
      </c>
      <c r="G10" s="16">
        <f t="shared" si="0"/>
        <v>72638.189100000003</v>
      </c>
      <c r="H10" s="27">
        <f>RA!J14</f>
        <v>21.124962099349698</v>
      </c>
      <c r="I10" s="20">
        <f>VLOOKUP(B10,RMS!B:D,3,FALSE)</f>
        <v>92092.751638461501</v>
      </c>
      <c r="J10" s="21">
        <f>VLOOKUP(B10,RMS!B:E,4,FALSE)</f>
        <v>72638.1901948718</v>
      </c>
      <c r="K10" s="22">
        <f t="shared" si="1"/>
        <v>-4.6384614979615435E-3</v>
      </c>
      <c r="L10" s="22">
        <f t="shared" si="2"/>
        <v>-1.0948717972496524E-3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83977.052500000005</v>
      </c>
      <c r="F11" s="25">
        <f>VLOOKUP(C11,RA!B15:I44,8,0)</f>
        <v>11752.387500000001</v>
      </c>
      <c r="G11" s="16">
        <f t="shared" si="0"/>
        <v>72224.665000000008</v>
      </c>
      <c r="H11" s="27">
        <f>RA!J15</f>
        <v>13.994760652024601</v>
      </c>
      <c r="I11" s="20">
        <f>VLOOKUP(B11,RMS!B:D,3,FALSE)</f>
        <v>83977.199102564104</v>
      </c>
      <c r="J11" s="21">
        <f>VLOOKUP(B11,RMS!B:E,4,FALSE)</f>
        <v>72224.666518803395</v>
      </c>
      <c r="K11" s="22">
        <f t="shared" si="1"/>
        <v>-0.14660256409842987</v>
      </c>
      <c r="L11" s="22">
        <f t="shared" si="2"/>
        <v>-1.5188033867161721E-3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632314.2341</v>
      </c>
      <c r="F12" s="25">
        <f>VLOOKUP(C12,RA!B16:I45,8,0)</f>
        <v>2959.8771999999999</v>
      </c>
      <c r="G12" s="16">
        <f t="shared" si="0"/>
        <v>629354.35690000001</v>
      </c>
      <c r="H12" s="27">
        <f>RA!J16</f>
        <v>0.468102256817438</v>
      </c>
      <c r="I12" s="20">
        <f>VLOOKUP(B12,RMS!B:D,3,FALSE)</f>
        <v>632313.84266666695</v>
      </c>
      <c r="J12" s="21">
        <f>VLOOKUP(B12,RMS!B:E,4,FALSE)</f>
        <v>629354.35690000001</v>
      </c>
      <c r="K12" s="22">
        <f t="shared" si="1"/>
        <v>0.39143333304673433</v>
      </c>
      <c r="L12" s="22">
        <f t="shared" si="2"/>
        <v>0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380097.45880000002</v>
      </c>
      <c r="F13" s="25">
        <f>VLOOKUP(C13,RA!B17:I46,8,0)</f>
        <v>31663.5723</v>
      </c>
      <c r="G13" s="16">
        <f t="shared" si="0"/>
        <v>348433.88650000002</v>
      </c>
      <c r="H13" s="27">
        <f>RA!J17</f>
        <v>8.3303825287242308</v>
      </c>
      <c r="I13" s="20">
        <f>VLOOKUP(B13,RMS!B:D,3,FALSE)</f>
        <v>380097.47084871802</v>
      </c>
      <c r="J13" s="21">
        <f>VLOOKUP(B13,RMS!B:E,4,FALSE)</f>
        <v>348433.88819230802</v>
      </c>
      <c r="K13" s="22">
        <f t="shared" si="1"/>
        <v>-1.204871799563989E-2</v>
      </c>
      <c r="L13" s="22">
        <f t="shared" si="2"/>
        <v>-1.6923079965636134E-3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1176508.4350999999</v>
      </c>
      <c r="F14" s="25">
        <f>VLOOKUP(C14,RA!B18:I47,8,0)</f>
        <v>135550.0515</v>
      </c>
      <c r="G14" s="16">
        <f t="shared" si="0"/>
        <v>1040958.3835999998</v>
      </c>
      <c r="H14" s="27">
        <f>RA!J18</f>
        <v>11.5213837364862</v>
      </c>
      <c r="I14" s="20">
        <f>VLOOKUP(B14,RMS!B:D,3,FALSE)</f>
        <v>1176508.59281966</v>
      </c>
      <c r="J14" s="21">
        <f>VLOOKUP(B14,RMS!B:E,4,FALSE)</f>
        <v>1040958.36979829</v>
      </c>
      <c r="K14" s="22">
        <f t="shared" si="1"/>
        <v>-0.15771966008469462</v>
      </c>
      <c r="L14" s="22">
        <f t="shared" si="2"/>
        <v>1.3801709865219891E-2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371662.3175</v>
      </c>
      <c r="F15" s="25">
        <f>VLOOKUP(C15,RA!B19:I48,8,0)</f>
        <v>36230.373200000002</v>
      </c>
      <c r="G15" s="16">
        <f t="shared" si="0"/>
        <v>335431.94429999997</v>
      </c>
      <c r="H15" s="27">
        <f>RA!J19</f>
        <v>9.7481965467214806</v>
      </c>
      <c r="I15" s="20">
        <f>VLOOKUP(B15,RMS!B:D,3,FALSE)</f>
        <v>371662.33510683803</v>
      </c>
      <c r="J15" s="21">
        <f>VLOOKUP(B15,RMS!B:E,4,FALSE)</f>
        <v>335431.94380683801</v>
      </c>
      <c r="K15" s="22">
        <f t="shared" si="1"/>
        <v>-1.7606838024221361E-2</v>
      </c>
      <c r="L15" s="22">
        <f t="shared" si="2"/>
        <v>4.9316196236759424E-4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837076.05689999997</v>
      </c>
      <c r="F16" s="25">
        <f>VLOOKUP(C16,RA!B20:I49,8,0)</f>
        <v>62475.787499999999</v>
      </c>
      <c r="G16" s="16">
        <f t="shared" si="0"/>
        <v>774600.26939999999</v>
      </c>
      <c r="H16" s="27">
        <f>RA!J20</f>
        <v>7.4635735886856898</v>
      </c>
      <c r="I16" s="20">
        <f>VLOOKUP(B16,RMS!B:D,3,FALSE)</f>
        <v>837076.08160000003</v>
      </c>
      <c r="J16" s="21">
        <f>VLOOKUP(B16,RMS!B:E,4,FALSE)</f>
        <v>774600.26939999999</v>
      </c>
      <c r="K16" s="22">
        <f t="shared" si="1"/>
        <v>-2.470000006724149E-2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278193.78970000002</v>
      </c>
      <c r="F17" s="25">
        <f>VLOOKUP(C17,RA!B21:I50,8,0)</f>
        <v>22557.121899999998</v>
      </c>
      <c r="G17" s="16">
        <f t="shared" si="0"/>
        <v>255636.66780000002</v>
      </c>
      <c r="H17" s="27">
        <f>RA!J21</f>
        <v>8.1084203656470102</v>
      </c>
      <c r="I17" s="20">
        <f>VLOOKUP(B17,RMS!B:D,3,FALSE)</f>
        <v>278193.42719467502</v>
      </c>
      <c r="J17" s="21">
        <f>VLOOKUP(B17,RMS!B:E,4,FALSE)</f>
        <v>255636.66769600601</v>
      </c>
      <c r="K17" s="22">
        <f t="shared" si="1"/>
        <v>0.36250532499980181</v>
      </c>
      <c r="L17" s="22">
        <f t="shared" si="2"/>
        <v>1.0399401071481407E-4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923317.39190000005</v>
      </c>
      <c r="F18" s="25">
        <f>VLOOKUP(C18,RA!B22:I51,8,0)</f>
        <v>55154.490400000002</v>
      </c>
      <c r="G18" s="16">
        <f t="shared" si="0"/>
        <v>868162.90150000004</v>
      </c>
      <c r="H18" s="27">
        <f>RA!J22</f>
        <v>5.9735136458875999</v>
      </c>
      <c r="I18" s="20">
        <f>VLOOKUP(B18,RMS!B:D,3,FALSE)</f>
        <v>923318.56850000005</v>
      </c>
      <c r="J18" s="21">
        <f>VLOOKUP(B18,RMS!B:E,4,FALSE)</f>
        <v>868162.90040000004</v>
      </c>
      <c r="K18" s="22">
        <f t="shared" si="1"/>
        <v>-1.1766000000061467</v>
      </c>
      <c r="L18" s="22">
        <f t="shared" si="2"/>
        <v>1.0999999940395355E-3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2843193.5534000001</v>
      </c>
      <c r="F19" s="25">
        <f>VLOOKUP(C19,RA!B23:I52,8,0)</f>
        <v>30151.572400000001</v>
      </c>
      <c r="G19" s="16">
        <f t="shared" si="0"/>
        <v>2813041.9810000001</v>
      </c>
      <c r="H19" s="27">
        <f>RA!J23</f>
        <v>1.06048258177652</v>
      </c>
      <c r="I19" s="20">
        <f>VLOOKUP(B19,RMS!B:D,3,FALSE)</f>
        <v>2843194.0510837599</v>
      </c>
      <c r="J19" s="21">
        <f>VLOOKUP(B19,RMS!B:E,4,FALSE)</f>
        <v>2813042.0018230798</v>
      </c>
      <c r="K19" s="22">
        <f t="shared" si="1"/>
        <v>-0.49768375977873802</v>
      </c>
      <c r="L19" s="22">
        <f t="shared" si="2"/>
        <v>-2.0823079627007246E-2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174714.826</v>
      </c>
      <c r="F20" s="25">
        <f>VLOOKUP(C20,RA!B24:I53,8,0)</f>
        <v>28555.0124</v>
      </c>
      <c r="G20" s="16">
        <f t="shared" si="0"/>
        <v>146159.81359999999</v>
      </c>
      <c r="H20" s="27">
        <f>RA!J24</f>
        <v>16.343783211620501</v>
      </c>
      <c r="I20" s="20">
        <f>VLOOKUP(B20,RMS!B:D,3,FALSE)</f>
        <v>174714.85176079001</v>
      </c>
      <c r="J20" s="21">
        <f>VLOOKUP(B20,RMS!B:E,4,FALSE)</f>
        <v>146159.79781944101</v>
      </c>
      <c r="K20" s="22">
        <f t="shared" si="1"/>
        <v>-2.5760790013009682E-2</v>
      </c>
      <c r="L20" s="22">
        <f t="shared" si="2"/>
        <v>1.5780558984261006E-2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179856.45619999999</v>
      </c>
      <c r="F21" s="25">
        <f>VLOOKUP(C21,RA!B25:I54,8,0)</f>
        <v>14698.864299999999</v>
      </c>
      <c r="G21" s="16">
        <f t="shared" si="0"/>
        <v>165157.5919</v>
      </c>
      <c r="H21" s="27">
        <f>RA!J25</f>
        <v>8.1725530517819696</v>
      </c>
      <c r="I21" s="20">
        <f>VLOOKUP(B21,RMS!B:D,3,FALSE)</f>
        <v>179856.43890956801</v>
      </c>
      <c r="J21" s="21">
        <f>VLOOKUP(B21,RMS!B:E,4,FALSE)</f>
        <v>165157.58250563999</v>
      </c>
      <c r="K21" s="22">
        <f t="shared" si="1"/>
        <v>1.7290431977016851E-2</v>
      </c>
      <c r="L21" s="22">
        <f t="shared" si="2"/>
        <v>9.3943600077182055E-3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493531.4326</v>
      </c>
      <c r="F22" s="25">
        <f>VLOOKUP(C22,RA!B26:I55,8,0)</f>
        <v>105546.6088</v>
      </c>
      <c r="G22" s="16">
        <f t="shared" si="0"/>
        <v>387984.82380000001</v>
      </c>
      <c r="H22" s="27">
        <f>RA!J26</f>
        <v>21.385995263556801</v>
      </c>
      <c r="I22" s="20">
        <f>VLOOKUP(B22,RMS!B:D,3,FALSE)</f>
        <v>493531.38788113598</v>
      </c>
      <c r="J22" s="21">
        <f>VLOOKUP(B22,RMS!B:E,4,FALSE)</f>
        <v>387984.80742500001</v>
      </c>
      <c r="K22" s="22">
        <f t="shared" si="1"/>
        <v>4.4718864024616778E-2</v>
      </c>
      <c r="L22" s="22">
        <f t="shared" si="2"/>
        <v>1.6375000006519258E-2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181196.4994</v>
      </c>
      <c r="F23" s="25">
        <f>VLOOKUP(C23,RA!B27:I56,8,0)</f>
        <v>51239.028400000003</v>
      </c>
      <c r="G23" s="16">
        <f t="shared" si="0"/>
        <v>129957.47099999999</v>
      </c>
      <c r="H23" s="27">
        <f>RA!J27</f>
        <v>28.278155797528601</v>
      </c>
      <c r="I23" s="20">
        <f>VLOOKUP(B23,RMS!B:D,3,FALSE)</f>
        <v>181196.32350651201</v>
      </c>
      <c r="J23" s="21">
        <f>VLOOKUP(B23,RMS!B:E,4,FALSE)</f>
        <v>129957.483919266</v>
      </c>
      <c r="K23" s="22">
        <f t="shared" si="1"/>
        <v>0.17589348799083382</v>
      </c>
      <c r="L23" s="22">
        <f t="shared" si="2"/>
        <v>-1.2919266009703279E-2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680774.35880000005</v>
      </c>
      <c r="F24" s="25">
        <f>VLOOKUP(C24,RA!B28:I57,8,0)</f>
        <v>37577.430899999999</v>
      </c>
      <c r="G24" s="16">
        <f t="shared" si="0"/>
        <v>643196.92790000001</v>
      </c>
      <c r="H24" s="27">
        <f>RA!J28</f>
        <v>5.5198070277261397</v>
      </c>
      <c r="I24" s="20">
        <f>VLOOKUP(B24,RMS!B:D,3,FALSE)</f>
        <v>680774.35877433605</v>
      </c>
      <c r="J24" s="21">
        <f>VLOOKUP(B24,RMS!B:E,4,FALSE)</f>
        <v>643196.91831061896</v>
      </c>
      <c r="K24" s="22">
        <f t="shared" si="1"/>
        <v>2.5663990527391434E-5</v>
      </c>
      <c r="L24" s="22">
        <f t="shared" si="2"/>
        <v>9.5893810503184795E-3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743904.9523</v>
      </c>
      <c r="F25" s="25">
        <f>VLOOKUP(C25,RA!B29:I58,8,0)</f>
        <v>108538.5517</v>
      </c>
      <c r="G25" s="16">
        <f t="shared" si="0"/>
        <v>635366.40060000005</v>
      </c>
      <c r="H25" s="27">
        <f>RA!J29</f>
        <v>14.5903789676922</v>
      </c>
      <c r="I25" s="20">
        <f>VLOOKUP(B25,RMS!B:D,3,FALSE)</f>
        <v>743905.44551592902</v>
      </c>
      <c r="J25" s="21">
        <f>VLOOKUP(B25,RMS!B:E,4,FALSE)</f>
        <v>635366.40511845099</v>
      </c>
      <c r="K25" s="22">
        <f t="shared" si="1"/>
        <v>-0.49321592901833355</v>
      </c>
      <c r="L25" s="22">
        <f t="shared" si="2"/>
        <v>-4.5184509363025427E-3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VLOOKUP(C26,RA!B30:D55,3,0)</f>
        <v>1109087.1391</v>
      </c>
      <c r="F26" s="25">
        <f>VLOOKUP(C26,RA!B30:I59,8,0)</f>
        <v>100039.8086</v>
      </c>
      <c r="G26" s="16">
        <f t="shared" si="0"/>
        <v>1009047.3305</v>
      </c>
      <c r="H26" s="27">
        <f>RA!J30</f>
        <v>9.0200134032011405</v>
      </c>
      <c r="I26" s="20">
        <f>VLOOKUP(B26,RMS!B:D,3,FALSE)</f>
        <v>1109087.1585814201</v>
      </c>
      <c r="J26" s="21">
        <f>VLOOKUP(B26,RMS!B:E,4,FALSE)</f>
        <v>1009047.3596874099</v>
      </c>
      <c r="K26" s="22">
        <f t="shared" si="1"/>
        <v>-1.9481420051306486E-2</v>
      </c>
      <c r="L26" s="22">
        <f t="shared" si="2"/>
        <v>-2.9187409905716777E-2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817018.51560000004</v>
      </c>
      <c r="F27" s="25">
        <f>VLOOKUP(C27,RA!B31:I60,8,0)</f>
        <v>10276.1672</v>
      </c>
      <c r="G27" s="16">
        <f t="shared" si="0"/>
        <v>806742.34840000002</v>
      </c>
      <c r="H27" s="27">
        <f>RA!J31</f>
        <v>1.25776429833459</v>
      </c>
      <c r="I27" s="20">
        <f>VLOOKUP(B27,RMS!B:D,3,FALSE)</f>
        <v>817018.76728761103</v>
      </c>
      <c r="J27" s="21">
        <f>VLOOKUP(B27,RMS!B:E,4,FALSE)</f>
        <v>806742.34081061895</v>
      </c>
      <c r="K27" s="22">
        <f t="shared" si="1"/>
        <v>-0.25168761098757386</v>
      </c>
      <c r="L27" s="22">
        <f t="shared" si="2"/>
        <v>7.5893810717388988E-3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86715.143599999996</v>
      </c>
      <c r="F28" s="25">
        <f>VLOOKUP(C28,RA!B32:I61,8,0)</f>
        <v>24586.163400000001</v>
      </c>
      <c r="G28" s="16">
        <f t="shared" si="0"/>
        <v>62128.980199999991</v>
      </c>
      <c r="H28" s="27">
        <f>RA!J32</f>
        <v>28.3527909651066</v>
      </c>
      <c r="I28" s="20">
        <f>VLOOKUP(B28,RMS!B:D,3,FALSE)</f>
        <v>86715.097940110398</v>
      </c>
      <c r="J28" s="21">
        <f>VLOOKUP(B28,RMS!B:E,4,FALSE)</f>
        <v>62128.976482157603</v>
      </c>
      <c r="K28" s="22">
        <f t="shared" si="1"/>
        <v>4.5659889598027803E-2</v>
      </c>
      <c r="L28" s="22">
        <f t="shared" si="2"/>
        <v>3.7178423881414346E-3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93127.048800000004</v>
      </c>
      <c r="F30" s="25">
        <f>VLOOKUP(C30,RA!B34:I64,8,0)</f>
        <v>13643.090200000001</v>
      </c>
      <c r="G30" s="16">
        <f t="shared" si="0"/>
        <v>79483.958599999998</v>
      </c>
      <c r="H30" s="27" t="e">
        <f>RA!#REF!</f>
        <v>#REF!</v>
      </c>
      <c r="I30" s="20">
        <f>VLOOKUP(B30,RMS!B:D,3,FALSE)</f>
        <v>93127.050099999993</v>
      </c>
      <c r="J30" s="21">
        <f>VLOOKUP(B30,RMS!B:E,4,FALSE)</f>
        <v>79483.9611</v>
      </c>
      <c r="K30" s="22">
        <f t="shared" si="1"/>
        <v>-1.2999999889871106E-3</v>
      </c>
      <c r="L30" s="22">
        <f t="shared" si="2"/>
        <v>-2.5000000023283064E-3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VLOOKUP(C31,RA!B34:D61,3,0)</f>
        <v>108353.87</v>
      </c>
      <c r="F31" s="25">
        <f>VLOOKUP(C31,RA!B34:I65,8,0)</f>
        <v>-1028.49</v>
      </c>
      <c r="G31" s="16">
        <f t="shared" si="0"/>
        <v>109382.36</v>
      </c>
      <c r="H31" s="27">
        <f>RA!J34</f>
        <v>14.6499758940069</v>
      </c>
      <c r="I31" s="20">
        <f>VLOOKUP(B31,RMS!B:D,3,FALSE)</f>
        <v>108353.87</v>
      </c>
      <c r="J31" s="21">
        <f>VLOOKUP(B31,RMS!B:E,4,FALSE)</f>
        <v>109382.36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67958.16</v>
      </c>
      <c r="F32" s="25">
        <f>VLOOKUP(C32,RA!B34:I65,8,0)</f>
        <v>-6625.72</v>
      </c>
      <c r="G32" s="16">
        <f t="shared" si="0"/>
        <v>74583.88</v>
      </c>
      <c r="H32" s="27">
        <f>RA!J34</f>
        <v>14.6499758940069</v>
      </c>
      <c r="I32" s="20">
        <f>VLOOKUP(B32,RMS!B:D,3,FALSE)</f>
        <v>67958.16</v>
      </c>
      <c r="J32" s="21">
        <f>VLOOKUP(B32,RMS!B:E,4,FALSE)</f>
        <v>74583.88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24097.439999999999</v>
      </c>
      <c r="F33" s="25">
        <f>VLOOKUP(C33,RA!B34:I66,8,0)</f>
        <v>1070.0899999999999</v>
      </c>
      <c r="G33" s="16">
        <f t="shared" si="0"/>
        <v>23027.35</v>
      </c>
      <c r="H33" s="27" t="e">
        <f>RA!#REF!</f>
        <v>#REF!</v>
      </c>
      <c r="I33" s="20">
        <f>VLOOKUP(B33,RMS!B:D,3,FALSE)</f>
        <v>24097.439999999999</v>
      </c>
      <c r="J33" s="21">
        <f>VLOOKUP(B33,RMS!B:E,4,FALSE)</f>
        <v>23027.35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88341.95</v>
      </c>
      <c r="F34" s="25">
        <f>VLOOKUP(C34,RA!B34:I67,8,0)</f>
        <v>-15927.67</v>
      </c>
      <c r="G34" s="16">
        <f t="shared" si="0"/>
        <v>104269.62</v>
      </c>
      <c r="H34" s="27">
        <f>RA!J34</f>
        <v>14.6499758940069</v>
      </c>
      <c r="I34" s="20">
        <f>VLOOKUP(B34,RMS!B:D,3,FALSE)</f>
        <v>88341.95</v>
      </c>
      <c r="J34" s="21">
        <f>VLOOKUP(B34,RMS!B:E,4,FALSE)</f>
        <v>104269.62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VLOOKUP(C35,RA!B35:D64,3,0)</f>
        <v>1.75</v>
      </c>
      <c r="F35" s="25">
        <f>VLOOKUP(C35,RA!B35:I68,8,0)</f>
        <v>-331.6</v>
      </c>
      <c r="G35" s="16">
        <f t="shared" si="0"/>
        <v>333.35</v>
      </c>
      <c r="H35" s="27">
        <f>RA!J35</f>
        <v>-0.94919544636476805</v>
      </c>
      <c r="I35" s="20">
        <f>VLOOKUP(B35,RMS!B:D,3,FALSE)</f>
        <v>1.75</v>
      </c>
      <c r="J35" s="21">
        <f>VLOOKUP(B35,RMS!B:E,4,FALSE)</f>
        <v>333.35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35793.162300000004</v>
      </c>
      <c r="F36" s="25">
        <f>VLOOKUP(C36,RA!B8:I68,8,0)</f>
        <v>2272.2824999999998</v>
      </c>
      <c r="G36" s="16">
        <f t="shared" si="0"/>
        <v>33520.879800000002</v>
      </c>
      <c r="H36" s="27">
        <f>RA!J35</f>
        <v>-0.94919544636476805</v>
      </c>
      <c r="I36" s="20">
        <f>VLOOKUP(B36,RMS!B:D,3,FALSE)</f>
        <v>35793.162393162398</v>
      </c>
      <c r="J36" s="21">
        <f>VLOOKUP(B36,RMS!B:E,4,FALSE)</f>
        <v>33520.8803418803</v>
      </c>
      <c r="K36" s="22">
        <f t="shared" si="1"/>
        <v>-9.3162394477985799E-5</v>
      </c>
      <c r="L36" s="22">
        <f t="shared" si="2"/>
        <v>-5.4188029753277078E-4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232176.13510000001</v>
      </c>
      <c r="F37" s="25">
        <f>VLOOKUP(C37,RA!B8:I69,8,0)</f>
        <v>12432.4964</v>
      </c>
      <c r="G37" s="16">
        <f t="shared" si="0"/>
        <v>219743.63870000001</v>
      </c>
      <c r="H37" s="27">
        <f>RA!J36</f>
        <v>-9.7497048183764807</v>
      </c>
      <c r="I37" s="20">
        <f>VLOOKUP(B37,RMS!B:D,3,FALSE)</f>
        <v>232176.13094358999</v>
      </c>
      <c r="J37" s="21">
        <f>VLOOKUP(B37,RMS!B:E,4,FALSE)</f>
        <v>219743.636942735</v>
      </c>
      <c r="K37" s="22">
        <f t="shared" si="1"/>
        <v>4.1564100247342139E-3</v>
      </c>
      <c r="L37" s="22">
        <f t="shared" si="2"/>
        <v>1.7572650103829801E-3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37053.870000000003</v>
      </c>
      <c r="F38" s="25">
        <f>VLOOKUP(C38,RA!B9:I70,8,0)</f>
        <v>-4249.8500000000004</v>
      </c>
      <c r="G38" s="16">
        <f t="shared" si="0"/>
        <v>41303.72</v>
      </c>
      <c r="H38" s="27">
        <f>RA!J37</f>
        <v>4.4406791758792599</v>
      </c>
      <c r="I38" s="20">
        <f>VLOOKUP(B38,RMS!B:D,3,FALSE)</f>
        <v>37053.870000000003</v>
      </c>
      <c r="J38" s="21">
        <f>VLOOKUP(B38,RMS!B:E,4,FALSE)</f>
        <v>41303.72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18807.7</v>
      </c>
      <c r="F39" s="25">
        <f>VLOOKUP(C39,RA!B10:I71,8,0)</f>
        <v>2566.1</v>
      </c>
      <c r="G39" s="16">
        <f t="shared" si="0"/>
        <v>16241.6</v>
      </c>
      <c r="H39" s="27">
        <f>RA!J38</f>
        <v>-18.029565795185601</v>
      </c>
      <c r="I39" s="20">
        <f>VLOOKUP(B39,RMS!B:D,3,FALSE)</f>
        <v>18807.7</v>
      </c>
      <c r="J39" s="21">
        <f>VLOOKUP(B39,RMS!B:E,4,FALSE)</f>
        <v>16241.6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-18948.571428571398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7573.8065999999999</v>
      </c>
      <c r="F41" s="25">
        <f>VLOOKUP(C41,RA!B8:I72,8,0)</f>
        <v>425.69839999999999</v>
      </c>
      <c r="G41" s="16">
        <f t="shared" si="0"/>
        <v>7148.1081999999997</v>
      </c>
      <c r="H41" s="27">
        <f>RA!J39</f>
        <v>-18948.571428571398</v>
      </c>
      <c r="I41" s="20">
        <f>VLOOKUP(B41,RMS!B:D,3,FALSE)</f>
        <v>7573.8068224793897</v>
      </c>
      <c r="J41" s="21">
        <f>VLOOKUP(B41,RMS!B:E,4,FALSE)</f>
        <v>7148.1079192194202</v>
      </c>
      <c r="K41" s="22">
        <f t="shared" si="1"/>
        <v>-2.2247938977670856E-4</v>
      </c>
      <c r="L41" s="22">
        <f t="shared" si="2"/>
        <v>2.8078057948732749E-4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13689094.413899999</v>
      </c>
      <c r="E7" s="51">
        <v>14788155.811100001</v>
      </c>
      <c r="F7" s="52">
        <v>92.567961744255896</v>
      </c>
      <c r="G7" s="51">
        <v>27491863.936099999</v>
      </c>
      <c r="H7" s="52">
        <v>-50.206743181481301</v>
      </c>
      <c r="I7" s="51">
        <v>1112017.8578000001</v>
      </c>
      <c r="J7" s="52">
        <v>8.1233851135605395</v>
      </c>
      <c r="K7" s="51">
        <v>1222463.7024999999</v>
      </c>
      <c r="L7" s="52">
        <v>4.4466381229785004</v>
      </c>
      <c r="M7" s="52">
        <v>-9.0346931752764995E-2</v>
      </c>
      <c r="N7" s="51">
        <v>317995878.477</v>
      </c>
      <c r="O7" s="51">
        <v>2650781140.6027002</v>
      </c>
      <c r="P7" s="51">
        <v>742287</v>
      </c>
      <c r="Q7" s="51">
        <v>835393</v>
      </c>
      <c r="R7" s="52">
        <v>-11.145173588957499</v>
      </c>
      <c r="S7" s="51">
        <v>18.441781162677</v>
      </c>
      <c r="T7" s="51">
        <v>18.869497359446399</v>
      </c>
      <c r="U7" s="53">
        <v>-2.3192781271857399</v>
      </c>
    </row>
    <row r="8" spans="1:23" ht="12" thickBot="1">
      <c r="A8" s="79">
        <v>42479</v>
      </c>
      <c r="B8" s="69" t="s">
        <v>6</v>
      </c>
      <c r="C8" s="70"/>
      <c r="D8" s="54">
        <v>436639.19300000003</v>
      </c>
      <c r="E8" s="54">
        <v>594614.95739999996</v>
      </c>
      <c r="F8" s="55">
        <v>73.432258567668498</v>
      </c>
      <c r="G8" s="54">
        <v>829647.2243</v>
      </c>
      <c r="H8" s="55">
        <v>-47.3704991457777</v>
      </c>
      <c r="I8" s="54">
        <v>112675.8383</v>
      </c>
      <c r="J8" s="55">
        <v>25.805250675241101</v>
      </c>
      <c r="K8" s="54">
        <v>100775.75810000001</v>
      </c>
      <c r="L8" s="55">
        <v>12.1468203771823</v>
      </c>
      <c r="M8" s="55">
        <v>0.11808474998710999</v>
      </c>
      <c r="N8" s="54">
        <v>11800530.242799999</v>
      </c>
      <c r="O8" s="54">
        <v>101186526.0396</v>
      </c>
      <c r="P8" s="54">
        <v>18825</v>
      </c>
      <c r="Q8" s="54">
        <v>21707</v>
      </c>
      <c r="R8" s="55">
        <v>-13.2768231446077</v>
      </c>
      <c r="S8" s="54">
        <v>23.194645046480701</v>
      </c>
      <c r="T8" s="54">
        <v>23.559087100935201</v>
      </c>
      <c r="U8" s="56">
        <v>-1.57123359173688</v>
      </c>
    </row>
    <row r="9" spans="1:23" ht="12" thickBot="1">
      <c r="A9" s="80"/>
      <c r="B9" s="69" t="s">
        <v>7</v>
      </c>
      <c r="C9" s="70"/>
      <c r="D9" s="54">
        <v>49888.406600000002</v>
      </c>
      <c r="E9" s="54">
        <v>74363.053700000004</v>
      </c>
      <c r="F9" s="55">
        <v>67.087624993538995</v>
      </c>
      <c r="G9" s="54">
        <v>231830.00940000001</v>
      </c>
      <c r="H9" s="55">
        <v>-78.480608818023001</v>
      </c>
      <c r="I9" s="54">
        <v>9540.1442999999999</v>
      </c>
      <c r="J9" s="55">
        <v>19.1229685415529</v>
      </c>
      <c r="K9" s="54">
        <v>28961.716400000001</v>
      </c>
      <c r="L9" s="55">
        <v>12.492652040586099</v>
      </c>
      <c r="M9" s="55">
        <v>-0.67059465094409898</v>
      </c>
      <c r="N9" s="54">
        <v>1897789.4765000001</v>
      </c>
      <c r="O9" s="54">
        <v>13855380.430500001</v>
      </c>
      <c r="P9" s="54">
        <v>3025</v>
      </c>
      <c r="Q9" s="54">
        <v>3431</v>
      </c>
      <c r="R9" s="55">
        <v>-11.8332847566307</v>
      </c>
      <c r="S9" s="54">
        <v>16.492035239669399</v>
      </c>
      <c r="T9" s="54">
        <v>16.102974526377199</v>
      </c>
      <c r="U9" s="56">
        <v>2.3590824761060398</v>
      </c>
    </row>
    <row r="10" spans="1:23" ht="12" thickBot="1">
      <c r="A10" s="80"/>
      <c r="B10" s="69" t="s">
        <v>8</v>
      </c>
      <c r="C10" s="70"/>
      <c r="D10" s="54">
        <v>88102.188500000004</v>
      </c>
      <c r="E10" s="54">
        <v>111633.47349999999</v>
      </c>
      <c r="F10" s="55">
        <v>78.920941665404698</v>
      </c>
      <c r="G10" s="54">
        <v>240649.94260000001</v>
      </c>
      <c r="H10" s="55">
        <v>-63.389898394266197</v>
      </c>
      <c r="I10" s="54">
        <v>21603.3056</v>
      </c>
      <c r="J10" s="55">
        <v>24.520736621656098</v>
      </c>
      <c r="K10" s="54">
        <v>5502.2975999999999</v>
      </c>
      <c r="L10" s="55">
        <v>2.2864321264957601</v>
      </c>
      <c r="M10" s="55">
        <v>2.9262335792233398</v>
      </c>
      <c r="N10" s="54">
        <v>2794310.0894999998</v>
      </c>
      <c r="O10" s="54">
        <v>23990415.683800001</v>
      </c>
      <c r="P10" s="54">
        <v>76739</v>
      </c>
      <c r="Q10" s="54">
        <v>87072</v>
      </c>
      <c r="R10" s="55">
        <v>-11.8671903711871</v>
      </c>
      <c r="S10" s="54">
        <v>1.14807579587954</v>
      </c>
      <c r="T10" s="54">
        <v>1.1287632350238901</v>
      </c>
      <c r="U10" s="56">
        <v>1.6821677562548201</v>
      </c>
    </row>
    <row r="11" spans="1:23" ht="12" thickBot="1">
      <c r="A11" s="80"/>
      <c r="B11" s="69" t="s">
        <v>9</v>
      </c>
      <c r="C11" s="70"/>
      <c r="D11" s="54">
        <v>35679.731200000002</v>
      </c>
      <c r="E11" s="54">
        <v>75187.152499999997</v>
      </c>
      <c r="F11" s="55">
        <v>47.454558410095402</v>
      </c>
      <c r="G11" s="54">
        <v>75745.637199999997</v>
      </c>
      <c r="H11" s="55">
        <v>-52.895331640302103</v>
      </c>
      <c r="I11" s="54">
        <v>8057.8073000000004</v>
      </c>
      <c r="J11" s="55">
        <v>22.583710776386098</v>
      </c>
      <c r="K11" s="54">
        <v>11017.3516</v>
      </c>
      <c r="L11" s="55">
        <v>14.5451962743539</v>
      </c>
      <c r="M11" s="55">
        <v>-0.26862574668126199</v>
      </c>
      <c r="N11" s="54">
        <v>997922.74959999998</v>
      </c>
      <c r="O11" s="54">
        <v>8039572.9204000002</v>
      </c>
      <c r="P11" s="54">
        <v>1760</v>
      </c>
      <c r="Q11" s="54">
        <v>1993</v>
      </c>
      <c r="R11" s="55">
        <v>-11.6909182137481</v>
      </c>
      <c r="S11" s="54">
        <v>20.2725745454545</v>
      </c>
      <c r="T11" s="54">
        <v>20.448298444555999</v>
      </c>
      <c r="U11" s="56">
        <v>-0.86680603249182797</v>
      </c>
    </row>
    <row r="12" spans="1:23" ht="12" thickBot="1">
      <c r="A12" s="80"/>
      <c r="B12" s="69" t="s">
        <v>10</v>
      </c>
      <c r="C12" s="70"/>
      <c r="D12" s="54">
        <v>103605.23330000001</v>
      </c>
      <c r="E12" s="54">
        <v>133431.88039999999</v>
      </c>
      <c r="F12" s="55">
        <v>77.6465361871645</v>
      </c>
      <c r="G12" s="54">
        <v>270825.54810000001</v>
      </c>
      <c r="H12" s="55">
        <v>-61.744660344324402</v>
      </c>
      <c r="I12" s="54">
        <v>16881.163</v>
      </c>
      <c r="J12" s="55">
        <v>16.293735810737299</v>
      </c>
      <c r="K12" s="54">
        <v>20708.7713</v>
      </c>
      <c r="L12" s="55">
        <v>7.6465353602288202</v>
      </c>
      <c r="M12" s="55">
        <v>-0.18483029459116199</v>
      </c>
      <c r="N12" s="54">
        <v>2428205.0893999999</v>
      </c>
      <c r="O12" s="54">
        <v>26102244.796</v>
      </c>
      <c r="P12" s="54">
        <v>1164</v>
      </c>
      <c r="Q12" s="54">
        <v>1533</v>
      </c>
      <c r="R12" s="55">
        <v>-24.070450097847399</v>
      </c>
      <c r="S12" s="54">
        <v>89.007932388316206</v>
      </c>
      <c r="T12" s="54">
        <v>90.060395499021496</v>
      </c>
      <c r="U12" s="56">
        <v>-1.1824374327827301</v>
      </c>
    </row>
    <row r="13" spans="1:23" ht="12" thickBot="1">
      <c r="A13" s="80"/>
      <c r="B13" s="69" t="s">
        <v>11</v>
      </c>
      <c r="C13" s="70"/>
      <c r="D13" s="54">
        <v>176662.408</v>
      </c>
      <c r="E13" s="54">
        <v>223318.01199999999</v>
      </c>
      <c r="F13" s="55">
        <v>79.107997791060399</v>
      </c>
      <c r="G13" s="54">
        <v>322743.27529999998</v>
      </c>
      <c r="H13" s="55">
        <v>-45.262249744541798</v>
      </c>
      <c r="I13" s="54">
        <v>50005.744299999998</v>
      </c>
      <c r="J13" s="55">
        <v>28.305820613517302</v>
      </c>
      <c r="K13" s="54">
        <v>69123.720499999996</v>
      </c>
      <c r="L13" s="55">
        <v>21.4175556208715</v>
      </c>
      <c r="M13" s="55">
        <v>-0.276576203678157</v>
      </c>
      <c r="N13" s="54">
        <v>4113436.8601000002</v>
      </c>
      <c r="O13" s="54">
        <v>43620952.568999998</v>
      </c>
      <c r="P13" s="54">
        <v>8169</v>
      </c>
      <c r="Q13" s="54">
        <v>9726</v>
      </c>
      <c r="R13" s="55">
        <v>-16.008636644046899</v>
      </c>
      <c r="S13" s="54">
        <v>21.6259527481944</v>
      </c>
      <c r="T13" s="54">
        <v>19.758939358420701</v>
      </c>
      <c r="U13" s="56">
        <v>8.6332075701476096</v>
      </c>
    </row>
    <row r="14" spans="1:23" ht="12" thickBot="1">
      <c r="A14" s="80"/>
      <c r="B14" s="69" t="s">
        <v>12</v>
      </c>
      <c r="C14" s="70"/>
      <c r="D14" s="54">
        <v>92092.747000000003</v>
      </c>
      <c r="E14" s="54">
        <v>115207.6145</v>
      </c>
      <c r="F14" s="55">
        <v>79.936337020501398</v>
      </c>
      <c r="G14" s="54">
        <v>186138.35430000001</v>
      </c>
      <c r="H14" s="55">
        <v>-50.524572248246201</v>
      </c>
      <c r="I14" s="54">
        <v>19454.5579</v>
      </c>
      <c r="J14" s="55">
        <v>21.124962099349698</v>
      </c>
      <c r="K14" s="54">
        <v>33821.912100000001</v>
      </c>
      <c r="L14" s="55">
        <v>18.170307901986199</v>
      </c>
      <c r="M14" s="55">
        <v>-0.42479426229719303</v>
      </c>
      <c r="N14" s="54">
        <v>2476375.1453999998</v>
      </c>
      <c r="O14" s="54">
        <v>19010519.128899999</v>
      </c>
      <c r="P14" s="54">
        <v>1802</v>
      </c>
      <c r="Q14" s="54">
        <v>1556</v>
      </c>
      <c r="R14" s="55">
        <v>15.8097686375321</v>
      </c>
      <c r="S14" s="54">
        <v>51.105852941176501</v>
      </c>
      <c r="T14" s="54">
        <v>60.885246722364997</v>
      </c>
      <c r="U14" s="56">
        <v>-19.135565142499001</v>
      </c>
    </row>
    <row r="15" spans="1:23" ht="12" thickBot="1">
      <c r="A15" s="80"/>
      <c r="B15" s="69" t="s">
        <v>13</v>
      </c>
      <c r="C15" s="70"/>
      <c r="D15" s="54">
        <v>83977.052500000005</v>
      </c>
      <c r="E15" s="54">
        <v>97352.0337</v>
      </c>
      <c r="F15" s="55">
        <v>86.261220550136301</v>
      </c>
      <c r="G15" s="54">
        <v>170635.86720000001</v>
      </c>
      <c r="H15" s="55">
        <v>-50.785814332005799</v>
      </c>
      <c r="I15" s="54">
        <v>11752.387500000001</v>
      </c>
      <c r="J15" s="55">
        <v>13.994760652024601</v>
      </c>
      <c r="K15" s="54">
        <v>29333.251499999998</v>
      </c>
      <c r="L15" s="55">
        <v>17.190554354917001</v>
      </c>
      <c r="M15" s="55">
        <v>-0.59934930841199097</v>
      </c>
      <c r="N15" s="54">
        <v>2083324.7533</v>
      </c>
      <c r="O15" s="54">
        <v>15407189.6237</v>
      </c>
      <c r="P15" s="54">
        <v>3487</v>
      </c>
      <c r="Q15" s="54">
        <v>4230</v>
      </c>
      <c r="R15" s="55">
        <v>-17.565011820331002</v>
      </c>
      <c r="S15" s="54">
        <v>24.082894321766599</v>
      </c>
      <c r="T15" s="54">
        <v>26.5266140661939</v>
      </c>
      <c r="U15" s="56">
        <v>-10.1471181651892</v>
      </c>
    </row>
    <row r="16" spans="1:23" ht="12" thickBot="1">
      <c r="A16" s="80"/>
      <c r="B16" s="69" t="s">
        <v>14</v>
      </c>
      <c r="C16" s="70"/>
      <c r="D16" s="54">
        <v>632314.2341</v>
      </c>
      <c r="E16" s="54">
        <v>810877.97530000005</v>
      </c>
      <c r="F16" s="55">
        <v>77.978962724454703</v>
      </c>
      <c r="G16" s="54">
        <v>1707422.0989999999</v>
      </c>
      <c r="H16" s="55">
        <v>-62.966730109072998</v>
      </c>
      <c r="I16" s="54">
        <v>2959.8771999999999</v>
      </c>
      <c r="J16" s="55">
        <v>0.468102256817438</v>
      </c>
      <c r="K16" s="54">
        <v>-56937.392200000002</v>
      </c>
      <c r="L16" s="55">
        <v>-3.3346992658316301</v>
      </c>
      <c r="M16" s="55">
        <v>-1.05198476933406</v>
      </c>
      <c r="N16" s="54">
        <v>17158886.815099999</v>
      </c>
      <c r="O16" s="54">
        <v>128738638.84720001</v>
      </c>
      <c r="P16" s="54">
        <v>29592</v>
      </c>
      <c r="Q16" s="54">
        <v>34506</v>
      </c>
      <c r="R16" s="55">
        <v>-14.241001564945201</v>
      </c>
      <c r="S16" s="54">
        <v>21.367742433765901</v>
      </c>
      <c r="T16" s="54">
        <v>22.628718263490398</v>
      </c>
      <c r="U16" s="56">
        <v>-5.9013058287893498</v>
      </c>
    </row>
    <row r="17" spans="1:21" ht="12" thickBot="1">
      <c r="A17" s="80"/>
      <c r="B17" s="69" t="s">
        <v>15</v>
      </c>
      <c r="C17" s="70"/>
      <c r="D17" s="54">
        <v>380097.45880000002</v>
      </c>
      <c r="E17" s="54">
        <v>587288.59680000006</v>
      </c>
      <c r="F17" s="55">
        <v>64.720728594265793</v>
      </c>
      <c r="G17" s="54">
        <v>1126335.8254</v>
      </c>
      <c r="H17" s="55">
        <v>-66.253629669906502</v>
      </c>
      <c r="I17" s="54">
        <v>31663.5723</v>
      </c>
      <c r="J17" s="55">
        <v>8.3303825287242308</v>
      </c>
      <c r="K17" s="54">
        <v>35133.852700000003</v>
      </c>
      <c r="L17" s="55">
        <v>3.11930526470849</v>
      </c>
      <c r="M17" s="55">
        <v>-9.8773124303558002E-2</v>
      </c>
      <c r="N17" s="54">
        <v>18848539.627099998</v>
      </c>
      <c r="O17" s="54">
        <v>168422746.1354</v>
      </c>
      <c r="P17" s="54">
        <v>7864</v>
      </c>
      <c r="Q17" s="54">
        <v>8763</v>
      </c>
      <c r="R17" s="55">
        <v>-10.2590437064932</v>
      </c>
      <c r="S17" s="54">
        <v>48.333857934893203</v>
      </c>
      <c r="T17" s="54">
        <v>48.228040248773297</v>
      </c>
      <c r="U17" s="56">
        <v>0.218930767460111</v>
      </c>
    </row>
    <row r="18" spans="1:21" ht="12" customHeight="1" thickBot="1">
      <c r="A18" s="80"/>
      <c r="B18" s="69" t="s">
        <v>16</v>
      </c>
      <c r="C18" s="70"/>
      <c r="D18" s="54">
        <v>1176508.4350999999</v>
      </c>
      <c r="E18" s="54">
        <v>1453257.9125999999</v>
      </c>
      <c r="F18" s="55">
        <v>80.956616502787696</v>
      </c>
      <c r="G18" s="54">
        <v>3089740.6264999998</v>
      </c>
      <c r="H18" s="55">
        <v>-61.9220971168468</v>
      </c>
      <c r="I18" s="54">
        <v>135550.0515</v>
      </c>
      <c r="J18" s="55">
        <v>11.5213837364862</v>
      </c>
      <c r="K18" s="54">
        <v>307316.87969999999</v>
      </c>
      <c r="L18" s="55">
        <v>9.9463649817144297</v>
      </c>
      <c r="M18" s="55">
        <v>-0.55892415791699201</v>
      </c>
      <c r="N18" s="54">
        <v>31567612.8402</v>
      </c>
      <c r="O18" s="54">
        <v>310847452.87010002</v>
      </c>
      <c r="P18" s="54">
        <v>55586</v>
      </c>
      <c r="Q18" s="54">
        <v>63834</v>
      </c>
      <c r="R18" s="55">
        <v>-12.9210138797506</v>
      </c>
      <c r="S18" s="54">
        <v>21.1655531086964</v>
      </c>
      <c r="T18" s="54">
        <v>23.328889728044601</v>
      </c>
      <c r="U18" s="56">
        <v>-10.2210256837527</v>
      </c>
    </row>
    <row r="19" spans="1:21" ht="12" customHeight="1" thickBot="1">
      <c r="A19" s="80"/>
      <c r="B19" s="69" t="s">
        <v>17</v>
      </c>
      <c r="C19" s="70"/>
      <c r="D19" s="54">
        <v>371662.3175</v>
      </c>
      <c r="E19" s="54">
        <v>462620.0748</v>
      </c>
      <c r="F19" s="55">
        <v>80.338562406890205</v>
      </c>
      <c r="G19" s="54">
        <v>686999.55660000001</v>
      </c>
      <c r="H19" s="55">
        <v>-45.900646670082601</v>
      </c>
      <c r="I19" s="54">
        <v>36230.373200000002</v>
      </c>
      <c r="J19" s="55">
        <v>9.7481965467214806</v>
      </c>
      <c r="K19" s="54">
        <v>35610.654000000002</v>
      </c>
      <c r="L19" s="55">
        <v>5.1835046555545299</v>
      </c>
      <c r="M19" s="55">
        <v>1.7402634616033998E-2</v>
      </c>
      <c r="N19" s="54">
        <v>10164679.486199999</v>
      </c>
      <c r="O19" s="54">
        <v>87553260.817100003</v>
      </c>
      <c r="P19" s="54">
        <v>8120</v>
      </c>
      <c r="Q19" s="54">
        <v>9316</v>
      </c>
      <c r="R19" s="55">
        <v>-12.8381279519107</v>
      </c>
      <c r="S19" s="54">
        <v>45.7712213669951</v>
      </c>
      <c r="T19" s="54">
        <v>47.749690049377399</v>
      </c>
      <c r="U19" s="56">
        <v>-4.3225166890761297</v>
      </c>
    </row>
    <row r="20" spans="1:21" ht="12" thickBot="1">
      <c r="A20" s="80"/>
      <c r="B20" s="69" t="s">
        <v>18</v>
      </c>
      <c r="C20" s="70"/>
      <c r="D20" s="54">
        <v>837076.05689999997</v>
      </c>
      <c r="E20" s="54">
        <v>968181.14489999996</v>
      </c>
      <c r="F20" s="55">
        <v>86.458619991660598</v>
      </c>
      <c r="G20" s="54">
        <v>1628265.7275</v>
      </c>
      <c r="H20" s="55">
        <v>-48.590942942388999</v>
      </c>
      <c r="I20" s="54">
        <v>62475.787499999999</v>
      </c>
      <c r="J20" s="55">
        <v>7.4635735886856898</v>
      </c>
      <c r="K20" s="54">
        <v>66592.012900000002</v>
      </c>
      <c r="L20" s="55">
        <v>4.0897509402377299</v>
      </c>
      <c r="M20" s="55">
        <v>-6.1812599150310003E-2</v>
      </c>
      <c r="N20" s="54">
        <v>17758531.224800002</v>
      </c>
      <c r="O20" s="54">
        <v>144639872.35120001</v>
      </c>
      <c r="P20" s="54">
        <v>33143</v>
      </c>
      <c r="Q20" s="54">
        <v>37465</v>
      </c>
      <c r="R20" s="55">
        <v>-11.536100360336301</v>
      </c>
      <c r="S20" s="54">
        <v>25.256496300877998</v>
      </c>
      <c r="T20" s="54">
        <v>26.101369566261798</v>
      </c>
      <c r="U20" s="56">
        <v>-3.3451720908511802</v>
      </c>
    </row>
    <row r="21" spans="1:21" ht="12" customHeight="1" thickBot="1">
      <c r="A21" s="80"/>
      <c r="B21" s="69" t="s">
        <v>19</v>
      </c>
      <c r="C21" s="70"/>
      <c r="D21" s="54">
        <v>278193.78970000002</v>
      </c>
      <c r="E21" s="54">
        <v>335832.20110000001</v>
      </c>
      <c r="F21" s="55">
        <v>82.837139734900802</v>
      </c>
      <c r="G21" s="54">
        <v>523139.30599999998</v>
      </c>
      <c r="H21" s="55">
        <v>-46.822235204020402</v>
      </c>
      <c r="I21" s="54">
        <v>22557.121899999998</v>
      </c>
      <c r="J21" s="55">
        <v>8.1084203656470102</v>
      </c>
      <c r="K21" s="54">
        <v>-14006.449199999999</v>
      </c>
      <c r="L21" s="55">
        <v>-2.6773842147506302</v>
      </c>
      <c r="M21" s="55">
        <v>-2.6104811132289001</v>
      </c>
      <c r="N21" s="54">
        <v>6302230.2450999999</v>
      </c>
      <c r="O21" s="54">
        <v>53668110.202299997</v>
      </c>
      <c r="P21" s="54">
        <v>23990</v>
      </c>
      <c r="Q21" s="54">
        <v>27812</v>
      </c>
      <c r="R21" s="55">
        <v>-13.742269523946501</v>
      </c>
      <c r="S21" s="54">
        <v>11.5962396706961</v>
      </c>
      <c r="T21" s="54">
        <v>11.6226289767007</v>
      </c>
      <c r="U21" s="56">
        <v>-0.22756778709284001</v>
      </c>
    </row>
    <row r="22" spans="1:21" ht="12" customHeight="1" thickBot="1">
      <c r="A22" s="80"/>
      <c r="B22" s="69" t="s">
        <v>20</v>
      </c>
      <c r="C22" s="70"/>
      <c r="D22" s="54">
        <v>923317.39190000005</v>
      </c>
      <c r="E22" s="54">
        <v>1140395.9567</v>
      </c>
      <c r="F22" s="55">
        <v>80.964632194227804</v>
      </c>
      <c r="G22" s="54">
        <v>1528669.1070999999</v>
      </c>
      <c r="H22" s="55">
        <v>-39.5999181502659</v>
      </c>
      <c r="I22" s="54">
        <v>55154.490400000002</v>
      </c>
      <c r="J22" s="55">
        <v>5.9735136458875999</v>
      </c>
      <c r="K22" s="54">
        <v>174040.13800000001</v>
      </c>
      <c r="L22" s="55">
        <v>11.385075893249899</v>
      </c>
      <c r="M22" s="55">
        <v>-0.68309327357577698</v>
      </c>
      <c r="N22" s="54">
        <v>21996654.215</v>
      </c>
      <c r="O22" s="54">
        <v>165893106.45269999</v>
      </c>
      <c r="P22" s="54">
        <v>57665</v>
      </c>
      <c r="Q22" s="54">
        <v>65035</v>
      </c>
      <c r="R22" s="55">
        <v>-11.3323594987314</v>
      </c>
      <c r="S22" s="54">
        <v>16.011747019856099</v>
      </c>
      <c r="T22" s="54">
        <v>16.300593023756399</v>
      </c>
      <c r="U22" s="56">
        <v>-1.8039630749984701</v>
      </c>
    </row>
    <row r="23" spans="1:21" ht="12" thickBot="1">
      <c r="A23" s="80"/>
      <c r="B23" s="69" t="s">
        <v>21</v>
      </c>
      <c r="C23" s="70"/>
      <c r="D23" s="54">
        <v>2843193.5534000001</v>
      </c>
      <c r="E23" s="54">
        <v>2398308.5578000001</v>
      </c>
      <c r="F23" s="55">
        <v>118.54994821884399</v>
      </c>
      <c r="G23" s="54">
        <v>5122872.3288000003</v>
      </c>
      <c r="H23" s="55">
        <v>-44.500011499095898</v>
      </c>
      <c r="I23" s="54">
        <v>30151.572400000001</v>
      </c>
      <c r="J23" s="55">
        <v>1.06048258177652</v>
      </c>
      <c r="K23" s="54">
        <v>-46868.619500000001</v>
      </c>
      <c r="L23" s="55">
        <v>-0.91488947004421395</v>
      </c>
      <c r="M23" s="55">
        <v>-1.6433211116875299</v>
      </c>
      <c r="N23" s="54">
        <v>47023508.966499999</v>
      </c>
      <c r="O23" s="54">
        <v>368833340.74839997</v>
      </c>
      <c r="P23" s="54">
        <v>65850</v>
      </c>
      <c r="Q23" s="54">
        <v>77103</v>
      </c>
      <c r="R23" s="55">
        <v>-14.5947628496946</v>
      </c>
      <c r="S23" s="54">
        <v>43.1768193378891</v>
      </c>
      <c r="T23" s="54">
        <v>41.402680885309302</v>
      </c>
      <c r="U23" s="56">
        <v>4.1090068230732504</v>
      </c>
    </row>
    <row r="24" spans="1:21" ht="12" thickBot="1">
      <c r="A24" s="80"/>
      <c r="B24" s="69" t="s">
        <v>22</v>
      </c>
      <c r="C24" s="70"/>
      <c r="D24" s="54">
        <v>174714.826</v>
      </c>
      <c r="E24" s="54">
        <v>194323.63500000001</v>
      </c>
      <c r="F24" s="55">
        <v>89.909200185556401</v>
      </c>
      <c r="G24" s="54">
        <v>299193.90259999997</v>
      </c>
      <c r="H24" s="55">
        <v>-41.604817316888699</v>
      </c>
      <c r="I24" s="54">
        <v>28555.0124</v>
      </c>
      <c r="J24" s="55">
        <v>16.343783211620501</v>
      </c>
      <c r="K24" s="54">
        <v>42234.348599999998</v>
      </c>
      <c r="L24" s="55">
        <v>14.1160458929754</v>
      </c>
      <c r="M24" s="55">
        <v>-0.32389125565914401</v>
      </c>
      <c r="N24" s="54">
        <v>4157302.5791000002</v>
      </c>
      <c r="O24" s="54">
        <v>37027840.283299997</v>
      </c>
      <c r="P24" s="54">
        <v>18591</v>
      </c>
      <c r="Q24" s="54">
        <v>20061</v>
      </c>
      <c r="R24" s="55">
        <v>-7.32765066547032</v>
      </c>
      <c r="S24" s="54">
        <v>9.39781754612447</v>
      </c>
      <c r="T24" s="54">
        <v>9.3027778724889103</v>
      </c>
      <c r="U24" s="56">
        <v>1.01129515623287</v>
      </c>
    </row>
    <row r="25" spans="1:21" ht="12" thickBot="1">
      <c r="A25" s="80"/>
      <c r="B25" s="69" t="s">
        <v>23</v>
      </c>
      <c r="C25" s="70"/>
      <c r="D25" s="54">
        <v>179856.45619999999</v>
      </c>
      <c r="E25" s="54">
        <v>204847.96239999999</v>
      </c>
      <c r="F25" s="55">
        <v>87.799973254701001</v>
      </c>
      <c r="G25" s="54">
        <v>273612.64079999999</v>
      </c>
      <c r="H25" s="55">
        <v>-34.266028179791597</v>
      </c>
      <c r="I25" s="54">
        <v>14698.864299999999</v>
      </c>
      <c r="J25" s="55">
        <v>8.1725530517819696</v>
      </c>
      <c r="K25" s="54">
        <v>19045.7611</v>
      </c>
      <c r="L25" s="55">
        <v>6.96084838928246</v>
      </c>
      <c r="M25" s="55">
        <v>-0.22823434449148899</v>
      </c>
      <c r="N25" s="54">
        <v>4728133.3731000004</v>
      </c>
      <c r="O25" s="54">
        <v>49464633.7434</v>
      </c>
      <c r="P25" s="54">
        <v>13063</v>
      </c>
      <c r="Q25" s="54">
        <v>13863</v>
      </c>
      <c r="R25" s="55">
        <v>-5.7707566904710399</v>
      </c>
      <c r="S25" s="54">
        <v>13.768388287529699</v>
      </c>
      <c r="T25" s="54">
        <v>13.4717897713338</v>
      </c>
      <c r="U25" s="56">
        <v>2.1541992425107002</v>
      </c>
    </row>
    <row r="26" spans="1:21" ht="12" thickBot="1">
      <c r="A26" s="80"/>
      <c r="B26" s="69" t="s">
        <v>24</v>
      </c>
      <c r="C26" s="70"/>
      <c r="D26" s="54">
        <v>493531.4326</v>
      </c>
      <c r="E26" s="54">
        <v>551724.73800000001</v>
      </c>
      <c r="F26" s="55">
        <v>89.452474868002</v>
      </c>
      <c r="G26" s="54">
        <v>806138.56059999997</v>
      </c>
      <c r="H26" s="55">
        <v>-38.778337035177898</v>
      </c>
      <c r="I26" s="54">
        <v>105546.6088</v>
      </c>
      <c r="J26" s="55">
        <v>21.385995263556801</v>
      </c>
      <c r="K26" s="54">
        <v>143530.5914</v>
      </c>
      <c r="L26" s="55">
        <v>17.8047048503885</v>
      </c>
      <c r="M26" s="55">
        <v>-0.26464032670320398</v>
      </c>
      <c r="N26" s="54">
        <v>10387255.767200001</v>
      </c>
      <c r="O26" s="54">
        <v>86572812.4366</v>
      </c>
      <c r="P26" s="54">
        <v>33872</v>
      </c>
      <c r="Q26" s="54">
        <v>39104</v>
      </c>
      <c r="R26" s="55">
        <v>-13.379705400981999</v>
      </c>
      <c r="S26" s="54">
        <v>14.570483957250801</v>
      </c>
      <c r="T26" s="54">
        <v>14.378206799815899</v>
      </c>
      <c r="U26" s="56">
        <v>1.3196346668997601</v>
      </c>
    </row>
    <row r="27" spans="1:21" ht="12" thickBot="1">
      <c r="A27" s="80"/>
      <c r="B27" s="69" t="s">
        <v>25</v>
      </c>
      <c r="C27" s="70"/>
      <c r="D27" s="54">
        <v>181196.4994</v>
      </c>
      <c r="E27" s="54">
        <v>242790.51259999999</v>
      </c>
      <c r="F27" s="55">
        <v>74.630798979580902</v>
      </c>
      <c r="G27" s="54">
        <v>306108.12969999999</v>
      </c>
      <c r="H27" s="55">
        <v>-40.8063746697676</v>
      </c>
      <c r="I27" s="54">
        <v>51239.028400000003</v>
      </c>
      <c r="J27" s="55">
        <v>28.278155797528601</v>
      </c>
      <c r="K27" s="54">
        <v>84799.102799999993</v>
      </c>
      <c r="L27" s="55">
        <v>27.702336061151701</v>
      </c>
      <c r="M27" s="55">
        <v>-0.39575978155278302</v>
      </c>
      <c r="N27" s="54">
        <v>4234476.8159999996</v>
      </c>
      <c r="O27" s="54">
        <v>29337178.912099998</v>
      </c>
      <c r="P27" s="54">
        <v>23710</v>
      </c>
      <c r="Q27" s="54">
        <v>26472</v>
      </c>
      <c r="R27" s="55">
        <v>-10.433665760048401</v>
      </c>
      <c r="S27" s="54">
        <v>7.6421973597638102</v>
      </c>
      <c r="T27" s="54">
        <v>7.6908058967966202</v>
      </c>
      <c r="U27" s="56">
        <v>-0.63605445848241204</v>
      </c>
    </row>
    <row r="28" spans="1:21" ht="12" thickBot="1">
      <c r="A28" s="80"/>
      <c r="B28" s="69" t="s">
        <v>26</v>
      </c>
      <c r="C28" s="70"/>
      <c r="D28" s="54">
        <v>680774.35880000005</v>
      </c>
      <c r="E28" s="54">
        <v>692502.13130000001</v>
      </c>
      <c r="F28" s="55">
        <v>98.306464056943199</v>
      </c>
      <c r="G28" s="54">
        <v>1019397.845</v>
      </c>
      <c r="H28" s="55">
        <v>-33.217991175957401</v>
      </c>
      <c r="I28" s="54">
        <v>37577.430899999999</v>
      </c>
      <c r="J28" s="55">
        <v>5.5198070277261397</v>
      </c>
      <c r="K28" s="54">
        <v>11325.890600000001</v>
      </c>
      <c r="L28" s="55">
        <v>1.1110373300818599</v>
      </c>
      <c r="M28" s="55">
        <v>2.3178345286153501</v>
      </c>
      <c r="N28" s="54">
        <v>14978012.2402</v>
      </c>
      <c r="O28" s="54">
        <v>123681695.8492</v>
      </c>
      <c r="P28" s="54">
        <v>32085</v>
      </c>
      <c r="Q28" s="54">
        <v>33970</v>
      </c>
      <c r="R28" s="55">
        <v>-5.5490138357374201</v>
      </c>
      <c r="S28" s="54">
        <v>21.2178388281128</v>
      </c>
      <c r="T28" s="54">
        <v>21.246639590815398</v>
      </c>
      <c r="U28" s="56">
        <v>-0.13573843658592599</v>
      </c>
    </row>
    <row r="29" spans="1:21" ht="12" thickBot="1">
      <c r="A29" s="80"/>
      <c r="B29" s="69" t="s">
        <v>27</v>
      </c>
      <c r="C29" s="70"/>
      <c r="D29" s="54">
        <v>743904.9523</v>
      </c>
      <c r="E29" s="54">
        <v>741907.95259999996</v>
      </c>
      <c r="F29" s="55">
        <v>100.26917081735</v>
      </c>
      <c r="G29" s="54">
        <v>919495.76489999995</v>
      </c>
      <c r="H29" s="55">
        <v>-19.096424290665102</v>
      </c>
      <c r="I29" s="54">
        <v>108538.5517</v>
      </c>
      <c r="J29" s="55">
        <v>14.5903789676922</v>
      </c>
      <c r="K29" s="54">
        <v>110988.16250000001</v>
      </c>
      <c r="L29" s="55">
        <v>12.0705463512462</v>
      </c>
      <c r="M29" s="55">
        <v>-2.2070919500086002E-2</v>
      </c>
      <c r="N29" s="54">
        <v>15315664.223300001</v>
      </c>
      <c r="O29" s="54">
        <v>89203282.277500004</v>
      </c>
      <c r="P29" s="54">
        <v>98197</v>
      </c>
      <c r="Q29" s="54">
        <v>106116</v>
      </c>
      <c r="R29" s="55">
        <v>-7.4625881111236803</v>
      </c>
      <c r="S29" s="54">
        <v>7.5756382812102201</v>
      </c>
      <c r="T29" s="54">
        <v>7.6266227458630196</v>
      </c>
      <c r="U29" s="56">
        <v>-0.67300553115443695</v>
      </c>
    </row>
    <row r="30" spans="1:21" ht="12" thickBot="1">
      <c r="A30" s="80"/>
      <c r="B30" s="69" t="s">
        <v>28</v>
      </c>
      <c r="C30" s="70"/>
      <c r="D30" s="54">
        <v>1109087.1391</v>
      </c>
      <c r="E30" s="54">
        <v>1180123.5257999999</v>
      </c>
      <c r="F30" s="55">
        <v>93.980597357226202</v>
      </c>
      <c r="G30" s="54">
        <v>1655531.9726</v>
      </c>
      <c r="H30" s="55">
        <v>-33.007205088393</v>
      </c>
      <c r="I30" s="54">
        <v>100039.8086</v>
      </c>
      <c r="J30" s="55">
        <v>9.0200134032011405</v>
      </c>
      <c r="K30" s="54">
        <v>159391.62909999999</v>
      </c>
      <c r="L30" s="55">
        <v>9.6278194403987705</v>
      </c>
      <c r="M30" s="55">
        <v>-0.372364727276635</v>
      </c>
      <c r="N30" s="54">
        <v>22529199.366799999</v>
      </c>
      <c r="O30" s="54">
        <v>126759893.6806</v>
      </c>
      <c r="P30" s="54">
        <v>72620</v>
      </c>
      <c r="Q30" s="54">
        <v>80390</v>
      </c>
      <c r="R30" s="55">
        <v>-9.6653812663266603</v>
      </c>
      <c r="S30" s="54">
        <v>15.2724750633434</v>
      </c>
      <c r="T30" s="54">
        <v>14.644130926732201</v>
      </c>
      <c r="U30" s="56">
        <v>4.1142259784688298</v>
      </c>
    </row>
    <row r="31" spans="1:21" ht="12" thickBot="1">
      <c r="A31" s="80"/>
      <c r="B31" s="69" t="s">
        <v>29</v>
      </c>
      <c r="C31" s="70"/>
      <c r="D31" s="54">
        <v>817018.51560000004</v>
      </c>
      <c r="E31" s="54">
        <v>531260.20900000003</v>
      </c>
      <c r="F31" s="55">
        <v>153.78876523387399</v>
      </c>
      <c r="G31" s="54">
        <v>1835899.5854</v>
      </c>
      <c r="H31" s="55">
        <v>-55.497646924845803</v>
      </c>
      <c r="I31" s="54">
        <v>10276.1672</v>
      </c>
      <c r="J31" s="55">
        <v>1.25776429833459</v>
      </c>
      <c r="K31" s="54">
        <v>-97603.756500000003</v>
      </c>
      <c r="L31" s="55">
        <v>-5.3163995066067002</v>
      </c>
      <c r="M31" s="55">
        <v>-1.10528454609224</v>
      </c>
      <c r="N31" s="54">
        <v>17393719.581300002</v>
      </c>
      <c r="O31" s="54">
        <v>151391682.9325</v>
      </c>
      <c r="P31" s="54">
        <v>27104</v>
      </c>
      <c r="Q31" s="54">
        <v>31320</v>
      </c>
      <c r="R31" s="55">
        <v>-13.461047254150699</v>
      </c>
      <c r="S31" s="54">
        <v>30.143835433884298</v>
      </c>
      <c r="T31" s="54">
        <v>32.178117637292502</v>
      </c>
      <c r="U31" s="56">
        <v>-6.7485844920764704</v>
      </c>
    </row>
    <row r="32" spans="1:21" ht="12" thickBot="1">
      <c r="A32" s="80"/>
      <c r="B32" s="69" t="s">
        <v>30</v>
      </c>
      <c r="C32" s="70"/>
      <c r="D32" s="54">
        <v>86715.143599999996</v>
      </c>
      <c r="E32" s="54">
        <v>105601.8226</v>
      </c>
      <c r="F32" s="55">
        <v>82.115195992838906</v>
      </c>
      <c r="G32" s="54">
        <v>142020.87059999999</v>
      </c>
      <c r="H32" s="55">
        <v>-38.941971533020599</v>
      </c>
      <c r="I32" s="54">
        <v>24586.163400000001</v>
      </c>
      <c r="J32" s="55">
        <v>28.3527909651066</v>
      </c>
      <c r="K32" s="54">
        <v>40482.435299999997</v>
      </c>
      <c r="L32" s="55">
        <v>28.5045677645635</v>
      </c>
      <c r="M32" s="55">
        <v>-0.39267084062998597</v>
      </c>
      <c r="N32" s="54">
        <v>1915226.9132999999</v>
      </c>
      <c r="O32" s="54">
        <v>14231580.739399999</v>
      </c>
      <c r="P32" s="54">
        <v>18402</v>
      </c>
      <c r="Q32" s="54">
        <v>20180</v>
      </c>
      <c r="R32" s="55">
        <v>-8.8107036669970196</v>
      </c>
      <c r="S32" s="54">
        <v>4.7122673405064699</v>
      </c>
      <c r="T32" s="54">
        <v>4.7187147125867197</v>
      </c>
      <c r="U32" s="56">
        <v>-0.136821016601329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93127.048800000004</v>
      </c>
      <c r="E34" s="54">
        <v>114908.6732</v>
      </c>
      <c r="F34" s="55">
        <v>81.044403530716295</v>
      </c>
      <c r="G34" s="54">
        <v>158976.17230000001</v>
      </c>
      <c r="H34" s="55">
        <v>-41.420750384993397</v>
      </c>
      <c r="I34" s="54">
        <v>13643.090200000001</v>
      </c>
      <c r="J34" s="55">
        <v>14.6499758940069</v>
      </c>
      <c r="K34" s="54">
        <v>11172.941500000001</v>
      </c>
      <c r="L34" s="55">
        <v>7.0280604560762896</v>
      </c>
      <c r="M34" s="55">
        <v>0.221083114057296</v>
      </c>
      <c r="N34" s="54">
        <v>2242192.1192000001</v>
      </c>
      <c r="O34" s="54">
        <v>25137834.7863</v>
      </c>
      <c r="P34" s="54">
        <v>6312</v>
      </c>
      <c r="Q34" s="54">
        <v>7072</v>
      </c>
      <c r="R34" s="55">
        <v>-10.7466063348416</v>
      </c>
      <c r="S34" s="54">
        <v>14.7539684410646</v>
      </c>
      <c r="T34" s="54">
        <v>14.901503648189999</v>
      </c>
      <c r="U34" s="56">
        <v>-0.99996965368837398</v>
      </c>
    </row>
    <row r="35" spans="1:21" ht="12" customHeight="1" thickBot="1">
      <c r="A35" s="80"/>
      <c r="B35" s="69" t="s">
        <v>68</v>
      </c>
      <c r="C35" s="70"/>
      <c r="D35" s="54">
        <v>108353.87</v>
      </c>
      <c r="E35" s="57"/>
      <c r="F35" s="57"/>
      <c r="G35" s="54">
        <v>128777.78</v>
      </c>
      <c r="H35" s="55">
        <v>-15.859809044697</v>
      </c>
      <c r="I35" s="54">
        <v>-1028.49</v>
      </c>
      <c r="J35" s="55">
        <v>-0.94919544636476805</v>
      </c>
      <c r="K35" s="54">
        <v>145.31</v>
      </c>
      <c r="L35" s="55">
        <v>0.112837789252152</v>
      </c>
      <c r="M35" s="55">
        <v>-8.0779024155254309</v>
      </c>
      <c r="N35" s="54">
        <v>1759910.71</v>
      </c>
      <c r="O35" s="54">
        <v>16960750.940000001</v>
      </c>
      <c r="P35" s="54">
        <v>57</v>
      </c>
      <c r="Q35" s="54">
        <v>55</v>
      </c>
      <c r="R35" s="55">
        <v>3.6363636363636398</v>
      </c>
      <c r="S35" s="54">
        <v>1900.9450877193001</v>
      </c>
      <c r="T35" s="54">
        <v>1909.0294545454501</v>
      </c>
      <c r="U35" s="56">
        <v>-0.42528144965279102</v>
      </c>
    </row>
    <row r="36" spans="1:21" ht="12" thickBot="1">
      <c r="A36" s="80"/>
      <c r="B36" s="69" t="s">
        <v>35</v>
      </c>
      <c r="C36" s="70"/>
      <c r="D36" s="54">
        <v>67958.16</v>
      </c>
      <c r="E36" s="57"/>
      <c r="F36" s="57"/>
      <c r="G36" s="54">
        <v>348042.05</v>
      </c>
      <c r="H36" s="55">
        <v>-80.474152476690705</v>
      </c>
      <c r="I36" s="54">
        <v>-6625.72</v>
      </c>
      <c r="J36" s="55">
        <v>-9.7497048183764807</v>
      </c>
      <c r="K36" s="54">
        <v>-58191.67</v>
      </c>
      <c r="L36" s="55">
        <v>-16.719723952895901</v>
      </c>
      <c r="M36" s="55">
        <v>-0.88613971724818996</v>
      </c>
      <c r="N36" s="54">
        <v>3819280.82</v>
      </c>
      <c r="O36" s="54">
        <v>54089422.270000003</v>
      </c>
      <c r="P36" s="54">
        <v>44</v>
      </c>
      <c r="Q36" s="54">
        <v>72</v>
      </c>
      <c r="R36" s="55">
        <v>-38.8888888888889</v>
      </c>
      <c r="S36" s="54">
        <v>1544.50363636364</v>
      </c>
      <c r="T36" s="54">
        <v>1614.2466666666701</v>
      </c>
      <c r="U36" s="56">
        <v>-4.5155627129006</v>
      </c>
    </row>
    <row r="37" spans="1:21" ht="12" thickBot="1">
      <c r="A37" s="80"/>
      <c r="B37" s="69" t="s">
        <v>36</v>
      </c>
      <c r="C37" s="70"/>
      <c r="D37" s="54">
        <v>24097.439999999999</v>
      </c>
      <c r="E37" s="57"/>
      <c r="F37" s="57"/>
      <c r="G37" s="54">
        <v>498381.14</v>
      </c>
      <c r="H37" s="55">
        <v>-95.164857161328399</v>
      </c>
      <c r="I37" s="54">
        <v>1070.0899999999999</v>
      </c>
      <c r="J37" s="55">
        <v>4.4406791758792599</v>
      </c>
      <c r="K37" s="54">
        <v>-48214.58</v>
      </c>
      <c r="L37" s="55">
        <v>-9.6742384753965602</v>
      </c>
      <c r="M37" s="55">
        <v>-1.02219432379168</v>
      </c>
      <c r="N37" s="54">
        <v>1740032.76</v>
      </c>
      <c r="O37" s="54">
        <v>26105329.960000001</v>
      </c>
      <c r="P37" s="54">
        <v>13</v>
      </c>
      <c r="Q37" s="54">
        <v>16</v>
      </c>
      <c r="R37" s="55">
        <v>-18.75</v>
      </c>
      <c r="S37" s="54">
        <v>1853.6492307692299</v>
      </c>
      <c r="T37" s="54">
        <v>2552.4050000000002</v>
      </c>
      <c r="U37" s="56">
        <v>-37.696224163230603</v>
      </c>
    </row>
    <row r="38" spans="1:21" ht="12" thickBot="1">
      <c r="A38" s="80"/>
      <c r="B38" s="69" t="s">
        <v>37</v>
      </c>
      <c r="C38" s="70"/>
      <c r="D38" s="54">
        <v>88341.95</v>
      </c>
      <c r="E38" s="57"/>
      <c r="F38" s="57"/>
      <c r="G38" s="54">
        <v>263074.55</v>
      </c>
      <c r="H38" s="55">
        <v>-66.419423695678702</v>
      </c>
      <c r="I38" s="54">
        <v>-15927.67</v>
      </c>
      <c r="J38" s="55">
        <v>-18.029565795185601</v>
      </c>
      <c r="K38" s="54">
        <v>-36559.14</v>
      </c>
      <c r="L38" s="55">
        <v>-13.896874479116301</v>
      </c>
      <c r="M38" s="55">
        <v>-0.56433138197452104</v>
      </c>
      <c r="N38" s="54">
        <v>2795103.37</v>
      </c>
      <c r="O38" s="54">
        <v>30657776.18</v>
      </c>
      <c r="P38" s="54">
        <v>56</v>
      </c>
      <c r="Q38" s="54">
        <v>64</v>
      </c>
      <c r="R38" s="55">
        <v>-12.5</v>
      </c>
      <c r="S38" s="54">
        <v>1577.53482142857</v>
      </c>
      <c r="T38" s="54">
        <v>1648.31171875</v>
      </c>
      <c r="U38" s="56">
        <v>-4.4865505572381004</v>
      </c>
    </row>
    <row r="39" spans="1:21" ht="12" thickBot="1">
      <c r="A39" s="80"/>
      <c r="B39" s="69" t="s">
        <v>70</v>
      </c>
      <c r="C39" s="70"/>
      <c r="D39" s="54">
        <v>1.75</v>
      </c>
      <c r="E39" s="57"/>
      <c r="F39" s="57"/>
      <c r="G39" s="54">
        <v>25.59</v>
      </c>
      <c r="H39" s="55">
        <v>-93.161391168425197</v>
      </c>
      <c r="I39" s="54">
        <v>-331.6</v>
      </c>
      <c r="J39" s="55">
        <v>-18948.571428571398</v>
      </c>
      <c r="K39" s="54">
        <v>25.53</v>
      </c>
      <c r="L39" s="55">
        <v>99.765533411488903</v>
      </c>
      <c r="M39" s="55">
        <v>-13.9886408147278</v>
      </c>
      <c r="N39" s="54">
        <v>17.11</v>
      </c>
      <c r="O39" s="54">
        <v>1244.42</v>
      </c>
      <c r="P39" s="54">
        <v>5</v>
      </c>
      <c r="Q39" s="54">
        <v>14</v>
      </c>
      <c r="R39" s="55">
        <v>-64.285714285714306</v>
      </c>
      <c r="S39" s="54">
        <v>0.35</v>
      </c>
      <c r="T39" s="54">
        <v>0.04</v>
      </c>
      <c r="U39" s="56">
        <v>88.571428571428598</v>
      </c>
    </row>
    <row r="40" spans="1:21" ht="12" customHeight="1" thickBot="1">
      <c r="A40" s="80"/>
      <c r="B40" s="69" t="s">
        <v>32</v>
      </c>
      <c r="C40" s="70"/>
      <c r="D40" s="54">
        <v>35793.162300000004</v>
      </c>
      <c r="E40" s="57"/>
      <c r="F40" s="57"/>
      <c r="G40" s="54">
        <v>239489.31659999999</v>
      </c>
      <c r="H40" s="55">
        <v>-85.054380375646403</v>
      </c>
      <c r="I40" s="54">
        <v>2272.2824999999998</v>
      </c>
      <c r="J40" s="55">
        <v>6.3483703422315401</v>
      </c>
      <c r="K40" s="54">
        <v>16527.801800000001</v>
      </c>
      <c r="L40" s="55">
        <v>6.9012689311753599</v>
      </c>
      <c r="M40" s="55">
        <v>-0.86251756116775302</v>
      </c>
      <c r="N40" s="54">
        <v>997939.74800000002</v>
      </c>
      <c r="O40" s="54">
        <v>10874781.877599999</v>
      </c>
      <c r="P40" s="54">
        <v>69</v>
      </c>
      <c r="Q40" s="54">
        <v>76</v>
      </c>
      <c r="R40" s="55">
        <v>-9.2105263157894708</v>
      </c>
      <c r="S40" s="54">
        <v>518.74148260869595</v>
      </c>
      <c r="T40" s="54">
        <v>522.31218157894705</v>
      </c>
      <c r="U40" s="56">
        <v>-0.68833881421919796</v>
      </c>
    </row>
    <row r="41" spans="1:21" ht="12" thickBot="1">
      <c r="A41" s="80"/>
      <c r="B41" s="69" t="s">
        <v>33</v>
      </c>
      <c r="C41" s="70"/>
      <c r="D41" s="54">
        <v>232176.13510000001</v>
      </c>
      <c r="E41" s="54">
        <v>646294.05090000003</v>
      </c>
      <c r="F41" s="55">
        <v>35.924225942770498</v>
      </c>
      <c r="G41" s="54">
        <v>570250.7807</v>
      </c>
      <c r="H41" s="55">
        <v>-59.285257827267401</v>
      </c>
      <c r="I41" s="54">
        <v>12432.4964</v>
      </c>
      <c r="J41" s="55">
        <v>5.3547692981646202</v>
      </c>
      <c r="K41" s="54">
        <v>32280.416399999998</v>
      </c>
      <c r="L41" s="55">
        <v>5.6607404132572698</v>
      </c>
      <c r="M41" s="55">
        <v>-0.614859478702388</v>
      </c>
      <c r="N41" s="54">
        <v>6039410.6759000001</v>
      </c>
      <c r="O41" s="54">
        <v>60646568.780900002</v>
      </c>
      <c r="P41" s="54">
        <v>1229</v>
      </c>
      <c r="Q41" s="54">
        <v>1346</v>
      </c>
      <c r="R41" s="55">
        <v>-8.6924219910847</v>
      </c>
      <c r="S41" s="54">
        <v>188.914674613507</v>
      </c>
      <c r="T41" s="54">
        <v>178.621697548291</v>
      </c>
      <c r="U41" s="56">
        <v>5.4484793657632302</v>
      </c>
    </row>
    <row r="42" spans="1:21" ht="12" thickBot="1">
      <c r="A42" s="80"/>
      <c r="B42" s="69" t="s">
        <v>38</v>
      </c>
      <c r="C42" s="70"/>
      <c r="D42" s="54">
        <v>37053.870000000003</v>
      </c>
      <c r="E42" s="57"/>
      <c r="F42" s="57"/>
      <c r="G42" s="54">
        <v>181463.24</v>
      </c>
      <c r="H42" s="55">
        <v>-79.580508978016695</v>
      </c>
      <c r="I42" s="54">
        <v>-4249.8500000000004</v>
      </c>
      <c r="J42" s="55">
        <v>-11.4693822804474</v>
      </c>
      <c r="K42" s="54">
        <v>-22917.97</v>
      </c>
      <c r="L42" s="55">
        <v>-12.629538632728</v>
      </c>
      <c r="M42" s="55">
        <v>-0.81456254633372904</v>
      </c>
      <c r="N42" s="54">
        <v>2278157.38</v>
      </c>
      <c r="O42" s="54">
        <v>25507603.960000001</v>
      </c>
      <c r="P42" s="54">
        <v>33</v>
      </c>
      <c r="Q42" s="54">
        <v>70</v>
      </c>
      <c r="R42" s="55">
        <v>-52.857142857142897</v>
      </c>
      <c r="S42" s="54">
        <v>1122.8445454545499</v>
      </c>
      <c r="T42" s="54">
        <v>1190.50171428571</v>
      </c>
      <c r="U42" s="56">
        <v>-6.0255152064509296</v>
      </c>
    </row>
    <row r="43" spans="1:21" ht="12" thickBot="1">
      <c r="A43" s="80"/>
      <c r="B43" s="69" t="s">
        <v>39</v>
      </c>
      <c r="C43" s="70"/>
      <c r="D43" s="54">
        <v>18807.7</v>
      </c>
      <c r="E43" s="57"/>
      <c r="F43" s="57"/>
      <c r="G43" s="54">
        <v>80110.25</v>
      </c>
      <c r="H43" s="55">
        <v>-76.522729613251698</v>
      </c>
      <c r="I43" s="54">
        <v>2566.1</v>
      </c>
      <c r="J43" s="55">
        <v>13.6438799002536</v>
      </c>
      <c r="K43" s="54">
        <v>9780.92</v>
      </c>
      <c r="L43" s="55">
        <v>12.2093240253276</v>
      </c>
      <c r="M43" s="55">
        <v>-0.73764226678063005</v>
      </c>
      <c r="N43" s="54">
        <v>1027348.32</v>
      </c>
      <c r="O43" s="54">
        <v>9575575.8499999996</v>
      </c>
      <c r="P43" s="54">
        <v>23</v>
      </c>
      <c r="Q43" s="54">
        <v>33</v>
      </c>
      <c r="R43" s="55">
        <v>-30.303030303030301</v>
      </c>
      <c r="S43" s="54">
        <v>817.72608695652195</v>
      </c>
      <c r="T43" s="54">
        <v>1158.1730303030299</v>
      </c>
      <c r="U43" s="56">
        <v>-41.633371953878999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7573.8065999999999</v>
      </c>
      <c r="E45" s="60"/>
      <c r="F45" s="60"/>
      <c r="G45" s="59">
        <v>24213.359</v>
      </c>
      <c r="H45" s="61">
        <v>-68.720545546778496</v>
      </c>
      <c r="I45" s="59">
        <v>425.69839999999999</v>
      </c>
      <c r="J45" s="61">
        <v>5.6206663634637799</v>
      </c>
      <c r="K45" s="59">
        <v>4094.1224000000002</v>
      </c>
      <c r="L45" s="61">
        <v>16.9085272307737</v>
      </c>
      <c r="M45" s="61">
        <v>-0.896022063238754</v>
      </c>
      <c r="N45" s="59">
        <v>244946.954</v>
      </c>
      <c r="O45" s="59">
        <v>3745543.9103000001</v>
      </c>
      <c r="P45" s="59">
        <v>21</v>
      </c>
      <c r="Q45" s="59">
        <v>17</v>
      </c>
      <c r="R45" s="61">
        <v>23.529411764705898</v>
      </c>
      <c r="S45" s="59">
        <v>360.65745714285703</v>
      </c>
      <c r="T45" s="59">
        <v>260.68724117647099</v>
      </c>
      <c r="U45" s="62">
        <v>27.718882276372302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3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47717</v>
      </c>
      <c r="D2" s="37">
        <v>436639.77182136697</v>
      </c>
      <c r="E2" s="37">
        <v>323963.36244359001</v>
      </c>
      <c r="F2" s="37">
        <v>112676.40937777801</v>
      </c>
      <c r="G2" s="37">
        <v>323963.36244359001</v>
      </c>
      <c r="H2" s="37">
        <v>0.25805347256336197</v>
      </c>
    </row>
    <row r="3" spans="1:8">
      <c r="A3" s="37">
        <v>2</v>
      </c>
      <c r="B3" s="37">
        <v>13</v>
      </c>
      <c r="C3" s="37">
        <v>5779</v>
      </c>
      <c r="D3" s="37">
        <v>49888.420426495701</v>
      </c>
      <c r="E3" s="37">
        <v>40348.256286324802</v>
      </c>
      <c r="F3" s="37">
        <v>9540.1641401709403</v>
      </c>
      <c r="G3" s="37">
        <v>40348.256286324802</v>
      </c>
      <c r="H3" s="37">
        <v>0.191230030107431</v>
      </c>
    </row>
    <row r="4" spans="1:8">
      <c r="A4" s="37">
        <v>3</v>
      </c>
      <c r="B4" s="37">
        <v>14</v>
      </c>
      <c r="C4" s="37">
        <v>93397</v>
      </c>
      <c r="D4" s="37">
        <v>88103.969724740906</v>
      </c>
      <c r="E4" s="37">
        <v>66498.8817711093</v>
      </c>
      <c r="F4" s="37">
        <v>21605.087953631701</v>
      </c>
      <c r="G4" s="37">
        <v>66498.8817711093</v>
      </c>
      <c r="H4" s="37">
        <v>0.24522263890187301</v>
      </c>
    </row>
    <row r="5" spans="1:8">
      <c r="A5" s="37">
        <v>4</v>
      </c>
      <c r="B5" s="37">
        <v>15</v>
      </c>
      <c r="C5" s="37">
        <v>2354</v>
      </c>
      <c r="D5" s="37">
        <v>35679.756215482899</v>
      </c>
      <c r="E5" s="37">
        <v>27621.923542984601</v>
      </c>
      <c r="F5" s="37">
        <v>8057.8326724982999</v>
      </c>
      <c r="G5" s="37">
        <v>27621.923542984601</v>
      </c>
      <c r="H5" s="37">
        <v>0.22583766054437501</v>
      </c>
    </row>
    <row r="6" spans="1:8">
      <c r="A6" s="37">
        <v>5</v>
      </c>
      <c r="B6" s="37">
        <v>16</v>
      </c>
      <c r="C6" s="37">
        <v>6361</v>
      </c>
      <c r="D6" s="37">
        <v>103605.232888889</v>
      </c>
      <c r="E6" s="37">
        <v>86724.067781196602</v>
      </c>
      <c r="F6" s="37">
        <v>16881.165107692301</v>
      </c>
      <c r="G6" s="37">
        <v>86724.067781196602</v>
      </c>
      <c r="H6" s="37">
        <v>0.16293737909740999</v>
      </c>
    </row>
    <row r="7" spans="1:8">
      <c r="A7" s="37">
        <v>6</v>
      </c>
      <c r="B7" s="37">
        <v>17</v>
      </c>
      <c r="C7" s="37">
        <v>15248</v>
      </c>
      <c r="D7" s="37">
        <v>176662.57393846201</v>
      </c>
      <c r="E7" s="37">
        <v>126656.6627</v>
      </c>
      <c r="F7" s="37">
        <v>50005.9112384615</v>
      </c>
      <c r="G7" s="37">
        <v>126656.6627</v>
      </c>
      <c r="H7" s="37">
        <v>0.28305888521629102</v>
      </c>
    </row>
    <row r="8" spans="1:8">
      <c r="A8" s="37">
        <v>7</v>
      </c>
      <c r="B8" s="37">
        <v>18</v>
      </c>
      <c r="C8" s="37">
        <v>35042</v>
      </c>
      <c r="D8" s="37">
        <v>92092.751638461501</v>
      </c>
      <c r="E8" s="37">
        <v>72638.1901948718</v>
      </c>
      <c r="F8" s="37">
        <v>19454.561443589701</v>
      </c>
      <c r="G8" s="37">
        <v>72638.1901948718</v>
      </c>
      <c r="H8" s="37">
        <v>0.21124964883191499</v>
      </c>
    </row>
    <row r="9" spans="1:8">
      <c r="A9" s="37">
        <v>8</v>
      </c>
      <c r="B9" s="37">
        <v>19</v>
      </c>
      <c r="C9" s="37">
        <v>16415</v>
      </c>
      <c r="D9" s="37">
        <v>83977.199102564104</v>
      </c>
      <c r="E9" s="37">
        <v>72224.666518803395</v>
      </c>
      <c r="F9" s="37">
        <v>11752.5325837607</v>
      </c>
      <c r="G9" s="37">
        <v>72224.666518803395</v>
      </c>
      <c r="H9" s="37">
        <v>0.13994908986434401</v>
      </c>
    </row>
    <row r="10" spans="1:8">
      <c r="A10" s="37">
        <v>9</v>
      </c>
      <c r="B10" s="37">
        <v>21</v>
      </c>
      <c r="C10" s="37">
        <v>155265</v>
      </c>
      <c r="D10" s="37">
        <v>632313.84266666695</v>
      </c>
      <c r="E10" s="37">
        <v>629354.35690000001</v>
      </c>
      <c r="F10" s="37">
        <v>2959.4857666666699</v>
      </c>
      <c r="G10" s="37">
        <v>629354.35690000001</v>
      </c>
      <c r="H10" s="37">
        <v>4.6804064168286799E-3</v>
      </c>
    </row>
    <row r="11" spans="1:8">
      <c r="A11" s="37">
        <v>10</v>
      </c>
      <c r="B11" s="37">
        <v>22</v>
      </c>
      <c r="C11" s="37">
        <v>27315</v>
      </c>
      <c r="D11" s="37">
        <v>380097.47084871802</v>
      </c>
      <c r="E11" s="37">
        <v>348433.88819230802</v>
      </c>
      <c r="F11" s="37">
        <v>31663.582656410301</v>
      </c>
      <c r="G11" s="37">
        <v>348433.88819230802</v>
      </c>
      <c r="H11" s="37">
        <v>8.3303849893315005E-2</v>
      </c>
    </row>
    <row r="12" spans="1:8">
      <c r="A12" s="37">
        <v>11</v>
      </c>
      <c r="B12" s="37">
        <v>23</v>
      </c>
      <c r="C12" s="37">
        <v>140038.745</v>
      </c>
      <c r="D12" s="37">
        <v>1176508.59281966</v>
      </c>
      <c r="E12" s="37">
        <v>1040958.36979829</v>
      </c>
      <c r="F12" s="37">
        <v>135550.223021368</v>
      </c>
      <c r="G12" s="37">
        <v>1040958.36979829</v>
      </c>
      <c r="H12" s="37">
        <v>0.11521396770804999</v>
      </c>
    </row>
    <row r="13" spans="1:8">
      <c r="A13" s="37">
        <v>12</v>
      </c>
      <c r="B13" s="37">
        <v>24</v>
      </c>
      <c r="C13" s="37">
        <v>12858</v>
      </c>
      <c r="D13" s="37">
        <v>371662.33510683803</v>
      </c>
      <c r="E13" s="37">
        <v>335431.94380683801</v>
      </c>
      <c r="F13" s="37">
        <v>36230.391300000003</v>
      </c>
      <c r="G13" s="37">
        <v>335431.94380683801</v>
      </c>
      <c r="H13" s="37">
        <v>9.7482009549300294E-2</v>
      </c>
    </row>
    <row r="14" spans="1:8">
      <c r="A14" s="37">
        <v>13</v>
      </c>
      <c r="B14" s="37">
        <v>25</v>
      </c>
      <c r="C14" s="37">
        <v>69717</v>
      </c>
      <c r="D14" s="37">
        <v>837076.08160000003</v>
      </c>
      <c r="E14" s="37">
        <v>774600.26939999999</v>
      </c>
      <c r="F14" s="37">
        <v>62475.8122</v>
      </c>
      <c r="G14" s="37">
        <v>774600.26939999999</v>
      </c>
      <c r="H14" s="37">
        <v>7.4635763192018104E-2</v>
      </c>
    </row>
    <row r="15" spans="1:8">
      <c r="A15" s="37">
        <v>14</v>
      </c>
      <c r="B15" s="37">
        <v>26</v>
      </c>
      <c r="C15" s="37">
        <v>57898</v>
      </c>
      <c r="D15" s="37">
        <v>278193.42719467502</v>
      </c>
      <c r="E15" s="37">
        <v>255636.66769600601</v>
      </c>
      <c r="F15" s="37">
        <v>22556.759498668798</v>
      </c>
      <c r="G15" s="37">
        <v>255636.66769600601</v>
      </c>
      <c r="H15" s="37">
        <v>8.1083006619289896E-2</v>
      </c>
    </row>
    <row r="16" spans="1:8">
      <c r="A16" s="37">
        <v>15</v>
      </c>
      <c r="B16" s="37">
        <v>27</v>
      </c>
      <c r="C16" s="37">
        <v>125206.81600000001</v>
      </c>
      <c r="D16" s="37">
        <v>923318.56850000005</v>
      </c>
      <c r="E16" s="37">
        <v>868162.90040000004</v>
      </c>
      <c r="F16" s="37">
        <v>55155.668100000003</v>
      </c>
      <c r="G16" s="37">
        <v>868162.90040000004</v>
      </c>
      <c r="H16" s="37">
        <v>5.97363358451726E-2</v>
      </c>
    </row>
    <row r="17" spans="1:8">
      <c r="A17" s="37">
        <v>16</v>
      </c>
      <c r="B17" s="37">
        <v>29</v>
      </c>
      <c r="C17" s="37">
        <v>317771</v>
      </c>
      <c r="D17" s="37">
        <v>2843194.0510837599</v>
      </c>
      <c r="E17" s="37">
        <v>2813042.0018230798</v>
      </c>
      <c r="F17" s="37">
        <v>30152.049260683802</v>
      </c>
      <c r="G17" s="37">
        <v>2813042.0018230798</v>
      </c>
      <c r="H17" s="37">
        <v>1.0604991681517699E-2</v>
      </c>
    </row>
    <row r="18" spans="1:8">
      <c r="A18" s="37">
        <v>17</v>
      </c>
      <c r="B18" s="37">
        <v>31</v>
      </c>
      <c r="C18" s="37">
        <v>19830.674999999999</v>
      </c>
      <c r="D18" s="37">
        <v>174714.85176079001</v>
      </c>
      <c r="E18" s="37">
        <v>146159.79781944101</v>
      </c>
      <c r="F18" s="37">
        <v>28555.0539413488</v>
      </c>
      <c r="G18" s="37">
        <v>146159.79781944101</v>
      </c>
      <c r="H18" s="37">
        <v>0.16343804578471</v>
      </c>
    </row>
    <row r="19" spans="1:8">
      <c r="A19" s="37">
        <v>18</v>
      </c>
      <c r="B19" s="37">
        <v>32</v>
      </c>
      <c r="C19" s="37">
        <v>10551.252</v>
      </c>
      <c r="D19" s="37">
        <v>179856.43890956801</v>
      </c>
      <c r="E19" s="37">
        <v>165157.58250563999</v>
      </c>
      <c r="F19" s="37">
        <v>14698.856403928299</v>
      </c>
      <c r="G19" s="37">
        <v>165157.58250563999</v>
      </c>
      <c r="H19" s="37">
        <v>8.17254944723938E-2</v>
      </c>
    </row>
    <row r="20" spans="1:8">
      <c r="A20" s="37">
        <v>19</v>
      </c>
      <c r="B20" s="37">
        <v>33</v>
      </c>
      <c r="C20" s="37">
        <v>36262.510999999999</v>
      </c>
      <c r="D20" s="37">
        <v>493531.38788113598</v>
      </c>
      <c r="E20" s="37">
        <v>387984.80742500001</v>
      </c>
      <c r="F20" s="37">
        <v>105546.580456136</v>
      </c>
      <c r="G20" s="37">
        <v>387984.80742500001</v>
      </c>
      <c r="H20" s="37">
        <v>0.21385991458268899</v>
      </c>
    </row>
    <row r="21" spans="1:8">
      <c r="A21" s="37">
        <v>20</v>
      </c>
      <c r="B21" s="37">
        <v>34</v>
      </c>
      <c r="C21" s="37">
        <v>29630.786</v>
      </c>
      <c r="D21" s="37">
        <v>181196.32350651201</v>
      </c>
      <c r="E21" s="37">
        <v>129957.483919266</v>
      </c>
      <c r="F21" s="37">
        <v>51238.839587246097</v>
      </c>
      <c r="G21" s="37">
        <v>129957.483919266</v>
      </c>
      <c r="H21" s="37">
        <v>0.28278079044691301</v>
      </c>
    </row>
    <row r="22" spans="1:8">
      <c r="A22" s="37">
        <v>21</v>
      </c>
      <c r="B22" s="37">
        <v>35</v>
      </c>
      <c r="C22" s="37">
        <v>21688.692999999999</v>
      </c>
      <c r="D22" s="37">
        <v>680774.35877433605</v>
      </c>
      <c r="E22" s="37">
        <v>643196.91831061896</v>
      </c>
      <c r="F22" s="37">
        <v>37577.440463716797</v>
      </c>
      <c r="G22" s="37">
        <v>643196.91831061896</v>
      </c>
      <c r="H22" s="37">
        <v>5.5198084327634102E-2</v>
      </c>
    </row>
    <row r="23" spans="1:8">
      <c r="A23" s="37">
        <v>22</v>
      </c>
      <c r="B23" s="37">
        <v>36</v>
      </c>
      <c r="C23" s="37">
        <v>121337.493</v>
      </c>
      <c r="D23" s="37">
        <v>743905.44551592902</v>
      </c>
      <c r="E23" s="37">
        <v>635366.40511845099</v>
      </c>
      <c r="F23" s="37">
        <v>108539.04039747801</v>
      </c>
      <c r="G23" s="37">
        <v>635366.40511845099</v>
      </c>
      <c r="H23" s="37">
        <v>0.14590434987634901</v>
      </c>
    </row>
    <row r="24" spans="1:8">
      <c r="A24" s="37">
        <v>23</v>
      </c>
      <c r="B24" s="37">
        <v>37</v>
      </c>
      <c r="C24" s="37">
        <v>148335.21799999999</v>
      </c>
      <c r="D24" s="37">
        <v>1109087.1585814201</v>
      </c>
      <c r="E24" s="37">
        <v>1009047.3596874099</v>
      </c>
      <c r="F24" s="37">
        <v>100039.798894006</v>
      </c>
      <c r="G24" s="37">
        <v>1009047.3596874099</v>
      </c>
      <c r="H24" s="37">
        <v>9.0200123696285994E-2</v>
      </c>
    </row>
    <row r="25" spans="1:8">
      <c r="A25" s="37">
        <v>24</v>
      </c>
      <c r="B25" s="37">
        <v>38</v>
      </c>
      <c r="C25" s="37">
        <v>199887.39600000001</v>
      </c>
      <c r="D25" s="37">
        <v>817018.76728761103</v>
      </c>
      <c r="E25" s="37">
        <v>806742.34081061895</v>
      </c>
      <c r="F25" s="37">
        <v>10276.426476991201</v>
      </c>
      <c r="G25" s="37">
        <v>806742.34081061895</v>
      </c>
      <c r="H25" s="37">
        <v>1.25779564539349E-2</v>
      </c>
    </row>
    <row r="26" spans="1:8">
      <c r="A26" s="37">
        <v>25</v>
      </c>
      <c r="B26" s="37">
        <v>39</v>
      </c>
      <c r="C26" s="37">
        <v>58575.196000000004</v>
      </c>
      <c r="D26" s="37">
        <v>86715.097940110398</v>
      </c>
      <c r="E26" s="37">
        <v>62128.976482157603</v>
      </c>
      <c r="F26" s="37">
        <v>24586.121457952799</v>
      </c>
      <c r="G26" s="37">
        <v>62128.976482157603</v>
      </c>
      <c r="H26" s="37">
        <v>0.283527575266457</v>
      </c>
    </row>
    <row r="27" spans="1:8">
      <c r="A27" s="37">
        <v>26</v>
      </c>
      <c r="B27" s="37">
        <v>42</v>
      </c>
      <c r="C27" s="37">
        <v>5585.0320000000002</v>
      </c>
      <c r="D27" s="37">
        <v>93127.050099999993</v>
      </c>
      <c r="E27" s="37">
        <v>79483.9611</v>
      </c>
      <c r="F27" s="37">
        <v>13643.089</v>
      </c>
      <c r="G27" s="37">
        <v>79483.9611</v>
      </c>
      <c r="H27" s="37">
        <v>0.146499744009394</v>
      </c>
    </row>
    <row r="28" spans="1:8">
      <c r="A28" s="37">
        <v>27</v>
      </c>
      <c r="B28" s="37">
        <v>75</v>
      </c>
      <c r="C28" s="37">
        <v>73</v>
      </c>
      <c r="D28" s="37">
        <v>35793.162393162398</v>
      </c>
      <c r="E28" s="37">
        <v>33520.8803418803</v>
      </c>
      <c r="F28" s="37">
        <v>2272.2820512820499</v>
      </c>
      <c r="G28" s="37">
        <v>33520.8803418803</v>
      </c>
      <c r="H28" s="37">
        <v>6.3483690720664801E-2</v>
      </c>
    </row>
    <row r="29" spans="1:8">
      <c r="A29" s="37">
        <v>28</v>
      </c>
      <c r="B29" s="37">
        <v>76</v>
      </c>
      <c r="C29" s="37">
        <v>1250</v>
      </c>
      <c r="D29" s="37">
        <v>232176.13094358999</v>
      </c>
      <c r="E29" s="37">
        <v>219743.636942735</v>
      </c>
      <c r="F29" s="37">
        <v>12432.4940008547</v>
      </c>
      <c r="G29" s="37">
        <v>219743.636942735</v>
      </c>
      <c r="H29" s="37">
        <v>5.3547683606956699E-2</v>
      </c>
    </row>
    <row r="30" spans="1:8">
      <c r="A30" s="37">
        <v>29</v>
      </c>
      <c r="B30" s="37">
        <v>99</v>
      </c>
      <c r="C30" s="37">
        <v>22</v>
      </c>
      <c r="D30" s="37">
        <v>7573.8068224793897</v>
      </c>
      <c r="E30" s="37">
        <v>7148.1079192194202</v>
      </c>
      <c r="F30" s="37">
        <v>425.69890325996499</v>
      </c>
      <c r="G30" s="37">
        <v>7148.1079192194202</v>
      </c>
      <c r="H30" s="37">
        <v>5.6206728431001503E-2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57</v>
      </c>
      <c r="D33" s="34">
        <v>108353.87</v>
      </c>
      <c r="E33" s="34">
        <v>109382.36</v>
      </c>
      <c r="F33" s="30"/>
      <c r="G33" s="30"/>
      <c r="H33" s="30"/>
    </row>
    <row r="34" spans="1:8">
      <c r="A34" s="30"/>
      <c r="B34" s="33">
        <v>71</v>
      </c>
      <c r="C34" s="34">
        <v>38</v>
      </c>
      <c r="D34" s="34">
        <v>67958.16</v>
      </c>
      <c r="E34" s="34">
        <v>74583.88</v>
      </c>
      <c r="F34" s="30"/>
      <c r="G34" s="30"/>
      <c r="H34" s="30"/>
    </row>
    <row r="35" spans="1:8">
      <c r="A35" s="30"/>
      <c r="B35" s="33">
        <v>72</v>
      </c>
      <c r="C35" s="34">
        <v>11</v>
      </c>
      <c r="D35" s="34">
        <v>24097.439999999999</v>
      </c>
      <c r="E35" s="34">
        <v>23027.35</v>
      </c>
      <c r="F35" s="30"/>
      <c r="G35" s="30"/>
      <c r="H35" s="30"/>
    </row>
    <row r="36" spans="1:8">
      <c r="A36" s="30"/>
      <c r="B36" s="33">
        <v>73</v>
      </c>
      <c r="C36" s="34">
        <v>54</v>
      </c>
      <c r="D36" s="34">
        <v>88341.95</v>
      </c>
      <c r="E36" s="34">
        <v>104269.62</v>
      </c>
      <c r="F36" s="30"/>
      <c r="G36" s="30"/>
      <c r="H36" s="30"/>
    </row>
    <row r="37" spans="1:8">
      <c r="A37" s="30"/>
      <c r="B37" s="33">
        <v>74</v>
      </c>
      <c r="C37" s="34">
        <v>6</v>
      </c>
      <c r="D37" s="34">
        <v>1.75</v>
      </c>
      <c r="E37" s="34">
        <v>333.35</v>
      </c>
      <c r="F37" s="30"/>
      <c r="G37" s="30"/>
      <c r="H37" s="30"/>
    </row>
    <row r="38" spans="1:8">
      <c r="A38" s="30"/>
      <c r="B38" s="33">
        <v>77</v>
      </c>
      <c r="C38" s="34">
        <v>25</v>
      </c>
      <c r="D38" s="34">
        <v>37053.870000000003</v>
      </c>
      <c r="E38" s="34">
        <v>41303.72</v>
      </c>
      <c r="F38" s="34"/>
      <c r="G38" s="30"/>
      <c r="H38" s="30"/>
    </row>
    <row r="39" spans="1:8">
      <c r="A39" s="30"/>
      <c r="B39" s="33">
        <v>78</v>
      </c>
      <c r="C39" s="34">
        <v>21</v>
      </c>
      <c r="D39" s="34">
        <v>18807.7</v>
      </c>
      <c r="E39" s="34">
        <v>16241.6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2016-04-20T00:58:19Z</dcterms:modified>
</cp:coreProperties>
</file>