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<sst xmlns="http://schemas.openxmlformats.org/spreadsheetml/2006/main" count="118" uniqueCount="77">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</sst>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0" fontId="29" fillId="33" borderId="18" xfId="0" applyFont="1" applyFill="1" applyBorder="1" applyAlignment="1">
      <alignment vertical="center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b2ded4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b2ded6d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b2ded6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14288665.0393</v>
      </c>
      <c r="F3" s="25">
        <f>RA!I7</f>
        <v>1378411.7323</v>
      </c>
      <c r="G3" s="16">
        <f>SUM(G4:G41)</f>
        <v>12910253.306999998</v>
      </c>
      <c r="H3" s="27">
        <f>RA!J7</f>
        <v>9.6468895345280608</v>
      </c>
      <c r="I3" s="20">
        <f>SUM(I4:I41)</f>
        <v>14288669.35559682</v>
      </c>
      <c r="J3" s="21">
        <f>SUM(J4:J41)</f>
        <v>12910253.424953597</v>
      </c>
      <c r="K3" s="22">
        <f>E3-I3</f>
        <v>-4.3162968195974827</v>
      </c>
      <c r="L3" s="22">
        <f>G3-J3</f>
        <v>-0.1179535984992981</v>
      </c>
    </row>
    <row r="4" spans="1:13">
      <c r="A4" s="66">
        <f>RA!A8</f>
        <v>42481</v>
      </c>
      <c r="B4" s="12">
        <v>12</v>
      </c>
      <c r="C4" s="64" t="s">
        <v>6</v>
      </c>
      <c r="D4" s="64"/>
      <c r="E4" s="15">
        <f>VLOOKUP(C4,RA!B8:D35,3,0)</f>
        <v>453487.8063</v>
      </c>
      <c r="F4" s="25">
        <f>VLOOKUP(C4,RA!B8:I38,8,0)</f>
        <v>114938.0019</v>
      </c>
      <c r="G4" s="16">
        <f t="shared" ref="G4:G41" si="0">E4-F4</f>
        <v>338549.80440000002</v>
      </c>
      <c r="H4" s="27">
        <f>RA!J8</f>
        <v>25.345334605086201</v>
      </c>
      <c r="I4" s="20">
        <f>VLOOKUP(B4,RMS!B:D,3,FALSE)</f>
        <v>453488.42987008498</v>
      </c>
      <c r="J4" s="21">
        <f>VLOOKUP(B4,RMS!B:E,4,FALSE)</f>
        <v>338549.81282564101</v>
      </c>
      <c r="K4" s="22">
        <f t="shared" ref="K4:K41" si="1">E4-I4</f>
        <v>-0.62357008497929201</v>
      </c>
      <c r="L4" s="22">
        <f t="shared" ref="L4:L41" si="2">G4-J4</f>
        <v>-8.4256409900262952E-3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73782.670899999997</v>
      </c>
      <c r="F5" s="25">
        <f>VLOOKUP(C5,RA!B9:I39,8,0)</f>
        <v>14237.624900000001</v>
      </c>
      <c r="G5" s="16">
        <f t="shared" si="0"/>
        <v>59545.045999999995</v>
      </c>
      <c r="H5" s="27">
        <f>RA!J9</f>
        <v>19.296705752624099</v>
      </c>
      <c r="I5" s="20">
        <f>VLOOKUP(B5,RMS!B:D,3,FALSE)</f>
        <v>73782.688747008506</v>
      </c>
      <c r="J5" s="21">
        <f>VLOOKUP(B5,RMS!B:E,4,FALSE)</f>
        <v>59545.057237606801</v>
      </c>
      <c r="K5" s="22">
        <f t="shared" si="1"/>
        <v>-1.7847008508397266E-2</v>
      </c>
      <c r="L5" s="22">
        <f t="shared" si="2"/>
        <v>-1.1237606806389522E-2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96450.784199999995</v>
      </c>
      <c r="F6" s="25">
        <f>VLOOKUP(C6,RA!B10:I40,8,0)</f>
        <v>24844.688600000001</v>
      </c>
      <c r="G6" s="16">
        <f t="shared" si="0"/>
        <v>71606.095600000001</v>
      </c>
      <c r="H6" s="27">
        <f>RA!J10</f>
        <v>25.758928562449199</v>
      </c>
      <c r="I6" s="20">
        <f>VLOOKUP(B6,RMS!B:D,3,FALSE)</f>
        <v>96452.735325867907</v>
      </c>
      <c r="J6" s="21">
        <f>VLOOKUP(B6,RMS!B:E,4,FALSE)</f>
        <v>71606.095983591105</v>
      </c>
      <c r="K6" s="22">
        <f>E6-I6</f>
        <v>-1.9511258679121966</v>
      </c>
      <c r="L6" s="22">
        <f t="shared" si="2"/>
        <v>-3.8359110476449132E-4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41214.295400000003</v>
      </c>
      <c r="F7" s="25">
        <f>VLOOKUP(C7,RA!B11:I41,8,0)</f>
        <v>9820.6111000000001</v>
      </c>
      <c r="G7" s="16">
        <f t="shared" si="0"/>
        <v>31393.684300000001</v>
      </c>
      <c r="H7" s="27">
        <f>RA!J11</f>
        <v>23.828166913172598</v>
      </c>
      <c r="I7" s="20">
        <f>VLOOKUP(B7,RMS!B:D,3,FALSE)</f>
        <v>41214.325313811401</v>
      </c>
      <c r="J7" s="21">
        <f>VLOOKUP(B7,RMS!B:E,4,FALSE)</f>
        <v>31393.683823356801</v>
      </c>
      <c r="K7" s="22">
        <f t="shared" si="1"/>
        <v>-2.9913811398728285E-2</v>
      </c>
      <c r="L7" s="22">
        <f t="shared" si="2"/>
        <v>4.7664319936302491E-4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118721.09639999999</v>
      </c>
      <c r="F8" s="25">
        <f>VLOOKUP(C8,RA!B12:I42,8,0)</f>
        <v>20492.6486</v>
      </c>
      <c r="G8" s="16">
        <f t="shared" si="0"/>
        <v>98228.447799999994</v>
      </c>
      <c r="H8" s="27">
        <f>RA!J12</f>
        <v>17.261168588736201</v>
      </c>
      <c r="I8" s="20">
        <f>VLOOKUP(B8,RMS!B:D,3,FALSE)</f>
        <v>118721.09575384601</v>
      </c>
      <c r="J8" s="21">
        <f>VLOOKUP(B8,RMS!B:E,4,FALSE)</f>
        <v>98228.450064102595</v>
      </c>
      <c r="K8" s="22">
        <f t="shared" si="1"/>
        <v>6.4615398878231645E-4</v>
      </c>
      <c r="L8" s="22">
        <f t="shared" si="2"/>
        <v>-2.2641026007477194E-3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186582.03049999999</v>
      </c>
      <c r="F9" s="25">
        <f>VLOOKUP(C9,RA!B13:I43,8,0)</f>
        <v>53341.9355</v>
      </c>
      <c r="G9" s="16">
        <f t="shared" si="0"/>
        <v>133240.095</v>
      </c>
      <c r="H9" s="27">
        <f>RA!J13</f>
        <v>28.588999357041502</v>
      </c>
      <c r="I9" s="20">
        <f>VLOOKUP(B9,RMS!B:D,3,FALSE)</f>
        <v>186582.228350427</v>
      </c>
      <c r="J9" s="21">
        <f>VLOOKUP(B9,RMS!B:E,4,FALSE)</f>
        <v>133240.09359658099</v>
      </c>
      <c r="K9" s="22">
        <f t="shared" si="1"/>
        <v>-0.19785042700823396</v>
      </c>
      <c r="L9" s="22">
        <f t="shared" si="2"/>
        <v>1.4034190098755062E-3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97283.717799999999</v>
      </c>
      <c r="F10" s="25">
        <f>VLOOKUP(C10,RA!B14:I43,8,0)</f>
        <v>21421.696199999998</v>
      </c>
      <c r="G10" s="16">
        <f t="shared" si="0"/>
        <v>75862.021600000007</v>
      </c>
      <c r="H10" s="27">
        <f>RA!J14</f>
        <v>22.0198165576275</v>
      </c>
      <c r="I10" s="20">
        <f>VLOOKUP(B10,RMS!B:D,3,FALSE)</f>
        <v>97283.714435042697</v>
      </c>
      <c r="J10" s="21">
        <f>VLOOKUP(B10,RMS!B:E,4,FALSE)</f>
        <v>75862.0237931624</v>
      </c>
      <c r="K10" s="22">
        <f t="shared" si="1"/>
        <v>3.3649573015281931E-3</v>
      </c>
      <c r="L10" s="22">
        <f t="shared" si="2"/>
        <v>-2.1931623923592269E-3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98095.464500000002</v>
      </c>
      <c r="F11" s="25">
        <f>VLOOKUP(C11,RA!B15:I44,8,0)</f>
        <v>14367.610199999999</v>
      </c>
      <c r="G11" s="16">
        <f t="shared" si="0"/>
        <v>83727.854300000006</v>
      </c>
      <c r="H11" s="27">
        <f>RA!J15</f>
        <v>14.646559117929501</v>
      </c>
      <c r="I11" s="20">
        <f>VLOOKUP(B11,RMS!B:D,3,FALSE)</f>
        <v>98095.649057264993</v>
      </c>
      <c r="J11" s="21">
        <f>VLOOKUP(B11,RMS!B:E,4,FALSE)</f>
        <v>83727.855452991498</v>
      </c>
      <c r="K11" s="22">
        <f t="shared" si="1"/>
        <v>-0.18455726499087177</v>
      </c>
      <c r="L11" s="22">
        <f t="shared" si="2"/>
        <v>-1.1529914918355644E-3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836125.24120000005</v>
      </c>
      <c r="F12" s="25">
        <f>VLOOKUP(C12,RA!B16:I45,8,0)</f>
        <v>3385.2492000000002</v>
      </c>
      <c r="G12" s="16">
        <f t="shared" si="0"/>
        <v>832739.99200000009</v>
      </c>
      <c r="H12" s="27">
        <f>RA!J16</f>
        <v>0.40487346072001401</v>
      </c>
      <c r="I12" s="20">
        <f>VLOOKUP(B12,RMS!B:D,3,FALSE)</f>
        <v>836124.79034871794</v>
      </c>
      <c r="J12" s="21">
        <f>VLOOKUP(B12,RMS!B:E,4,FALSE)</f>
        <v>832739.99199999997</v>
      </c>
      <c r="K12" s="22">
        <f t="shared" si="1"/>
        <v>0.45085128210484982</v>
      </c>
      <c r="L12" s="22">
        <f t="shared" si="2"/>
        <v>0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364970.8835</v>
      </c>
      <c r="F13" s="25">
        <f>VLOOKUP(C13,RA!B17:I46,8,0)</f>
        <v>50143.646699999998</v>
      </c>
      <c r="G13" s="16">
        <f t="shared" si="0"/>
        <v>314827.23680000001</v>
      </c>
      <c r="H13" s="27">
        <f>RA!J17</f>
        <v>13.7390813807206</v>
      </c>
      <c r="I13" s="20">
        <f>VLOOKUP(B13,RMS!B:D,3,FALSE)</f>
        <v>364970.88714786299</v>
      </c>
      <c r="J13" s="21">
        <f>VLOOKUP(B13,RMS!B:E,4,FALSE)</f>
        <v>314827.23822051298</v>
      </c>
      <c r="K13" s="22">
        <f t="shared" si="1"/>
        <v>-3.6478629917837679E-3</v>
      </c>
      <c r="L13" s="22">
        <f t="shared" si="2"/>
        <v>-1.420512970071286E-3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1244674.8965</v>
      </c>
      <c r="F14" s="25">
        <f>VLOOKUP(C14,RA!B18:I47,8,0)</f>
        <v>160710.97140000001</v>
      </c>
      <c r="G14" s="16">
        <f t="shared" si="0"/>
        <v>1083963.9251000001</v>
      </c>
      <c r="H14" s="27">
        <f>RA!J18</f>
        <v>12.9118834044067</v>
      </c>
      <c r="I14" s="20">
        <f>VLOOKUP(B14,RMS!B:D,3,FALSE)</f>
        <v>1244675.0958948701</v>
      </c>
      <c r="J14" s="21">
        <f>VLOOKUP(B14,RMS!B:E,4,FALSE)</f>
        <v>1083963.9390735</v>
      </c>
      <c r="K14" s="22">
        <f t="shared" si="1"/>
        <v>-0.1993948700837791</v>
      </c>
      <c r="L14" s="22">
        <f t="shared" si="2"/>
        <v>-1.3973499881103635E-2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412168.1263</v>
      </c>
      <c r="F15" s="25">
        <f>VLOOKUP(C15,RA!B19:I48,8,0)</f>
        <v>41413.997100000001</v>
      </c>
      <c r="G15" s="16">
        <f t="shared" si="0"/>
        <v>370754.12920000002</v>
      </c>
      <c r="H15" s="27">
        <f>RA!J19</f>
        <v>10.0478407856935</v>
      </c>
      <c r="I15" s="20">
        <f>VLOOKUP(B15,RMS!B:D,3,FALSE)</f>
        <v>412168.15657435899</v>
      </c>
      <c r="J15" s="21">
        <f>VLOOKUP(B15,RMS!B:E,4,FALSE)</f>
        <v>370754.12918461498</v>
      </c>
      <c r="K15" s="22">
        <f t="shared" si="1"/>
        <v>-3.0274358985479921E-2</v>
      </c>
      <c r="L15" s="22">
        <f t="shared" si="2"/>
        <v>1.5385041479021311E-5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940755.92819999997</v>
      </c>
      <c r="F16" s="25">
        <f>VLOOKUP(C16,RA!B20:I49,8,0)</f>
        <v>59382.868799999997</v>
      </c>
      <c r="G16" s="16">
        <f t="shared" si="0"/>
        <v>881373.05939999991</v>
      </c>
      <c r="H16" s="27">
        <f>RA!J20</f>
        <v>6.31225028936257</v>
      </c>
      <c r="I16" s="20">
        <f>VLOOKUP(B16,RMS!B:D,3,FALSE)</f>
        <v>940755.97759999998</v>
      </c>
      <c r="J16" s="21">
        <f>VLOOKUP(B16,RMS!B:E,4,FALSE)</f>
        <v>881373.05940000003</v>
      </c>
      <c r="K16" s="22">
        <f t="shared" si="1"/>
        <v>-4.9400000018067658E-2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283935.9988</v>
      </c>
      <c r="F17" s="25">
        <f>VLOOKUP(C17,RA!B21:I50,8,0)</f>
        <v>38802.309399999998</v>
      </c>
      <c r="G17" s="16">
        <f t="shared" si="0"/>
        <v>245133.6894</v>
      </c>
      <c r="H17" s="27">
        <f>RA!J21</f>
        <v>13.665864689222399</v>
      </c>
      <c r="I17" s="20">
        <f>VLOOKUP(B17,RMS!B:D,3,FALSE)</f>
        <v>283935.69355612999</v>
      </c>
      <c r="J17" s="21">
        <f>VLOOKUP(B17,RMS!B:E,4,FALSE)</f>
        <v>245133.68936709801</v>
      </c>
      <c r="K17" s="22">
        <f t="shared" si="1"/>
        <v>0.30524387001059949</v>
      </c>
      <c r="L17" s="22">
        <f t="shared" si="2"/>
        <v>3.2901996746659279E-5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1066946.8668</v>
      </c>
      <c r="F18" s="25">
        <f>VLOOKUP(C18,RA!B22:I51,8,0)</f>
        <v>43172.004800000002</v>
      </c>
      <c r="G18" s="16">
        <f t="shared" si="0"/>
        <v>1023774.862</v>
      </c>
      <c r="H18" s="27">
        <f>RA!J22</f>
        <v>4.0463125337705002</v>
      </c>
      <c r="I18" s="20">
        <f>VLOOKUP(B18,RMS!B:D,3,FALSE)</f>
        <v>1066948.2472000001</v>
      </c>
      <c r="J18" s="21">
        <f>VLOOKUP(B18,RMS!B:E,4,FALSE)</f>
        <v>1023774.8617</v>
      </c>
      <c r="K18" s="22">
        <f t="shared" si="1"/>
        <v>-1.3804000001400709</v>
      </c>
      <c r="L18" s="22">
        <f t="shared" si="2"/>
        <v>2.9999995604157448E-4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2141330.0619999999</v>
      </c>
      <c r="F19" s="25">
        <f>VLOOKUP(C19,RA!B23:I52,8,0)</f>
        <v>163340.83970000001</v>
      </c>
      <c r="G19" s="16">
        <f t="shared" si="0"/>
        <v>1977989.2223</v>
      </c>
      <c r="H19" s="27">
        <f>RA!J23</f>
        <v>7.6280085260391797</v>
      </c>
      <c r="I19" s="20">
        <f>VLOOKUP(B19,RMS!B:D,3,FALSE)</f>
        <v>2141330.9962307699</v>
      </c>
      <c r="J19" s="21">
        <f>VLOOKUP(B19,RMS!B:E,4,FALSE)</f>
        <v>1977989.2441265001</v>
      </c>
      <c r="K19" s="22">
        <f t="shared" si="1"/>
        <v>-0.93423076998442411</v>
      </c>
      <c r="L19" s="22">
        <f t="shared" si="2"/>
        <v>-2.1826500073075294E-2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193581.3334</v>
      </c>
      <c r="F20" s="25">
        <f>VLOOKUP(C20,RA!B24:I53,8,0)</f>
        <v>30683.079399999999</v>
      </c>
      <c r="G20" s="16">
        <f t="shared" si="0"/>
        <v>162898.25400000002</v>
      </c>
      <c r="H20" s="27">
        <f>RA!J24</f>
        <v>15.850226290465301</v>
      </c>
      <c r="I20" s="20">
        <f>VLOOKUP(B20,RMS!B:D,3,FALSE)</f>
        <v>193581.355998782</v>
      </c>
      <c r="J20" s="21">
        <f>VLOOKUP(B20,RMS!B:E,4,FALSE)</f>
        <v>162898.24677216701</v>
      </c>
      <c r="K20" s="22">
        <f t="shared" si="1"/>
        <v>-2.2598782001296058E-2</v>
      </c>
      <c r="L20" s="22">
        <f t="shared" si="2"/>
        <v>7.2278330044355243E-3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209640.7163</v>
      </c>
      <c r="F21" s="25">
        <f>VLOOKUP(C21,RA!B25:I54,8,0)</f>
        <v>13808.808499999999</v>
      </c>
      <c r="G21" s="16">
        <f t="shared" si="0"/>
        <v>195831.90779999999</v>
      </c>
      <c r="H21" s="27">
        <f>RA!J25</f>
        <v>6.5868924432786802</v>
      </c>
      <c r="I21" s="20">
        <f>VLOOKUP(B21,RMS!B:D,3,FALSE)</f>
        <v>209640.69646044201</v>
      </c>
      <c r="J21" s="21">
        <f>VLOOKUP(B21,RMS!B:E,4,FALSE)</f>
        <v>195831.90547383501</v>
      </c>
      <c r="K21" s="22">
        <f t="shared" si="1"/>
        <v>1.9839557993691415E-2</v>
      </c>
      <c r="L21" s="22">
        <f t="shared" si="2"/>
        <v>2.3261649766936898E-3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593235.47820000001</v>
      </c>
      <c r="F22" s="25">
        <f>VLOOKUP(C22,RA!B26:I55,8,0)</f>
        <v>105276.019</v>
      </c>
      <c r="G22" s="16">
        <f t="shared" si="0"/>
        <v>487959.45920000004</v>
      </c>
      <c r="H22" s="27">
        <f>RA!J26</f>
        <v>17.746076030285501</v>
      </c>
      <c r="I22" s="20">
        <f>VLOOKUP(B22,RMS!B:D,3,FALSE)</f>
        <v>593235.29937760404</v>
      </c>
      <c r="J22" s="21">
        <f>VLOOKUP(B22,RMS!B:E,4,FALSE)</f>
        <v>487959.435077423</v>
      </c>
      <c r="K22" s="22">
        <f t="shared" si="1"/>
        <v>0.17882239597383887</v>
      </c>
      <c r="L22" s="22">
        <f t="shared" si="2"/>
        <v>2.4122577044181526E-2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197852.06820000001</v>
      </c>
      <c r="F23" s="25">
        <f>VLOOKUP(C23,RA!B27:I56,8,0)</f>
        <v>55606.771200000003</v>
      </c>
      <c r="G23" s="16">
        <f t="shared" si="0"/>
        <v>142245.29700000002</v>
      </c>
      <c r="H23" s="27">
        <f>RA!J27</f>
        <v>28.105226144914301</v>
      </c>
      <c r="I23" s="20">
        <f>VLOOKUP(B23,RMS!B:D,3,FALSE)</f>
        <v>197851.88240095301</v>
      </c>
      <c r="J23" s="21">
        <f>VLOOKUP(B23,RMS!B:E,4,FALSE)</f>
        <v>142245.32609644401</v>
      </c>
      <c r="K23" s="22">
        <f t="shared" si="1"/>
        <v>0.18579904700163752</v>
      </c>
      <c r="L23" s="22">
        <f t="shared" si="2"/>
        <v>-2.9096443991875276E-2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768748.86340000003</v>
      </c>
      <c r="F24" s="25">
        <f>VLOOKUP(C24,RA!B28:I57,8,0)</f>
        <v>37946.406199999998</v>
      </c>
      <c r="G24" s="16">
        <f t="shared" si="0"/>
        <v>730802.45720000006</v>
      </c>
      <c r="H24" s="27">
        <f>RA!J28</f>
        <v>4.9361251777559403</v>
      </c>
      <c r="I24" s="20">
        <f>VLOOKUP(B24,RMS!B:D,3,FALSE)</f>
        <v>768748.86335221201</v>
      </c>
      <c r="J24" s="21">
        <f>VLOOKUP(B24,RMS!B:E,4,FALSE)</f>
        <v>730802.457164602</v>
      </c>
      <c r="K24" s="22">
        <f t="shared" si="1"/>
        <v>4.7788023948669434E-5</v>
      </c>
      <c r="L24" s="22">
        <f t="shared" si="2"/>
        <v>3.5398057661950588E-5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834405.38500000001</v>
      </c>
      <c r="F25" s="25">
        <f>VLOOKUP(C25,RA!B29:I58,8,0)</f>
        <v>110476.0337</v>
      </c>
      <c r="G25" s="16">
        <f t="shared" si="0"/>
        <v>723929.35129999998</v>
      </c>
      <c r="H25" s="27">
        <f>RA!J29</f>
        <v>13.2400911698335</v>
      </c>
      <c r="I25" s="20">
        <f>VLOOKUP(B25,RMS!B:D,3,FALSE)</f>
        <v>834405.38412389404</v>
      </c>
      <c r="J25" s="21">
        <f>VLOOKUP(B25,RMS!B:E,4,FALSE)</f>
        <v>723929.39343275095</v>
      </c>
      <c r="K25" s="22">
        <f t="shared" si="1"/>
        <v>8.7610597256571054E-4</v>
      </c>
      <c r="L25" s="22">
        <f t="shared" si="2"/>
        <v>-4.2132750968448818E-2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1494102.7588</v>
      </c>
      <c r="F26" s="25">
        <f>VLOOKUP(C26,RA!B30:I59,8,0)</f>
        <v>119553.3662</v>
      </c>
      <c r="G26" s="16">
        <f t="shared" si="0"/>
        <v>1374549.3925999999</v>
      </c>
      <c r="H26" s="27">
        <f>RA!J30</f>
        <v>8.0016829830379397</v>
      </c>
      <c r="I26" s="20">
        <f>VLOOKUP(B26,RMS!B:D,3,FALSE)</f>
        <v>1494102.7576433599</v>
      </c>
      <c r="J26" s="21">
        <f>VLOOKUP(B26,RMS!B:E,4,FALSE)</f>
        <v>1374549.4148913301</v>
      </c>
      <c r="K26" s="22">
        <f t="shared" si="1"/>
        <v>1.1566400062292814E-3</v>
      </c>
      <c r="L26" s="22">
        <f t="shared" si="2"/>
        <v>-2.2291330154985189E-2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722464.85840000003</v>
      </c>
      <c r="F27" s="25">
        <f>VLOOKUP(C27,RA!B31:I60,8,0)</f>
        <v>35930.6106</v>
      </c>
      <c r="G27" s="16">
        <f t="shared" si="0"/>
        <v>686534.24780000001</v>
      </c>
      <c r="H27" s="27">
        <f>RA!J31</f>
        <v>4.9733367903282399</v>
      </c>
      <c r="I27" s="20">
        <f>VLOOKUP(B27,RMS!B:D,3,FALSE)</f>
        <v>722464.71975486702</v>
      </c>
      <c r="J27" s="21">
        <f>VLOOKUP(B27,RMS!B:E,4,FALSE)</f>
        <v>686534.24177787604</v>
      </c>
      <c r="K27" s="22">
        <f t="shared" si="1"/>
        <v>0.13864513300359249</v>
      </c>
      <c r="L27" s="22">
        <f t="shared" si="2"/>
        <v>6.0221239691600204E-3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97789.819799999997</v>
      </c>
      <c r="F28" s="25">
        <f>VLOOKUP(C28,RA!B32:I61,8,0)</f>
        <v>26571.309099999999</v>
      </c>
      <c r="G28" s="16">
        <f t="shared" si="0"/>
        <v>71218.510699999999</v>
      </c>
      <c r="H28" s="27">
        <f>RA!J32</f>
        <v>27.1718560831216</v>
      </c>
      <c r="I28" s="20">
        <f>VLOOKUP(B28,RMS!B:D,3,FALSE)</f>
        <v>97789.799874366494</v>
      </c>
      <c r="J28" s="21">
        <f>VLOOKUP(B28,RMS!B:E,4,FALSE)</f>
        <v>71218.508348675605</v>
      </c>
      <c r="K28" s="22">
        <f t="shared" si="1"/>
        <v>1.9925633503589779E-2</v>
      </c>
      <c r="L28" s="22">
        <f t="shared" si="2"/>
        <v>2.3513243941124529E-3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128373.755</v>
      </c>
      <c r="F30" s="25">
        <f>VLOOKUP(C30,RA!B34:I64,8,0)</f>
        <v>10824.352500000001</v>
      </c>
      <c r="G30" s="16">
        <f t="shared" si="0"/>
        <v>117549.4025</v>
      </c>
      <c r="H30" s="27">
        <f>RA!J34</f>
        <v>8.4319045586849093</v>
      </c>
      <c r="I30" s="20">
        <f>VLOOKUP(B30,RMS!B:D,3,FALSE)</f>
        <v>128373.75509999999</v>
      </c>
      <c r="J30" s="21">
        <f>VLOOKUP(B30,RMS!B:E,4,FALSE)</f>
        <v>117549.4108</v>
      </c>
      <c r="K30" s="22">
        <f t="shared" si="1"/>
        <v>-9.9999990197829902E-5</v>
      </c>
      <c r="L30" s="22">
        <f t="shared" si="2"/>
        <v>-8.3000000013271347E-3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64178.65</v>
      </c>
      <c r="F31" s="25">
        <f>VLOOKUP(C31,RA!B34:I65,8,0)</f>
        <v>156.09</v>
      </c>
      <c r="G31" s="16">
        <f t="shared" si="0"/>
        <v>64022.560000000005</v>
      </c>
      <c r="H31" s="27">
        <f>RA!J34</f>
        <v>8.4319045586849093</v>
      </c>
      <c r="I31" s="20">
        <f>VLOOKUP(B31,RMS!B:D,3,FALSE)</f>
        <v>64178.65</v>
      </c>
      <c r="J31" s="21">
        <f>VLOOKUP(B31,RMS!B:E,4,FALSE)</f>
        <v>64022.559999999998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90470.14</v>
      </c>
      <c r="F32" s="25">
        <f>VLOOKUP(C32,RA!B34:I65,8,0)</f>
        <v>-10229.33</v>
      </c>
      <c r="G32" s="16">
        <f t="shared" si="0"/>
        <v>100699.47</v>
      </c>
      <c r="H32" s="27">
        <f>RA!J34</f>
        <v>8.4319045586849093</v>
      </c>
      <c r="I32" s="20">
        <f>VLOOKUP(B32,RMS!B:D,3,FALSE)</f>
        <v>90470.14</v>
      </c>
      <c r="J32" s="21">
        <f>VLOOKUP(B32,RMS!B:E,4,FALSE)</f>
        <v>100699.47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5577.79</v>
      </c>
      <c r="F33" s="25">
        <f>VLOOKUP(C33,RA!B34:I66,8,0)</f>
        <v>60.7</v>
      </c>
      <c r="G33" s="16">
        <f t="shared" si="0"/>
        <v>5517.09</v>
      </c>
      <c r="H33" s="27">
        <f>RA!J35</f>
        <v>0.24321172227835899</v>
      </c>
      <c r="I33" s="20">
        <f>VLOOKUP(B33,RMS!B:D,3,FALSE)</f>
        <v>5577.79</v>
      </c>
      <c r="J33" s="21">
        <f>VLOOKUP(B33,RMS!B:E,4,FALSE)</f>
        <v>5517.09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58524.84</v>
      </c>
      <c r="F34" s="25">
        <f>VLOOKUP(C34,RA!B34:I67,8,0)</f>
        <v>-8924.82</v>
      </c>
      <c r="G34" s="16">
        <f t="shared" si="0"/>
        <v>67449.66</v>
      </c>
      <c r="H34" s="27">
        <f>RA!J34</f>
        <v>8.4319045586849093</v>
      </c>
      <c r="I34" s="20">
        <f>VLOOKUP(B34,RMS!B:D,3,FALSE)</f>
        <v>58524.84</v>
      </c>
      <c r="J34" s="21">
        <f>VLOOKUP(B34,RMS!B:E,4,FALSE)</f>
        <v>67449.66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0.24321172227835899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29552.991399999999</v>
      </c>
      <c r="F36" s="25">
        <f>VLOOKUP(C36,RA!B8:I68,8,0)</f>
        <v>2122.4349000000002</v>
      </c>
      <c r="G36" s="16">
        <f t="shared" si="0"/>
        <v>27430.556499999999</v>
      </c>
      <c r="H36" s="27">
        <f>RA!J35</f>
        <v>0.24321172227835899</v>
      </c>
      <c r="I36" s="20">
        <f>VLOOKUP(B36,RMS!B:D,3,FALSE)</f>
        <v>29552.9914529915</v>
      </c>
      <c r="J36" s="21">
        <f>VLOOKUP(B36,RMS!B:E,4,FALSE)</f>
        <v>27430.555555555598</v>
      </c>
      <c r="K36" s="22">
        <f t="shared" si="1"/>
        <v>-5.299150143400766E-5</v>
      </c>
      <c r="L36" s="22">
        <f t="shared" si="2"/>
        <v>9.4444440037477762E-4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245436.4895</v>
      </c>
      <c r="F37" s="25">
        <f>VLOOKUP(C37,RA!B8:I69,8,0)</f>
        <v>13692.0164</v>
      </c>
      <c r="G37" s="16">
        <f t="shared" si="0"/>
        <v>231744.4731</v>
      </c>
      <c r="H37" s="27">
        <f>RA!J36</f>
        <v>-11.306857710179299</v>
      </c>
      <c r="I37" s="20">
        <f>VLOOKUP(B37,RMS!B:D,3,FALSE)</f>
        <v>245436.48605384599</v>
      </c>
      <c r="J37" s="21">
        <f>VLOOKUP(B37,RMS!B:E,4,FALSE)</f>
        <v>231744.47181880299</v>
      </c>
      <c r="K37" s="22">
        <f t="shared" si="1"/>
        <v>3.4461540053598583E-3</v>
      </c>
      <c r="L37" s="22">
        <f t="shared" si="2"/>
        <v>1.2811970082111657E-3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49660.72</v>
      </c>
      <c r="F38" s="25">
        <f>VLOOKUP(C38,RA!B9:I70,8,0)</f>
        <v>-5362.47</v>
      </c>
      <c r="G38" s="16">
        <f t="shared" si="0"/>
        <v>55023.19</v>
      </c>
      <c r="H38" s="27">
        <f>RA!J37</f>
        <v>1.08824462735241</v>
      </c>
      <c r="I38" s="20">
        <f>VLOOKUP(B38,RMS!B:D,3,FALSE)</f>
        <v>49660.72</v>
      </c>
      <c r="J38" s="21">
        <f>VLOOKUP(B38,RMS!B:E,4,FALSE)</f>
        <v>55023.19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43768.41</v>
      </c>
      <c r="F39" s="25">
        <f>VLOOKUP(C39,RA!B10:I71,8,0)</f>
        <v>5375.82</v>
      </c>
      <c r="G39" s="16">
        <f t="shared" si="0"/>
        <v>38392.590000000004</v>
      </c>
      <c r="H39" s="27">
        <f>RA!J38</f>
        <v>-15.2496273377253</v>
      </c>
      <c r="I39" s="20">
        <f>VLOOKUP(B39,RMS!B:D,3,FALSE)</f>
        <v>43768.41</v>
      </c>
      <c r="J39" s="21">
        <f>VLOOKUP(B39,RMS!B:E,4,FALSE)</f>
        <v>38392.589999999997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726.66669999999999</v>
      </c>
      <c r="F40" s="25">
        <f>VLOOKUP(C40,RA!B11:I72,8,0)</f>
        <v>726.66660000000002</v>
      </c>
      <c r="G40" s="16">
        <f t="shared" si="0"/>
        <v>9.9999999974897946E-5</v>
      </c>
      <c r="H40" s="27">
        <f>RA!J39</f>
        <v>0</v>
      </c>
      <c r="I40" s="20">
        <f>VLOOKUP(B40,RMS!B:D,3,FALSE)</f>
        <v>726.66669999999999</v>
      </c>
      <c r="J40" s="21">
        <f>VLOOKUP(B40,RMS!B:E,4,FALSE)</f>
        <v>1E-4</v>
      </c>
      <c r="K40" s="22">
        <f t="shared" si="1"/>
        <v>0</v>
      </c>
      <c r="L40" s="22">
        <f t="shared" si="2"/>
        <v>-2.5102058561106422E-14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4047.4358999999999</v>
      </c>
      <c r="F41" s="25">
        <f>VLOOKUP(C41,RA!B8:I72,8,0)</f>
        <v>301.16390000000001</v>
      </c>
      <c r="G41" s="16">
        <f t="shared" si="0"/>
        <v>3746.2719999999999</v>
      </c>
      <c r="H41" s="27">
        <f>RA!J39</f>
        <v>0</v>
      </c>
      <c r="I41" s="20">
        <f>VLOOKUP(B41,RMS!B:D,3,FALSE)</f>
        <v>4047.4358974359002</v>
      </c>
      <c r="J41" s="21">
        <f>VLOOKUP(B41,RMS!B:E,4,FALSE)</f>
        <v>3746.27179487179</v>
      </c>
      <c r="K41" s="22">
        <f t="shared" si="1"/>
        <v>2.5640997591835912E-6</v>
      </c>
      <c r="L41" s="22">
        <f t="shared" si="2"/>
        <v>2.0512820992735215E-4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14288665.0393</v>
      </c>
      <c r="E7" s="51">
        <v>15007522.792199999</v>
      </c>
      <c r="F7" s="52">
        <v>95.210017250324498</v>
      </c>
      <c r="G7" s="51">
        <v>13803376.3357</v>
      </c>
      <c r="H7" s="52">
        <v>3.5157246444471801</v>
      </c>
      <c r="I7" s="51">
        <v>1378411.7323</v>
      </c>
      <c r="J7" s="52">
        <v>9.6468895345280608</v>
      </c>
      <c r="K7" s="51">
        <v>1478286.8121</v>
      </c>
      <c r="L7" s="52">
        <v>10.709603043109601</v>
      </c>
      <c r="M7" s="52">
        <v>-6.7561368323457993E-2</v>
      </c>
      <c r="N7" s="51">
        <v>344959543.44139999</v>
      </c>
      <c r="O7" s="51">
        <v>2677744805.5671</v>
      </c>
      <c r="P7" s="51">
        <v>829334</v>
      </c>
      <c r="Q7" s="51">
        <v>684007</v>
      </c>
      <c r="R7" s="52">
        <v>21.246419992777898</v>
      </c>
      <c r="S7" s="51">
        <v>17.229083866451901</v>
      </c>
      <c r="T7" s="51">
        <v>18.530512005140299</v>
      </c>
      <c r="U7" s="53">
        <v>-7.5536699964792904</v>
      </c>
    </row>
    <row r="8" spans="1:23" ht="12" thickBot="1">
      <c r="A8" s="79">
        <v>42481</v>
      </c>
      <c r="B8" s="67" t="s">
        <v>6</v>
      </c>
      <c r="C8" s="68"/>
      <c r="D8" s="54">
        <v>453487.8063</v>
      </c>
      <c r="E8" s="54">
        <v>571663.69539999997</v>
      </c>
      <c r="F8" s="55">
        <v>79.327725365293503</v>
      </c>
      <c r="G8" s="54">
        <v>502418.53009999997</v>
      </c>
      <c r="H8" s="55">
        <v>-9.7390364543801802</v>
      </c>
      <c r="I8" s="54">
        <v>114938.0019</v>
      </c>
      <c r="J8" s="55">
        <v>25.345334605086201</v>
      </c>
      <c r="K8" s="54">
        <v>109920.6363</v>
      </c>
      <c r="L8" s="55">
        <v>21.878300602909999</v>
      </c>
      <c r="M8" s="55">
        <v>4.5645347123959998E-2</v>
      </c>
      <c r="N8" s="54">
        <v>12613834.3036</v>
      </c>
      <c r="O8" s="54">
        <v>101999830.1004</v>
      </c>
      <c r="P8" s="54">
        <v>20494</v>
      </c>
      <c r="Q8" s="54">
        <v>16301</v>
      </c>
      <c r="R8" s="55">
        <v>25.7223483221888</v>
      </c>
      <c r="S8" s="54">
        <v>22.127832843759101</v>
      </c>
      <c r="T8" s="54">
        <v>22.073262652598</v>
      </c>
      <c r="U8" s="56">
        <v>0.24661335588737801</v>
      </c>
    </row>
    <row r="9" spans="1:23" ht="12" thickBot="1">
      <c r="A9" s="80"/>
      <c r="B9" s="67" t="s">
        <v>7</v>
      </c>
      <c r="C9" s="68"/>
      <c r="D9" s="54">
        <v>73782.670899999997</v>
      </c>
      <c r="E9" s="54">
        <v>73589.618300000002</v>
      </c>
      <c r="F9" s="55">
        <v>100.262336732354</v>
      </c>
      <c r="G9" s="54">
        <v>66797.049499999994</v>
      </c>
      <c r="H9" s="55">
        <v>10.4579789860329</v>
      </c>
      <c r="I9" s="54">
        <v>14237.624900000001</v>
      </c>
      <c r="J9" s="55">
        <v>19.296705752624099</v>
      </c>
      <c r="K9" s="54">
        <v>14867.714400000001</v>
      </c>
      <c r="L9" s="55">
        <v>22.258040604024</v>
      </c>
      <c r="M9" s="55">
        <v>-4.2379715069049001E-2</v>
      </c>
      <c r="N9" s="54">
        <v>2024657.0732</v>
      </c>
      <c r="O9" s="54">
        <v>13982248.0272</v>
      </c>
      <c r="P9" s="54">
        <v>3275</v>
      </c>
      <c r="Q9" s="54">
        <v>2799</v>
      </c>
      <c r="R9" s="55">
        <v>17.006073597713499</v>
      </c>
      <c r="S9" s="54">
        <v>22.5290598167939</v>
      </c>
      <c r="T9" s="54">
        <v>18.9656755269739</v>
      </c>
      <c r="U9" s="56">
        <v>15.816835317573799</v>
      </c>
    </row>
    <row r="10" spans="1:23" ht="12" thickBot="1">
      <c r="A10" s="80"/>
      <c r="B10" s="67" t="s">
        <v>8</v>
      </c>
      <c r="C10" s="68"/>
      <c r="D10" s="54">
        <v>96450.784199999995</v>
      </c>
      <c r="E10" s="54">
        <v>125293.90949999999</v>
      </c>
      <c r="F10" s="55">
        <v>76.979627010521199</v>
      </c>
      <c r="G10" s="54">
        <v>97883.3128</v>
      </c>
      <c r="H10" s="55">
        <v>-1.46350645377831</v>
      </c>
      <c r="I10" s="54">
        <v>24844.688600000001</v>
      </c>
      <c r="J10" s="55">
        <v>25.758928562449199</v>
      </c>
      <c r="K10" s="54">
        <v>21953.629499999999</v>
      </c>
      <c r="L10" s="55">
        <v>22.428367892346198</v>
      </c>
      <c r="M10" s="55">
        <v>0.13168934549068501</v>
      </c>
      <c r="N10" s="54">
        <v>2960615.0729</v>
      </c>
      <c r="O10" s="54">
        <v>24156720.667199999</v>
      </c>
      <c r="P10" s="54">
        <v>85017</v>
      </c>
      <c r="Q10" s="54">
        <v>71414</v>
      </c>
      <c r="R10" s="55">
        <v>19.0480858095051</v>
      </c>
      <c r="S10" s="54">
        <v>1.1344882105931799</v>
      </c>
      <c r="T10" s="54">
        <v>0.97815833309995304</v>
      </c>
      <c r="U10" s="56">
        <v>13.779771004538199</v>
      </c>
    </row>
    <row r="11" spans="1:23" ht="12" thickBot="1">
      <c r="A11" s="80"/>
      <c r="B11" s="67" t="s">
        <v>9</v>
      </c>
      <c r="C11" s="68"/>
      <c r="D11" s="54">
        <v>41214.295400000003</v>
      </c>
      <c r="E11" s="54">
        <v>79453.426000000007</v>
      </c>
      <c r="F11" s="55">
        <v>51.872269674060398</v>
      </c>
      <c r="G11" s="54">
        <v>40014.4542</v>
      </c>
      <c r="H11" s="55">
        <v>2.99851946999692</v>
      </c>
      <c r="I11" s="54">
        <v>9820.6111000000001</v>
      </c>
      <c r="J11" s="55">
        <v>23.828166913172598</v>
      </c>
      <c r="K11" s="54">
        <v>8028.9935999999998</v>
      </c>
      <c r="L11" s="55">
        <v>20.065233327610901</v>
      </c>
      <c r="M11" s="55">
        <v>0.223143470932646</v>
      </c>
      <c r="N11" s="54">
        <v>1073694.5915000001</v>
      </c>
      <c r="O11" s="54">
        <v>8115344.7622999996</v>
      </c>
      <c r="P11" s="54">
        <v>1939</v>
      </c>
      <c r="Q11" s="54">
        <v>1641</v>
      </c>
      <c r="R11" s="55">
        <v>18.159658744667901</v>
      </c>
      <c r="S11" s="54">
        <v>21.255438576585899</v>
      </c>
      <c r="T11" s="54">
        <v>21.0588339427179</v>
      </c>
      <c r="U11" s="56">
        <v>0.924961548827264</v>
      </c>
    </row>
    <row r="12" spans="1:23" ht="12" thickBot="1">
      <c r="A12" s="80"/>
      <c r="B12" s="67" t="s">
        <v>10</v>
      </c>
      <c r="C12" s="68"/>
      <c r="D12" s="54">
        <v>118721.09639999999</v>
      </c>
      <c r="E12" s="54">
        <v>167235.7542</v>
      </c>
      <c r="F12" s="55">
        <v>70.990259808927902</v>
      </c>
      <c r="G12" s="54">
        <v>114229.58689999999</v>
      </c>
      <c r="H12" s="55">
        <v>3.9320018761269</v>
      </c>
      <c r="I12" s="54">
        <v>20492.6486</v>
      </c>
      <c r="J12" s="55">
        <v>17.261168588736201</v>
      </c>
      <c r="K12" s="54">
        <v>16633.635999999999</v>
      </c>
      <c r="L12" s="55">
        <v>14.5615829063284</v>
      </c>
      <c r="M12" s="55">
        <v>0.23200054395803801</v>
      </c>
      <c r="N12" s="54">
        <v>2642106.0647</v>
      </c>
      <c r="O12" s="54">
        <v>26316145.771299999</v>
      </c>
      <c r="P12" s="54">
        <v>1307</v>
      </c>
      <c r="Q12" s="54">
        <v>1167</v>
      </c>
      <c r="R12" s="55">
        <v>11.9965724078835</v>
      </c>
      <c r="S12" s="54">
        <v>90.834809793420007</v>
      </c>
      <c r="T12" s="54">
        <v>81.559450642673497</v>
      </c>
      <c r="U12" s="56">
        <v>10.211238589964401</v>
      </c>
    </row>
    <row r="13" spans="1:23" ht="12" thickBot="1">
      <c r="A13" s="80"/>
      <c r="B13" s="67" t="s">
        <v>11</v>
      </c>
      <c r="C13" s="68"/>
      <c r="D13" s="54">
        <v>186582.03049999999</v>
      </c>
      <c r="E13" s="54">
        <v>215514.4135</v>
      </c>
      <c r="F13" s="55">
        <v>86.575198136341797</v>
      </c>
      <c r="G13" s="54">
        <v>199022.56</v>
      </c>
      <c r="H13" s="55">
        <v>-6.2508137268458297</v>
      </c>
      <c r="I13" s="54">
        <v>53341.9355</v>
      </c>
      <c r="J13" s="55">
        <v>28.588999357041502</v>
      </c>
      <c r="K13" s="54">
        <v>47539.936900000001</v>
      </c>
      <c r="L13" s="55">
        <v>23.886707567222501</v>
      </c>
      <c r="M13" s="55">
        <v>0.122044726567569</v>
      </c>
      <c r="N13" s="54">
        <v>4450863.1388999997</v>
      </c>
      <c r="O13" s="54">
        <v>43958378.847800002</v>
      </c>
      <c r="P13" s="54">
        <v>9092</v>
      </c>
      <c r="Q13" s="54">
        <v>7196</v>
      </c>
      <c r="R13" s="55">
        <v>26.347971095052799</v>
      </c>
      <c r="S13" s="54">
        <v>20.5215607677079</v>
      </c>
      <c r="T13" s="54">
        <v>20.9622357281823</v>
      </c>
      <c r="U13" s="56">
        <v>-2.1473754626299</v>
      </c>
    </row>
    <row r="14" spans="1:23" ht="12" thickBot="1">
      <c r="A14" s="80"/>
      <c r="B14" s="67" t="s">
        <v>12</v>
      </c>
      <c r="C14" s="68"/>
      <c r="D14" s="54">
        <v>97283.717799999999</v>
      </c>
      <c r="E14" s="54">
        <v>116413.26979999999</v>
      </c>
      <c r="F14" s="55">
        <v>83.567550303444904</v>
      </c>
      <c r="G14" s="54">
        <v>115156.0708</v>
      </c>
      <c r="H14" s="55">
        <v>-15.5201135952617</v>
      </c>
      <c r="I14" s="54">
        <v>21421.696199999998</v>
      </c>
      <c r="J14" s="55">
        <v>22.0198165576275</v>
      </c>
      <c r="K14" s="54">
        <v>21481.766500000002</v>
      </c>
      <c r="L14" s="55">
        <v>18.654480263840298</v>
      </c>
      <c r="M14" s="55">
        <v>-2.7963389323689999E-3</v>
      </c>
      <c r="N14" s="54">
        <v>2674664.0562999998</v>
      </c>
      <c r="O14" s="54">
        <v>19208808.039799999</v>
      </c>
      <c r="P14" s="54">
        <v>1589</v>
      </c>
      <c r="Q14" s="54">
        <v>2466</v>
      </c>
      <c r="R14" s="55">
        <v>-35.5636658556367</v>
      </c>
      <c r="S14" s="54">
        <v>61.223233354310899</v>
      </c>
      <c r="T14" s="54">
        <v>40.959121289537698</v>
      </c>
      <c r="U14" s="56">
        <v>33.098728953926297</v>
      </c>
    </row>
    <row r="15" spans="1:23" ht="12" thickBot="1">
      <c r="A15" s="80"/>
      <c r="B15" s="67" t="s">
        <v>13</v>
      </c>
      <c r="C15" s="68"/>
      <c r="D15" s="54">
        <v>98095.464500000002</v>
      </c>
      <c r="E15" s="54">
        <v>102063.80590000001</v>
      </c>
      <c r="F15" s="55">
        <v>96.111901408136703</v>
      </c>
      <c r="G15" s="54">
        <v>86738.587599999999</v>
      </c>
      <c r="H15" s="55">
        <v>13.0932232288274</v>
      </c>
      <c r="I15" s="54">
        <v>14367.610199999999</v>
      </c>
      <c r="J15" s="55">
        <v>14.646559117929501</v>
      </c>
      <c r="K15" s="54">
        <v>17349.098000000002</v>
      </c>
      <c r="L15" s="55">
        <v>20.001591540787299</v>
      </c>
      <c r="M15" s="55">
        <v>-0.17185261158822199</v>
      </c>
      <c r="N15" s="54">
        <v>2249563.2785999998</v>
      </c>
      <c r="O15" s="54">
        <v>15573428.149</v>
      </c>
      <c r="P15" s="54">
        <v>3996</v>
      </c>
      <c r="Q15" s="54">
        <v>2847</v>
      </c>
      <c r="R15" s="55">
        <v>40.358271865121203</v>
      </c>
      <c r="S15" s="54">
        <v>24.5484145395395</v>
      </c>
      <c r="T15" s="54">
        <v>23.935040674394099</v>
      </c>
      <c r="U15" s="56">
        <v>2.4986292461270398</v>
      </c>
    </row>
    <row r="16" spans="1:23" ht="12" thickBot="1">
      <c r="A16" s="80"/>
      <c r="B16" s="67" t="s">
        <v>14</v>
      </c>
      <c r="C16" s="68"/>
      <c r="D16" s="54">
        <v>836125.24120000005</v>
      </c>
      <c r="E16" s="54">
        <v>911864.58479999995</v>
      </c>
      <c r="F16" s="55">
        <v>91.694014126383493</v>
      </c>
      <c r="G16" s="54">
        <v>673780.52339999995</v>
      </c>
      <c r="H16" s="55">
        <v>24.0945993779671</v>
      </c>
      <c r="I16" s="54">
        <v>3385.2492000000002</v>
      </c>
      <c r="J16" s="55">
        <v>0.40487346072001401</v>
      </c>
      <c r="K16" s="54">
        <v>45442.4018</v>
      </c>
      <c r="L16" s="55">
        <v>6.7443923090401396</v>
      </c>
      <c r="M16" s="55">
        <v>-0.92550461538324802</v>
      </c>
      <c r="N16" s="54">
        <v>18618694.233100001</v>
      </c>
      <c r="O16" s="54">
        <v>130198446.2652</v>
      </c>
      <c r="P16" s="54">
        <v>34741</v>
      </c>
      <c r="Q16" s="54">
        <v>26636</v>
      </c>
      <c r="R16" s="55">
        <v>30.428743054512701</v>
      </c>
      <c r="S16" s="54">
        <v>24.067391301344198</v>
      </c>
      <c r="T16" s="54">
        <v>23.415008890223799</v>
      </c>
      <c r="U16" s="56">
        <v>2.71064862390815</v>
      </c>
    </row>
    <row r="17" spans="1:21" ht="12" thickBot="1">
      <c r="A17" s="80"/>
      <c r="B17" s="67" t="s">
        <v>15</v>
      </c>
      <c r="C17" s="68"/>
      <c r="D17" s="54">
        <v>364970.8835</v>
      </c>
      <c r="E17" s="54">
        <v>576498.43420000002</v>
      </c>
      <c r="F17" s="55">
        <v>63.308217654826002</v>
      </c>
      <c r="G17" s="54">
        <v>415365.10800000001</v>
      </c>
      <c r="H17" s="55">
        <v>-12.132512704943</v>
      </c>
      <c r="I17" s="54">
        <v>50143.646699999998</v>
      </c>
      <c r="J17" s="55">
        <v>13.7390813807206</v>
      </c>
      <c r="K17" s="54">
        <v>39116.376900000003</v>
      </c>
      <c r="L17" s="55">
        <v>9.4173478095805798</v>
      </c>
      <c r="M17" s="55">
        <v>0.28190928388359998</v>
      </c>
      <c r="N17" s="54">
        <v>19556334.381900001</v>
      </c>
      <c r="O17" s="54">
        <v>169130540.89019999</v>
      </c>
      <c r="P17" s="54">
        <v>9129</v>
      </c>
      <c r="Q17" s="54">
        <v>7929</v>
      </c>
      <c r="R17" s="55">
        <v>15.1343170639425</v>
      </c>
      <c r="S17" s="54">
        <v>39.979283985102398</v>
      </c>
      <c r="T17" s="54">
        <v>43.236709711186798</v>
      </c>
      <c r="U17" s="56">
        <v>-8.14778405560787</v>
      </c>
    </row>
    <row r="18" spans="1:21" ht="12" customHeight="1" thickBot="1">
      <c r="A18" s="80"/>
      <c r="B18" s="67" t="s">
        <v>16</v>
      </c>
      <c r="C18" s="68"/>
      <c r="D18" s="54">
        <v>1244674.8965</v>
      </c>
      <c r="E18" s="54">
        <v>1403026.5574</v>
      </c>
      <c r="F18" s="55">
        <v>88.713566392253696</v>
      </c>
      <c r="G18" s="54">
        <v>1321858.8873000001</v>
      </c>
      <c r="H18" s="55">
        <v>-5.8390492012089403</v>
      </c>
      <c r="I18" s="54">
        <v>160710.97140000001</v>
      </c>
      <c r="J18" s="55">
        <v>12.9118834044067</v>
      </c>
      <c r="K18" s="54">
        <v>183897.69889999999</v>
      </c>
      <c r="L18" s="55">
        <v>13.9120522369544</v>
      </c>
      <c r="M18" s="55">
        <v>-0.12608492460043499</v>
      </c>
      <c r="N18" s="54">
        <v>33895513.315300003</v>
      </c>
      <c r="O18" s="54">
        <v>313175353.3452</v>
      </c>
      <c r="P18" s="54">
        <v>62061</v>
      </c>
      <c r="Q18" s="54">
        <v>51773</v>
      </c>
      <c r="R18" s="55">
        <v>19.871361520483699</v>
      </c>
      <c r="S18" s="54">
        <v>20.055669365624102</v>
      </c>
      <c r="T18" s="54">
        <v>20.922596306955398</v>
      </c>
      <c r="U18" s="56">
        <v>-4.3226028786511002</v>
      </c>
    </row>
    <row r="19" spans="1:21" ht="12" customHeight="1" thickBot="1">
      <c r="A19" s="80"/>
      <c r="B19" s="67" t="s">
        <v>17</v>
      </c>
      <c r="C19" s="68"/>
      <c r="D19" s="54">
        <v>412168.1263</v>
      </c>
      <c r="E19" s="54">
        <v>615719.25</v>
      </c>
      <c r="F19" s="55">
        <v>66.9409193069731</v>
      </c>
      <c r="G19" s="54">
        <v>429935.56069999997</v>
      </c>
      <c r="H19" s="55">
        <v>-4.1325807921242896</v>
      </c>
      <c r="I19" s="54">
        <v>41413.997100000001</v>
      </c>
      <c r="J19" s="55">
        <v>10.0478407856935</v>
      </c>
      <c r="K19" s="54">
        <v>34619.442000000003</v>
      </c>
      <c r="L19" s="55">
        <v>8.0522397225375606</v>
      </c>
      <c r="M19" s="55">
        <v>0.19626414255897001</v>
      </c>
      <c r="N19" s="54">
        <v>11003560.7884</v>
      </c>
      <c r="O19" s="54">
        <v>88392142.119299993</v>
      </c>
      <c r="P19" s="54">
        <v>8656</v>
      </c>
      <c r="Q19" s="54">
        <v>7406</v>
      </c>
      <c r="R19" s="55">
        <v>16.878206859303301</v>
      </c>
      <c r="S19" s="54">
        <v>47.616465607671003</v>
      </c>
      <c r="T19" s="54">
        <v>57.617226019443699</v>
      </c>
      <c r="U19" s="56">
        <v>-21.002735680074501</v>
      </c>
    </row>
    <row r="20" spans="1:21" ht="12" thickBot="1">
      <c r="A20" s="80"/>
      <c r="B20" s="67" t="s">
        <v>18</v>
      </c>
      <c r="C20" s="68"/>
      <c r="D20" s="54">
        <v>940755.92819999997</v>
      </c>
      <c r="E20" s="54">
        <v>1006706.8827</v>
      </c>
      <c r="F20" s="55">
        <v>93.448842395601901</v>
      </c>
      <c r="G20" s="54">
        <v>965759.29859999998</v>
      </c>
      <c r="H20" s="55">
        <v>-2.5889857272143999</v>
      </c>
      <c r="I20" s="54">
        <v>59382.868799999997</v>
      </c>
      <c r="J20" s="55">
        <v>6.31225028936257</v>
      </c>
      <c r="K20" s="54">
        <v>50691.641199999998</v>
      </c>
      <c r="L20" s="55">
        <v>5.2488897879093104</v>
      </c>
      <c r="M20" s="55">
        <v>0.17145287456189101</v>
      </c>
      <c r="N20" s="54">
        <v>19418855.462299999</v>
      </c>
      <c r="O20" s="54">
        <v>146300196.5887</v>
      </c>
      <c r="P20" s="54">
        <v>36408</v>
      </c>
      <c r="Q20" s="54">
        <v>29760</v>
      </c>
      <c r="R20" s="55">
        <v>22.338709677419399</v>
      </c>
      <c r="S20" s="54">
        <v>25.839264123269601</v>
      </c>
      <c r="T20" s="54">
        <v>24.179042651209699</v>
      </c>
      <c r="U20" s="56">
        <v>6.4251886746450104</v>
      </c>
    </row>
    <row r="21" spans="1:21" ht="12" customHeight="1" thickBot="1">
      <c r="A21" s="80"/>
      <c r="B21" s="67" t="s">
        <v>19</v>
      </c>
      <c r="C21" s="68"/>
      <c r="D21" s="54">
        <v>283935.9988</v>
      </c>
      <c r="E21" s="54">
        <v>322062.76730000001</v>
      </c>
      <c r="F21" s="55">
        <v>88.161696299254302</v>
      </c>
      <c r="G21" s="54">
        <v>299464.01500000001</v>
      </c>
      <c r="H21" s="55">
        <v>-5.1852694888900102</v>
      </c>
      <c r="I21" s="54">
        <v>38802.309399999998</v>
      </c>
      <c r="J21" s="55">
        <v>13.665864689222399</v>
      </c>
      <c r="K21" s="54">
        <v>26948.151600000001</v>
      </c>
      <c r="L21" s="55">
        <v>8.9987945964058493</v>
      </c>
      <c r="M21" s="55">
        <v>0.439887602532264</v>
      </c>
      <c r="N21" s="54">
        <v>6836036.9347000001</v>
      </c>
      <c r="O21" s="54">
        <v>54201916.891900003</v>
      </c>
      <c r="P21" s="54">
        <v>24379</v>
      </c>
      <c r="Q21" s="54">
        <v>21633</v>
      </c>
      <c r="R21" s="55">
        <v>12.693570008782901</v>
      </c>
      <c r="S21" s="54">
        <v>11.6467451002912</v>
      </c>
      <c r="T21" s="54">
        <v>11.550441029908001</v>
      </c>
      <c r="U21" s="56">
        <v>0.82687540213113098</v>
      </c>
    </row>
    <row r="22" spans="1:21" ht="12" customHeight="1" thickBot="1">
      <c r="A22" s="80"/>
      <c r="B22" s="67" t="s">
        <v>20</v>
      </c>
      <c r="C22" s="68"/>
      <c r="D22" s="54">
        <v>1066946.8668</v>
      </c>
      <c r="E22" s="54">
        <v>1154647.7714</v>
      </c>
      <c r="F22" s="55">
        <v>92.404531773905106</v>
      </c>
      <c r="G22" s="54">
        <v>1019509.9712</v>
      </c>
      <c r="H22" s="55">
        <v>4.6529113927316503</v>
      </c>
      <c r="I22" s="54">
        <v>43172.004800000002</v>
      </c>
      <c r="J22" s="55">
        <v>4.0463125337705002</v>
      </c>
      <c r="K22" s="54">
        <v>119214.51360000001</v>
      </c>
      <c r="L22" s="55">
        <v>11.693315118799701</v>
      </c>
      <c r="M22" s="55">
        <v>-0.63786284491454703</v>
      </c>
      <c r="N22" s="54">
        <v>23883743.1505</v>
      </c>
      <c r="O22" s="54">
        <v>167780195.38820001</v>
      </c>
      <c r="P22" s="54">
        <v>66295</v>
      </c>
      <c r="Q22" s="54">
        <v>50931</v>
      </c>
      <c r="R22" s="55">
        <v>30.166303430130998</v>
      </c>
      <c r="S22" s="54">
        <v>16.093926643034902</v>
      </c>
      <c r="T22" s="54">
        <v>16.103003449765399</v>
      </c>
      <c r="U22" s="56">
        <v>-5.6398956772779001E-2</v>
      </c>
    </row>
    <row r="23" spans="1:21" ht="12" thickBot="1">
      <c r="A23" s="80"/>
      <c r="B23" s="67" t="s">
        <v>21</v>
      </c>
      <c r="C23" s="68"/>
      <c r="D23" s="54">
        <v>2141330.0619999999</v>
      </c>
      <c r="E23" s="54">
        <v>2373404.8664000002</v>
      </c>
      <c r="F23" s="55">
        <v>90.221861946714</v>
      </c>
      <c r="G23" s="54">
        <v>2159301.8412000001</v>
      </c>
      <c r="H23" s="55">
        <v>-0.83229583086043002</v>
      </c>
      <c r="I23" s="54">
        <v>163340.83970000001</v>
      </c>
      <c r="J23" s="55">
        <v>7.6280085260391797</v>
      </c>
      <c r="K23" s="54">
        <v>202556.12179999999</v>
      </c>
      <c r="L23" s="55">
        <v>9.3806302544267002</v>
      </c>
      <c r="M23" s="55">
        <v>-0.19360205829138299</v>
      </c>
      <c r="N23" s="54">
        <v>51644050.036300004</v>
      </c>
      <c r="O23" s="54">
        <v>373453881.81819999</v>
      </c>
      <c r="P23" s="54">
        <v>68866</v>
      </c>
      <c r="Q23" s="54">
        <v>54306</v>
      </c>
      <c r="R23" s="55">
        <v>26.811033771590601</v>
      </c>
      <c r="S23" s="54">
        <v>31.094154764324902</v>
      </c>
      <c r="T23" s="54">
        <v>45.652616797407298</v>
      </c>
      <c r="U23" s="56">
        <v>-46.820574939009603</v>
      </c>
    </row>
    <row r="24" spans="1:21" ht="12" thickBot="1">
      <c r="A24" s="80"/>
      <c r="B24" s="67" t="s">
        <v>22</v>
      </c>
      <c r="C24" s="68"/>
      <c r="D24" s="54">
        <v>193581.3334</v>
      </c>
      <c r="E24" s="54">
        <v>196238.71239999999</v>
      </c>
      <c r="F24" s="55">
        <v>98.645843642418896</v>
      </c>
      <c r="G24" s="54">
        <v>186857.49609999999</v>
      </c>
      <c r="H24" s="55">
        <v>3.5983770736185199</v>
      </c>
      <c r="I24" s="54">
        <v>30683.079399999999</v>
      </c>
      <c r="J24" s="55">
        <v>15.850226290465301</v>
      </c>
      <c r="K24" s="54">
        <v>30540.670600000001</v>
      </c>
      <c r="L24" s="55">
        <v>16.344364682942999</v>
      </c>
      <c r="M24" s="55">
        <v>4.6629231513990003E-3</v>
      </c>
      <c r="N24" s="54">
        <v>4521895.2167999996</v>
      </c>
      <c r="O24" s="54">
        <v>37392432.920999996</v>
      </c>
      <c r="P24" s="54">
        <v>20496</v>
      </c>
      <c r="Q24" s="54">
        <v>18257</v>
      </c>
      <c r="R24" s="55">
        <v>12.2637892315276</v>
      </c>
      <c r="S24" s="54">
        <v>9.4448347677595592</v>
      </c>
      <c r="T24" s="54">
        <v>9.3668896478063193</v>
      </c>
      <c r="U24" s="56">
        <v>0.82526716316214899</v>
      </c>
    </row>
    <row r="25" spans="1:21" ht="12" thickBot="1">
      <c r="A25" s="80"/>
      <c r="B25" s="67" t="s">
        <v>23</v>
      </c>
      <c r="C25" s="68"/>
      <c r="D25" s="54">
        <v>209640.7163</v>
      </c>
      <c r="E25" s="54">
        <v>301562.58519999997</v>
      </c>
      <c r="F25" s="55">
        <v>69.518145349816393</v>
      </c>
      <c r="G25" s="54">
        <v>176955.774</v>
      </c>
      <c r="H25" s="55">
        <v>18.4706842626113</v>
      </c>
      <c r="I25" s="54">
        <v>13808.808499999999</v>
      </c>
      <c r="J25" s="55">
        <v>6.5868924432786802</v>
      </c>
      <c r="K25" s="54">
        <v>14993.635700000001</v>
      </c>
      <c r="L25" s="55">
        <v>8.4730977470110709</v>
      </c>
      <c r="M25" s="55">
        <v>-7.9022007984361001E-2</v>
      </c>
      <c r="N25" s="54">
        <v>5117206.3455999997</v>
      </c>
      <c r="O25" s="54">
        <v>49853706.715899996</v>
      </c>
      <c r="P25" s="54">
        <v>15083</v>
      </c>
      <c r="Q25" s="54">
        <v>13148</v>
      </c>
      <c r="R25" s="55">
        <v>14.7170672345604</v>
      </c>
      <c r="S25" s="54">
        <v>13.899139183186399</v>
      </c>
      <c r="T25" s="54">
        <v>13.647114101004</v>
      </c>
      <c r="U25" s="56">
        <v>1.8132423804150899</v>
      </c>
    </row>
    <row r="26" spans="1:21" ht="12" thickBot="1">
      <c r="A26" s="80"/>
      <c r="B26" s="67" t="s">
        <v>24</v>
      </c>
      <c r="C26" s="68"/>
      <c r="D26" s="54">
        <v>593235.47820000001</v>
      </c>
      <c r="E26" s="54">
        <v>598034.85580000002</v>
      </c>
      <c r="F26" s="55">
        <v>99.197475271975605</v>
      </c>
      <c r="G26" s="54">
        <v>503614.94520000002</v>
      </c>
      <c r="H26" s="55">
        <v>17.795447465207602</v>
      </c>
      <c r="I26" s="54">
        <v>105276.019</v>
      </c>
      <c r="J26" s="55">
        <v>17.746076030285501</v>
      </c>
      <c r="K26" s="54">
        <v>112253.7341</v>
      </c>
      <c r="L26" s="55">
        <v>22.289595487564601</v>
      </c>
      <c r="M26" s="55">
        <v>-6.2160204789124998E-2</v>
      </c>
      <c r="N26" s="54">
        <v>11402805.490800001</v>
      </c>
      <c r="O26" s="54">
        <v>87588362.1602</v>
      </c>
      <c r="P26" s="54">
        <v>41623</v>
      </c>
      <c r="Q26" s="54">
        <v>29847</v>
      </c>
      <c r="R26" s="55">
        <v>39.454551546219001</v>
      </c>
      <c r="S26" s="54">
        <v>14.252588189222299</v>
      </c>
      <c r="T26" s="54">
        <v>14.1493029584213</v>
      </c>
      <c r="U26" s="56">
        <v>0.72467701606032398</v>
      </c>
    </row>
    <row r="27" spans="1:21" ht="12" thickBot="1">
      <c r="A27" s="80"/>
      <c r="B27" s="67" t="s">
        <v>25</v>
      </c>
      <c r="C27" s="68"/>
      <c r="D27" s="54">
        <v>197852.06820000001</v>
      </c>
      <c r="E27" s="54">
        <v>226842.9228</v>
      </c>
      <c r="F27" s="55">
        <v>87.219854936554398</v>
      </c>
      <c r="G27" s="54">
        <v>213093.67869999999</v>
      </c>
      <c r="H27" s="55">
        <v>-7.1525399500271503</v>
      </c>
      <c r="I27" s="54">
        <v>55606.771200000003</v>
      </c>
      <c r="J27" s="55">
        <v>28.105226144914301</v>
      </c>
      <c r="K27" s="54">
        <v>59432.847500000003</v>
      </c>
      <c r="L27" s="55">
        <v>27.890478902319501</v>
      </c>
      <c r="M27" s="55">
        <v>-6.4376459499100994E-2</v>
      </c>
      <c r="N27" s="54">
        <v>4604535.8010999998</v>
      </c>
      <c r="O27" s="54">
        <v>29707237.8972</v>
      </c>
      <c r="P27" s="54">
        <v>26628</v>
      </c>
      <c r="Q27" s="54">
        <v>22548</v>
      </c>
      <c r="R27" s="55">
        <v>18.0947312400213</v>
      </c>
      <c r="S27" s="54">
        <v>7.43022638575935</v>
      </c>
      <c r="T27" s="54">
        <v>7.6373477425935796</v>
      </c>
      <c r="U27" s="56">
        <v>-2.78755109307561</v>
      </c>
    </row>
    <row r="28" spans="1:21" ht="12" thickBot="1">
      <c r="A28" s="80"/>
      <c r="B28" s="67" t="s">
        <v>26</v>
      </c>
      <c r="C28" s="68"/>
      <c r="D28" s="54">
        <v>768748.86340000003</v>
      </c>
      <c r="E28" s="54">
        <v>587314.40910000005</v>
      </c>
      <c r="F28" s="55">
        <v>130.89221914000501</v>
      </c>
      <c r="G28" s="54">
        <v>661891.78379999998</v>
      </c>
      <c r="H28" s="55">
        <v>16.144191877790199</v>
      </c>
      <c r="I28" s="54">
        <v>37946.406199999998</v>
      </c>
      <c r="J28" s="55">
        <v>4.9361251777559403</v>
      </c>
      <c r="K28" s="54">
        <v>29841.042399999998</v>
      </c>
      <c r="L28" s="55">
        <v>4.5084473218082604</v>
      </c>
      <c r="M28" s="55">
        <v>0.27161798476583998</v>
      </c>
      <c r="N28" s="54">
        <v>16425830.7226</v>
      </c>
      <c r="O28" s="54">
        <v>125129514.3316</v>
      </c>
      <c r="P28" s="54">
        <v>35735</v>
      </c>
      <c r="Q28" s="54">
        <v>32617</v>
      </c>
      <c r="R28" s="55">
        <v>9.5594321979335994</v>
      </c>
      <c r="S28" s="54">
        <v>21.512490930460299</v>
      </c>
      <c r="T28" s="54">
        <v>20.8194996167643</v>
      </c>
      <c r="U28" s="56">
        <v>3.2213438970697799</v>
      </c>
    </row>
    <row r="29" spans="1:21" ht="12" thickBot="1">
      <c r="A29" s="80"/>
      <c r="B29" s="67" t="s">
        <v>27</v>
      </c>
      <c r="C29" s="68"/>
      <c r="D29" s="54">
        <v>834405.38500000001</v>
      </c>
      <c r="E29" s="54">
        <v>763158.5527</v>
      </c>
      <c r="F29" s="55">
        <v>109.335783769694</v>
      </c>
      <c r="G29" s="54">
        <v>775673.05660000001</v>
      </c>
      <c r="H29" s="55">
        <v>7.5717891578496799</v>
      </c>
      <c r="I29" s="54">
        <v>110476.0337</v>
      </c>
      <c r="J29" s="55">
        <v>13.2400911698335</v>
      </c>
      <c r="K29" s="54">
        <v>83940.334700000007</v>
      </c>
      <c r="L29" s="55">
        <v>10.8216127897925</v>
      </c>
      <c r="M29" s="55">
        <v>0.31612572304885</v>
      </c>
      <c r="N29" s="54">
        <v>16879479.235599998</v>
      </c>
      <c r="O29" s="54">
        <v>90767097.289800003</v>
      </c>
      <c r="P29" s="54">
        <v>108927</v>
      </c>
      <c r="Q29" s="54">
        <v>94392</v>
      </c>
      <c r="R29" s="55">
        <v>15.398550724637699</v>
      </c>
      <c r="S29" s="54">
        <v>7.6602255180074703</v>
      </c>
      <c r="T29" s="54">
        <v>7.7274517681583204</v>
      </c>
      <c r="U29" s="56">
        <v>-0.87760144910633098</v>
      </c>
    </row>
    <row r="30" spans="1:21" ht="12" thickBot="1">
      <c r="A30" s="80"/>
      <c r="B30" s="67" t="s">
        <v>28</v>
      </c>
      <c r="C30" s="68"/>
      <c r="D30" s="54">
        <v>1494102.7588</v>
      </c>
      <c r="E30" s="54">
        <v>1171042.4774</v>
      </c>
      <c r="F30" s="55">
        <v>127.587409307071</v>
      </c>
      <c r="G30" s="54">
        <v>1085237.0432</v>
      </c>
      <c r="H30" s="55">
        <v>37.675245068523701</v>
      </c>
      <c r="I30" s="54">
        <v>119553.3662</v>
      </c>
      <c r="J30" s="55">
        <v>8.0016829830379397</v>
      </c>
      <c r="K30" s="54">
        <v>125081.8077</v>
      </c>
      <c r="L30" s="55">
        <v>11.525759140249701</v>
      </c>
      <c r="M30" s="55">
        <v>-4.4198605709789E-2</v>
      </c>
      <c r="N30" s="54">
        <v>25200421.714499999</v>
      </c>
      <c r="O30" s="54">
        <v>129431116.0283</v>
      </c>
      <c r="P30" s="54">
        <v>80593</v>
      </c>
      <c r="Q30" s="54">
        <v>67425</v>
      </c>
      <c r="R30" s="55">
        <v>19.529847979236202</v>
      </c>
      <c r="S30" s="54">
        <v>18.538865147097098</v>
      </c>
      <c r="T30" s="54">
        <v>17.458206731924399</v>
      </c>
      <c r="U30" s="56">
        <v>5.8291508493010102</v>
      </c>
    </row>
    <row r="31" spans="1:21" ht="12" thickBot="1">
      <c r="A31" s="80"/>
      <c r="B31" s="67" t="s">
        <v>29</v>
      </c>
      <c r="C31" s="68"/>
      <c r="D31" s="54">
        <v>722464.85840000003</v>
      </c>
      <c r="E31" s="54">
        <v>561472.7794</v>
      </c>
      <c r="F31" s="55">
        <v>128.67317613723699</v>
      </c>
      <c r="G31" s="54">
        <v>884686.31050000002</v>
      </c>
      <c r="H31" s="55">
        <v>-18.336607018177698</v>
      </c>
      <c r="I31" s="54">
        <v>35930.6106</v>
      </c>
      <c r="J31" s="55">
        <v>4.9733367903282399</v>
      </c>
      <c r="K31" s="54">
        <v>12157.621499999999</v>
      </c>
      <c r="L31" s="55">
        <v>1.37422964000979</v>
      </c>
      <c r="M31" s="55">
        <v>1.95539802748424</v>
      </c>
      <c r="N31" s="54">
        <v>18820741.6862</v>
      </c>
      <c r="O31" s="54">
        <v>152818705.03740001</v>
      </c>
      <c r="P31" s="54">
        <v>30720</v>
      </c>
      <c r="Q31" s="54">
        <v>24457</v>
      </c>
      <c r="R31" s="55">
        <v>25.608210328331399</v>
      </c>
      <c r="S31" s="54">
        <v>23.517736276041699</v>
      </c>
      <c r="T31" s="54">
        <v>28.807999611563201</v>
      </c>
      <c r="U31" s="56">
        <v>-22.494781272425701</v>
      </c>
    </row>
    <row r="32" spans="1:21" ht="12" thickBot="1">
      <c r="A32" s="80"/>
      <c r="B32" s="67" t="s">
        <v>30</v>
      </c>
      <c r="C32" s="68"/>
      <c r="D32" s="54">
        <v>97789.819799999997</v>
      </c>
      <c r="E32" s="54">
        <v>103403.36199999999</v>
      </c>
      <c r="F32" s="55">
        <v>94.571218873908606</v>
      </c>
      <c r="G32" s="54">
        <v>100591.14599999999</v>
      </c>
      <c r="H32" s="55">
        <v>-2.7848635902806</v>
      </c>
      <c r="I32" s="54">
        <v>26571.309099999999</v>
      </c>
      <c r="J32" s="55">
        <v>27.1718560831216</v>
      </c>
      <c r="K32" s="54">
        <v>29097.8164</v>
      </c>
      <c r="L32" s="55">
        <v>28.926816680267301</v>
      </c>
      <c r="M32" s="55">
        <v>-8.6828072088597996E-2</v>
      </c>
      <c r="N32" s="54">
        <v>2094644.3566000001</v>
      </c>
      <c r="O32" s="54">
        <v>14410998.182700001</v>
      </c>
      <c r="P32" s="54">
        <v>21634</v>
      </c>
      <c r="Q32" s="54">
        <v>17463</v>
      </c>
      <c r="R32" s="55">
        <v>23.8847849739449</v>
      </c>
      <c r="S32" s="54">
        <v>4.5201913561985796</v>
      </c>
      <c r="T32" s="54">
        <v>4.6743184733436403</v>
      </c>
      <c r="U32" s="56">
        <v>-3.40974761906284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128373.755</v>
      </c>
      <c r="E34" s="54">
        <v>119850.6485</v>
      </c>
      <c r="F34" s="55">
        <v>107.111439618118</v>
      </c>
      <c r="G34" s="54">
        <v>108730.36659999999</v>
      </c>
      <c r="H34" s="55">
        <v>18.066147493335201</v>
      </c>
      <c r="I34" s="54">
        <v>10824.352500000001</v>
      </c>
      <c r="J34" s="55">
        <v>8.4319045586849093</v>
      </c>
      <c r="K34" s="54">
        <v>11444.1095</v>
      </c>
      <c r="L34" s="55">
        <v>10.5252192720925</v>
      </c>
      <c r="M34" s="55">
        <v>-5.4155109228901002E-2</v>
      </c>
      <c r="N34" s="54">
        <v>2461406.0548</v>
      </c>
      <c r="O34" s="54">
        <v>25357048.721900001</v>
      </c>
      <c r="P34" s="54">
        <v>9136</v>
      </c>
      <c r="Q34" s="54">
        <v>6260</v>
      </c>
      <c r="R34" s="55">
        <v>45.942492012779603</v>
      </c>
      <c r="S34" s="54">
        <v>14.0514180166375</v>
      </c>
      <c r="T34" s="54">
        <v>14.511210958466499</v>
      </c>
      <c r="U34" s="56">
        <v>-3.2722173753891601</v>
      </c>
    </row>
    <row r="35" spans="1:21" ht="12" customHeight="1" thickBot="1">
      <c r="A35" s="80"/>
      <c r="B35" s="67" t="s">
        <v>68</v>
      </c>
      <c r="C35" s="68"/>
      <c r="D35" s="54">
        <v>64178.65</v>
      </c>
      <c r="E35" s="57"/>
      <c r="F35" s="57"/>
      <c r="G35" s="57"/>
      <c r="H35" s="57"/>
      <c r="I35" s="54">
        <v>156.09</v>
      </c>
      <c r="J35" s="55">
        <v>0.24321172227835899</v>
      </c>
      <c r="K35" s="57"/>
      <c r="L35" s="57"/>
      <c r="M35" s="57"/>
      <c r="N35" s="54">
        <v>1981710.78</v>
      </c>
      <c r="O35" s="54">
        <v>17182551.010000002</v>
      </c>
      <c r="P35" s="54">
        <v>40</v>
      </c>
      <c r="Q35" s="54">
        <v>56</v>
      </c>
      <c r="R35" s="55">
        <v>-28.571428571428601</v>
      </c>
      <c r="S35" s="54">
        <v>1604.4662499999999</v>
      </c>
      <c r="T35" s="54">
        <v>2814.6682142857098</v>
      </c>
      <c r="U35" s="56">
        <v>-75.4270751588395</v>
      </c>
    </row>
    <row r="36" spans="1:21" ht="12" thickBot="1">
      <c r="A36" s="80"/>
      <c r="B36" s="67" t="s">
        <v>35</v>
      </c>
      <c r="C36" s="68"/>
      <c r="D36" s="54">
        <v>90470.14</v>
      </c>
      <c r="E36" s="57"/>
      <c r="F36" s="57"/>
      <c r="G36" s="54">
        <v>64369.22</v>
      </c>
      <c r="H36" s="55">
        <v>40.548759174027602</v>
      </c>
      <c r="I36" s="54">
        <v>-10229.33</v>
      </c>
      <c r="J36" s="55">
        <v>-11.306857710179299</v>
      </c>
      <c r="K36" s="54">
        <v>-2350.5300000000002</v>
      </c>
      <c r="L36" s="55">
        <v>-3.6516366051973299</v>
      </c>
      <c r="M36" s="55">
        <v>3.3519248850259298</v>
      </c>
      <c r="N36" s="54">
        <v>3970663.83</v>
      </c>
      <c r="O36" s="54">
        <v>54240805.280000001</v>
      </c>
      <c r="P36" s="54">
        <v>52</v>
      </c>
      <c r="Q36" s="54">
        <v>44</v>
      </c>
      <c r="R36" s="55">
        <v>18.181818181818201</v>
      </c>
      <c r="S36" s="54">
        <v>1739.8103846153799</v>
      </c>
      <c r="T36" s="54">
        <v>1384.3834090909099</v>
      </c>
      <c r="U36" s="56">
        <v>20.429063917965301</v>
      </c>
    </row>
    <row r="37" spans="1:21" ht="12" thickBot="1">
      <c r="A37" s="80"/>
      <c r="B37" s="67" t="s">
        <v>36</v>
      </c>
      <c r="C37" s="68"/>
      <c r="D37" s="54">
        <v>5577.79</v>
      </c>
      <c r="E37" s="57"/>
      <c r="F37" s="57"/>
      <c r="G37" s="54">
        <v>29486.34</v>
      </c>
      <c r="H37" s="55">
        <v>-81.083477976581705</v>
      </c>
      <c r="I37" s="54">
        <v>60.7</v>
      </c>
      <c r="J37" s="55">
        <v>1.08824462735241</v>
      </c>
      <c r="K37" s="54">
        <v>-1080.4000000000001</v>
      </c>
      <c r="L37" s="55">
        <v>-3.6640695318578</v>
      </c>
      <c r="M37" s="55">
        <v>-1.05618289522399</v>
      </c>
      <c r="N37" s="54">
        <v>1752096.02</v>
      </c>
      <c r="O37" s="54">
        <v>26117393.219999999</v>
      </c>
      <c r="P37" s="54">
        <v>5</v>
      </c>
      <c r="Q37" s="54">
        <v>5</v>
      </c>
      <c r="R37" s="55">
        <v>0</v>
      </c>
      <c r="S37" s="54">
        <v>1115.558</v>
      </c>
      <c r="T37" s="54">
        <v>1297.0940000000001</v>
      </c>
      <c r="U37" s="56">
        <v>-16.273111752145599</v>
      </c>
    </row>
    <row r="38" spans="1:21" ht="12" thickBot="1">
      <c r="A38" s="80"/>
      <c r="B38" s="67" t="s">
        <v>37</v>
      </c>
      <c r="C38" s="68"/>
      <c r="D38" s="54">
        <v>58524.84</v>
      </c>
      <c r="E38" s="57"/>
      <c r="F38" s="57"/>
      <c r="G38" s="54">
        <v>73437.64</v>
      </c>
      <c r="H38" s="55">
        <v>-20.3067527769139</v>
      </c>
      <c r="I38" s="54">
        <v>-8924.82</v>
      </c>
      <c r="J38" s="55">
        <v>-15.2496273377253</v>
      </c>
      <c r="K38" s="54">
        <v>-14060.74</v>
      </c>
      <c r="L38" s="55">
        <v>-19.146503073900501</v>
      </c>
      <c r="M38" s="55">
        <v>-0.36526669293365799</v>
      </c>
      <c r="N38" s="54">
        <v>2891958.17</v>
      </c>
      <c r="O38" s="54">
        <v>30754630.98</v>
      </c>
      <c r="P38" s="54">
        <v>40</v>
      </c>
      <c r="Q38" s="54">
        <v>33</v>
      </c>
      <c r="R38" s="55">
        <v>21.2121212121212</v>
      </c>
      <c r="S38" s="54">
        <v>1463.1210000000001</v>
      </c>
      <c r="T38" s="54">
        <v>1161.5139393939401</v>
      </c>
      <c r="U38" s="56">
        <v>20.613951997549101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4">
        <v>17.11</v>
      </c>
      <c r="O39" s="54">
        <v>1244.42</v>
      </c>
      <c r="P39" s="57"/>
      <c r="Q39" s="57"/>
      <c r="R39" s="57"/>
      <c r="S39" s="57"/>
      <c r="T39" s="57"/>
      <c r="U39" s="58"/>
    </row>
    <row r="40" spans="1:21" ht="12" customHeight="1" thickBot="1">
      <c r="A40" s="80"/>
      <c r="B40" s="67" t="s">
        <v>32</v>
      </c>
      <c r="C40" s="68"/>
      <c r="D40" s="54">
        <v>29552.991399999999</v>
      </c>
      <c r="E40" s="57"/>
      <c r="F40" s="57"/>
      <c r="G40" s="54">
        <v>84221.794099999999</v>
      </c>
      <c r="H40" s="55">
        <v>-64.9105178584649</v>
      </c>
      <c r="I40" s="54">
        <v>2122.4349000000002</v>
      </c>
      <c r="J40" s="55">
        <v>7.1817937861952004</v>
      </c>
      <c r="K40" s="54">
        <v>4608.4408000000003</v>
      </c>
      <c r="L40" s="55">
        <v>5.4717912973074503</v>
      </c>
      <c r="M40" s="55">
        <v>-0.53944620488560902</v>
      </c>
      <c r="N40" s="54">
        <v>1067543.5941999999</v>
      </c>
      <c r="O40" s="54">
        <v>10944385.7238</v>
      </c>
      <c r="P40" s="54">
        <v>73</v>
      </c>
      <c r="Q40" s="54">
        <v>82</v>
      </c>
      <c r="R40" s="55">
        <v>-10.975609756097599</v>
      </c>
      <c r="S40" s="54">
        <v>404.83549863013701</v>
      </c>
      <c r="T40" s="54">
        <v>488.42505853658503</v>
      </c>
      <c r="U40" s="56">
        <v>-20.647784146719999</v>
      </c>
    </row>
    <row r="41" spans="1:21" ht="12" thickBot="1">
      <c r="A41" s="80"/>
      <c r="B41" s="67" t="s">
        <v>33</v>
      </c>
      <c r="C41" s="68"/>
      <c r="D41" s="54">
        <v>245436.4895</v>
      </c>
      <c r="E41" s="54">
        <v>563442.48010000004</v>
      </c>
      <c r="F41" s="55">
        <v>43.5601677488783</v>
      </c>
      <c r="G41" s="54">
        <v>277661.37829999998</v>
      </c>
      <c r="H41" s="55">
        <v>-11.6058232503559</v>
      </c>
      <c r="I41" s="54">
        <v>13692.0164</v>
      </c>
      <c r="J41" s="55">
        <v>5.5786392756403904</v>
      </c>
      <c r="K41" s="54">
        <v>19559.997899999998</v>
      </c>
      <c r="L41" s="55">
        <v>7.0445511794825002</v>
      </c>
      <c r="M41" s="55">
        <v>-0.29999908640071998</v>
      </c>
      <c r="N41" s="54">
        <v>6484723.7174000004</v>
      </c>
      <c r="O41" s="54">
        <v>61091881.822400004</v>
      </c>
      <c r="P41" s="54">
        <v>1206</v>
      </c>
      <c r="Q41" s="54">
        <v>1099</v>
      </c>
      <c r="R41" s="55">
        <v>9.7361237488626102</v>
      </c>
      <c r="S41" s="54">
        <v>203.512843698176</v>
      </c>
      <c r="T41" s="54">
        <v>181.871293903549</v>
      </c>
      <c r="U41" s="56">
        <v>10.6339970497012</v>
      </c>
    </row>
    <row r="42" spans="1:21" ht="12" thickBot="1">
      <c r="A42" s="80"/>
      <c r="B42" s="67" t="s">
        <v>38</v>
      </c>
      <c r="C42" s="68"/>
      <c r="D42" s="54">
        <v>49660.72</v>
      </c>
      <c r="E42" s="57"/>
      <c r="F42" s="57"/>
      <c r="G42" s="54">
        <v>36055.58</v>
      </c>
      <c r="H42" s="55">
        <v>37.733798762909899</v>
      </c>
      <c r="I42" s="54">
        <v>-5362.47</v>
      </c>
      <c r="J42" s="55">
        <v>-10.7982123497203</v>
      </c>
      <c r="K42" s="54">
        <v>-2101.7399999999998</v>
      </c>
      <c r="L42" s="55">
        <v>-5.8291670803797899</v>
      </c>
      <c r="M42" s="55">
        <v>1.55144309001113</v>
      </c>
      <c r="N42" s="54">
        <v>2370737.7799999998</v>
      </c>
      <c r="O42" s="54">
        <v>25600184.359999999</v>
      </c>
      <c r="P42" s="54">
        <v>44</v>
      </c>
      <c r="Q42" s="54">
        <v>33</v>
      </c>
      <c r="R42" s="55">
        <v>33.3333333333333</v>
      </c>
      <c r="S42" s="54">
        <v>1128.6527272727301</v>
      </c>
      <c r="T42" s="54">
        <v>1300.5963636363599</v>
      </c>
      <c r="U42" s="56">
        <v>-15.2344146440084</v>
      </c>
    </row>
    <row r="43" spans="1:21" ht="12" thickBot="1">
      <c r="A43" s="80"/>
      <c r="B43" s="67" t="s">
        <v>39</v>
      </c>
      <c r="C43" s="68"/>
      <c r="D43" s="54">
        <v>43768.41</v>
      </c>
      <c r="E43" s="57"/>
      <c r="F43" s="57"/>
      <c r="G43" s="54">
        <v>25082.93</v>
      </c>
      <c r="H43" s="55">
        <v>74.494805830100404</v>
      </c>
      <c r="I43" s="54">
        <v>5375.82</v>
      </c>
      <c r="J43" s="55">
        <v>12.2824201290383</v>
      </c>
      <c r="K43" s="54">
        <v>3277.72</v>
      </c>
      <c r="L43" s="55">
        <v>13.067532381583799</v>
      </c>
      <c r="M43" s="55">
        <v>0.64010958837240495</v>
      </c>
      <c r="N43" s="54">
        <v>1097661.19</v>
      </c>
      <c r="O43" s="54">
        <v>9645888.7200000007</v>
      </c>
      <c r="P43" s="54">
        <v>41</v>
      </c>
      <c r="Q43" s="54">
        <v>27</v>
      </c>
      <c r="R43" s="55">
        <v>51.851851851851897</v>
      </c>
      <c r="S43" s="54">
        <v>1067.5221951219501</v>
      </c>
      <c r="T43" s="54">
        <v>983.12814814814806</v>
      </c>
      <c r="U43" s="56">
        <v>7.9056011537223396</v>
      </c>
    </row>
    <row r="44" spans="1:21" ht="12" thickBot="1">
      <c r="A44" s="80"/>
      <c r="B44" s="67" t="s">
        <v>76</v>
      </c>
      <c r="C44" s="68"/>
      <c r="D44" s="54">
        <v>726.66669999999999</v>
      </c>
      <c r="E44" s="57"/>
      <c r="F44" s="57"/>
      <c r="G44" s="57"/>
      <c r="H44" s="57"/>
      <c r="I44" s="54">
        <v>726.66660000000002</v>
      </c>
      <c r="J44" s="55">
        <v>99.999986238532699</v>
      </c>
      <c r="K44" s="57"/>
      <c r="L44" s="57"/>
      <c r="M44" s="57"/>
      <c r="N44" s="54">
        <v>743.33339999999998</v>
      </c>
      <c r="O44" s="54">
        <v>-780.59820000000002</v>
      </c>
      <c r="P44" s="54">
        <v>1</v>
      </c>
      <c r="Q44" s="54">
        <v>1</v>
      </c>
      <c r="R44" s="55">
        <v>0</v>
      </c>
      <c r="S44" s="54">
        <v>726.66669999999999</v>
      </c>
      <c r="T44" s="54">
        <v>16.666699999999999</v>
      </c>
      <c r="U44" s="56">
        <v>97.706417536402896</v>
      </c>
    </row>
    <row r="45" spans="1:21" ht="12" thickBot="1">
      <c r="A45" s="81"/>
      <c r="B45" s="67" t="s">
        <v>34</v>
      </c>
      <c r="C45" s="68"/>
      <c r="D45" s="59">
        <v>4047.4358999999999</v>
      </c>
      <c r="E45" s="60"/>
      <c r="F45" s="60"/>
      <c r="G45" s="59">
        <v>8494.4953000000005</v>
      </c>
      <c r="H45" s="61">
        <v>-52.352249815242097</v>
      </c>
      <c r="I45" s="59">
        <v>301.16390000000001</v>
      </c>
      <c r="J45" s="61">
        <v>7.4408565679817196</v>
      </c>
      <c r="K45" s="59">
        <v>1388.6842999999999</v>
      </c>
      <c r="L45" s="61">
        <v>16.348049542154701</v>
      </c>
      <c r="M45" s="61">
        <v>-0.78313004618832405</v>
      </c>
      <c r="N45" s="59">
        <v>265925.58659999998</v>
      </c>
      <c r="O45" s="59">
        <v>3766522.5428999998</v>
      </c>
      <c r="P45" s="59">
        <v>13</v>
      </c>
      <c r="Q45" s="59">
        <v>8</v>
      </c>
      <c r="R45" s="61">
        <v>62.5</v>
      </c>
      <c r="S45" s="59">
        <v>311.34122307692297</v>
      </c>
      <c r="T45" s="59">
        <v>2116.3995875000001</v>
      </c>
      <c r="U45" s="62">
        <v>-579.76850819305105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55612</v>
      </c>
      <c r="D2" s="37">
        <v>453488.42987008498</v>
      </c>
      <c r="E2" s="37">
        <v>338549.81282564101</v>
      </c>
      <c r="F2" s="37">
        <v>114938.61704444401</v>
      </c>
      <c r="G2" s="37">
        <v>338549.81282564101</v>
      </c>
      <c r="H2" s="37">
        <v>0.25345435401157201</v>
      </c>
    </row>
    <row r="3" spans="1:8">
      <c r="A3" s="37">
        <v>2</v>
      </c>
      <c r="B3" s="37">
        <v>13</v>
      </c>
      <c r="C3" s="37">
        <v>6276</v>
      </c>
      <c r="D3" s="37">
        <v>73782.688747008506</v>
      </c>
      <c r="E3" s="37">
        <v>59545.057237606801</v>
      </c>
      <c r="F3" s="37">
        <v>14237.631509401701</v>
      </c>
      <c r="G3" s="37">
        <v>59545.057237606801</v>
      </c>
      <c r="H3" s="37">
        <v>0.192967100429489</v>
      </c>
    </row>
    <row r="4" spans="1:8">
      <c r="A4" s="37">
        <v>3</v>
      </c>
      <c r="B4" s="37">
        <v>14</v>
      </c>
      <c r="C4" s="37">
        <v>101511</v>
      </c>
      <c r="D4" s="37">
        <v>96452.735325867907</v>
      </c>
      <c r="E4" s="37">
        <v>71606.095983591105</v>
      </c>
      <c r="F4" s="37">
        <v>24846.639342276801</v>
      </c>
      <c r="G4" s="37">
        <v>71606.095983591105</v>
      </c>
      <c r="H4" s="37">
        <v>0.25760429974672899</v>
      </c>
    </row>
    <row r="5" spans="1:8">
      <c r="A5" s="37">
        <v>4</v>
      </c>
      <c r="B5" s="37">
        <v>15</v>
      </c>
      <c r="C5" s="37">
        <v>2537</v>
      </c>
      <c r="D5" s="37">
        <v>41214.325313811401</v>
      </c>
      <c r="E5" s="37">
        <v>31393.683823356801</v>
      </c>
      <c r="F5" s="37">
        <v>9820.64149045458</v>
      </c>
      <c r="G5" s="37">
        <v>31393.683823356801</v>
      </c>
      <c r="H5" s="37">
        <v>0.23828223356027101</v>
      </c>
    </row>
    <row r="6" spans="1:8">
      <c r="A6" s="37">
        <v>5</v>
      </c>
      <c r="B6" s="37">
        <v>16</v>
      </c>
      <c r="C6" s="37">
        <v>10428</v>
      </c>
      <c r="D6" s="37">
        <v>118721.09575384601</v>
      </c>
      <c r="E6" s="37">
        <v>98228.450064102595</v>
      </c>
      <c r="F6" s="37">
        <v>20492.6456897436</v>
      </c>
      <c r="G6" s="37">
        <v>98228.450064102595</v>
      </c>
      <c r="H6" s="37">
        <v>0.172611662313433</v>
      </c>
    </row>
    <row r="7" spans="1:8">
      <c r="A7" s="37">
        <v>6</v>
      </c>
      <c r="B7" s="37">
        <v>17</v>
      </c>
      <c r="C7" s="37">
        <v>16153</v>
      </c>
      <c r="D7" s="37">
        <v>186582.228350427</v>
      </c>
      <c r="E7" s="37">
        <v>133240.09359658099</v>
      </c>
      <c r="F7" s="37">
        <v>53342.1347538462</v>
      </c>
      <c r="G7" s="37">
        <v>133240.09359658099</v>
      </c>
      <c r="H7" s="37">
        <v>0.28589075832914901</v>
      </c>
    </row>
    <row r="8" spans="1:8">
      <c r="A8" s="37">
        <v>7</v>
      </c>
      <c r="B8" s="37">
        <v>18</v>
      </c>
      <c r="C8" s="37">
        <v>38273</v>
      </c>
      <c r="D8" s="37">
        <v>97283.714435042697</v>
      </c>
      <c r="E8" s="37">
        <v>75862.0237931624</v>
      </c>
      <c r="F8" s="37">
        <v>21421.690641880301</v>
      </c>
      <c r="G8" s="37">
        <v>75862.0237931624</v>
      </c>
      <c r="H8" s="37">
        <v>0.22019811605963899</v>
      </c>
    </row>
    <row r="9" spans="1:8">
      <c r="A9" s="37">
        <v>8</v>
      </c>
      <c r="B9" s="37">
        <v>19</v>
      </c>
      <c r="C9" s="37">
        <v>17252</v>
      </c>
      <c r="D9" s="37">
        <v>98095.649057264993</v>
      </c>
      <c r="E9" s="37">
        <v>83727.855452991498</v>
      </c>
      <c r="F9" s="37">
        <v>14367.7936042735</v>
      </c>
      <c r="G9" s="37">
        <v>83727.855452991498</v>
      </c>
      <c r="H9" s="37">
        <v>0.14646718526614799</v>
      </c>
    </row>
    <row r="10" spans="1:8">
      <c r="A10" s="37">
        <v>9</v>
      </c>
      <c r="B10" s="37">
        <v>21</v>
      </c>
      <c r="C10" s="37">
        <v>224915</v>
      </c>
      <c r="D10" s="37">
        <v>836124.79034871794</v>
      </c>
      <c r="E10" s="37">
        <v>832739.99199999997</v>
      </c>
      <c r="F10" s="37">
        <v>3384.7983487179499</v>
      </c>
      <c r="G10" s="37">
        <v>832739.99199999997</v>
      </c>
      <c r="H10" s="37">
        <v>4.0481975750369398E-3</v>
      </c>
    </row>
    <row r="11" spans="1:8">
      <c r="A11" s="37">
        <v>10</v>
      </c>
      <c r="B11" s="37">
        <v>22</v>
      </c>
      <c r="C11" s="37">
        <v>32799</v>
      </c>
      <c r="D11" s="37">
        <v>364970.88714786299</v>
      </c>
      <c r="E11" s="37">
        <v>314827.23822051298</v>
      </c>
      <c r="F11" s="37">
        <v>50143.648927350398</v>
      </c>
      <c r="G11" s="37">
        <v>314827.23822051298</v>
      </c>
      <c r="H11" s="37">
        <v>0.13739081853680901</v>
      </c>
    </row>
    <row r="12" spans="1:8">
      <c r="A12" s="37">
        <v>11</v>
      </c>
      <c r="B12" s="37">
        <v>23</v>
      </c>
      <c r="C12" s="37">
        <v>137603.07999999999</v>
      </c>
      <c r="D12" s="37">
        <v>1244675.0958948701</v>
      </c>
      <c r="E12" s="37">
        <v>1083963.9390735</v>
      </c>
      <c r="F12" s="37">
        <v>160711.156821368</v>
      </c>
      <c r="G12" s="37">
        <v>1083963.9390735</v>
      </c>
      <c r="H12" s="37">
        <v>0.129118962331148</v>
      </c>
    </row>
    <row r="13" spans="1:8">
      <c r="A13" s="37">
        <v>12</v>
      </c>
      <c r="B13" s="37">
        <v>24</v>
      </c>
      <c r="C13" s="37">
        <v>13265</v>
      </c>
      <c r="D13" s="37">
        <v>412168.15657435899</v>
      </c>
      <c r="E13" s="37">
        <v>370754.12918461498</v>
      </c>
      <c r="F13" s="37">
        <v>41414.027389743598</v>
      </c>
      <c r="G13" s="37">
        <v>370754.12918461498</v>
      </c>
      <c r="H13" s="37">
        <v>0.100478473965448</v>
      </c>
    </row>
    <row r="14" spans="1:8">
      <c r="A14" s="37">
        <v>13</v>
      </c>
      <c r="B14" s="37">
        <v>25</v>
      </c>
      <c r="C14" s="37">
        <v>75108</v>
      </c>
      <c r="D14" s="37">
        <v>940755.97759999998</v>
      </c>
      <c r="E14" s="37">
        <v>881373.05940000003</v>
      </c>
      <c r="F14" s="37">
        <v>59382.9182</v>
      </c>
      <c r="G14" s="37">
        <v>881373.05940000003</v>
      </c>
      <c r="H14" s="37">
        <v>6.3122552089962897E-2</v>
      </c>
    </row>
    <row r="15" spans="1:8">
      <c r="A15" s="37">
        <v>14</v>
      </c>
      <c r="B15" s="37">
        <v>26</v>
      </c>
      <c r="C15" s="37">
        <v>48914</v>
      </c>
      <c r="D15" s="37">
        <v>283935.69355612999</v>
      </c>
      <c r="E15" s="37">
        <v>245133.68936709801</v>
      </c>
      <c r="F15" s="37">
        <v>38802.004189032603</v>
      </c>
      <c r="G15" s="37">
        <v>245133.68936709801</v>
      </c>
      <c r="H15" s="37">
        <v>0.13665771887662301</v>
      </c>
    </row>
    <row r="16" spans="1:8">
      <c r="A16" s="37">
        <v>15</v>
      </c>
      <c r="B16" s="37">
        <v>27</v>
      </c>
      <c r="C16" s="37">
        <v>147033.12</v>
      </c>
      <c r="D16" s="37">
        <v>1066948.2472000001</v>
      </c>
      <c r="E16" s="37">
        <v>1023774.8617</v>
      </c>
      <c r="F16" s="37">
        <v>43173.385499999997</v>
      </c>
      <c r="G16" s="37">
        <v>1023774.8617</v>
      </c>
      <c r="H16" s="37">
        <v>4.0464367051822998E-2</v>
      </c>
    </row>
    <row r="17" spans="1:8">
      <c r="A17" s="37">
        <v>16</v>
      </c>
      <c r="B17" s="37">
        <v>29</v>
      </c>
      <c r="C17" s="37">
        <v>174985</v>
      </c>
      <c r="D17" s="37">
        <v>2141330.9962307699</v>
      </c>
      <c r="E17" s="37">
        <v>1977989.2441265001</v>
      </c>
      <c r="F17" s="37">
        <v>163341.752104274</v>
      </c>
      <c r="G17" s="37">
        <v>1977989.2441265001</v>
      </c>
      <c r="H17" s="37">
        <v>7.6280478072653105E-2</v>
      </c>
    </row>
    <row r="18" spans="1:8">
      <c r="A18" s="37">
        <v>17</v>
      </c>
      <c r="B18" s="37">
        <v>31</v>
      </c>
      <c r="C18" s="37">
        <v>22905.323</v>
      </c>
      <c r="D18" s="37">
        <v>193581.355998782</v>
      </c>
      <c r="E18" s="37">
        <v>162898.24677216701</v>
      </c>
      <c r="F18" s="37">
        <v>30683.109226615601</v>
      </c>
      <c r="G18" s="37">
        <v>162898.24677216701</v>
      </c>
      <c r="H18" s="37">
        <v>0.158502398478956</v>
      </c>
    </row>
    <row r="19" spans="1:8">
      <c r="A19" s="37">
        <v>18</v>
      </c>
      <c r="B19" s="37">
        <v>32</v>
      </c>
      <c r="C19" s="37">
        <v>14825.300999999999</v>
      </c>
      <c r="D19" s="37">
        <v>209640.69646044201</v>
      </c>
      <c r="E19" s="37">
        <v>195831.90547383501</v>
      </c>
      <c r="F19" s="37">
        <v>13808.7909866066</v>
      </c>
      <c r="G19" s="37">
        <v>195831.90547383501</v>
      </c>
      <c r="H19" s="37">
        <v>6.5868847126312802E-2</v>
      </c>
    </row>
    <row r="20" spans="1:8">
      <c r="A20" s="37">
        <v>19</v>
      </c>
      <c r="B20" s="37">
        <v>33</v>
      </c>
      <c r="C20" s="37">
        <v>47720.474999999999</v>
      </c>
      <c r="D20" s="37">
        <v>593235.29937760404</v>
      </c>
      <c r="E20" s="37">
        <v>487959.435077423</v>
      </c>
      <c r="F20" s="37">
        <v>105275.864300181</v>
      </c>
      <c r="G20" s="37">
        <v>487959.435077423</v>
      </c>
      <c r="H20" s="37">
        <v>0.177460553022774</v>
      </c>
    </row>
    <row r="21" spans="1:8">
      <c r="A21" s="37">
        <v>20</v>
      </c>
      <c r="B21" s="37">
        <v>34</v>
      </c>
      <c r="C21" s="37">
        <v>35766.220999999998</v>
      </c>
      <c r="D21" s="37">
        <v>197851.88240095301</v>
      </c>
      <c r="E21" s="37">
        <v>142245.32609644401</v>
      </c>
      <c r="F21" s="37">
        <v>55606.556304509199</v>
      </c>
      <c r="G21" s="37">
        <v>142245.32609644401</v>
      </c>
      <c r="H21" s="37">
        <v>0.28105143923685699</v>
      </c>
    </row>
    <row r="22" spans="1:8">
      <c r="A22" s="37">
        <v>21</v>
      </c>
      <c r="B22" s="37">
        <v>35</v>
      </c>
      <c r="C22" s="37">
        <v>25083.186000000002</v>
      </c>
      <c r="D22" s="37">
        <v>768748.86335221201</v>
      </c>
      <c r="E22" s="37">
        <v>730802.457164602</v>
      </c>
      <c r="F22" s="37">
        <v>37946.406187610599</v>
      </c>
      <c r="G22" s="37">
        <v>730802.457164602</v>
      </c>
      <c r="H22" s="37">
        <v>4.9361251764511498E-2</v>
      </c>
    </row>
    <row r="23" spans="1:8">
      <c r="A23" s="37">
        <v>22</v>
      </c>
      <c r="B23" s="37">
        <v>36</v>
      </c>
      <c r="C23" s="37">
        <v>145473.14000000001</v>
      </c>
      <c r="D23" s="37">
        <v>834405.38412389404</v>
      </c>
      <c r="E23" s="37">
        <v>723929.39343275095</v>
      </c>
      <c r="F23" s="37">
        <v>110475.990691143</v>
      </c>
      <c r="G23" s="37">
        <v>723929.39343275095</v>
      </c>
      <c r="H23" s="37">
        <v>0.132400860293033</v>
      </c>
    </row>
    <row r="24" spans="1:8">
      <c r="A24" s="37">
        <v>23</v>
      </c>
      <c r="B24" s="37">
        <v>37</v>
      </c>
      <c r="C24" s="37">
        <v>198615.39499999999</v>
      </c>
      <c r="D24" s="37">
        <v>1494102.7576433599</v>
      </c>
      <c r="E24" s="37">
        <v>1374549.4148913301</v>
      </c>
      <c r="F24" s="37">
        <v>119553.342752034</v>
      </c>
      <c r="G24" s="37">
        <v>1374549.4148913301</v>
      </c>
      <c r="H24" s="37">
        <v>8.0016814198646105E-2</v>
      </c>
    </row>
    <row r="25" spans="1:8">
      <c r="A25" s="37">
        <v>24</v>
      </c>
      <c r="B25" s="37">
        <v>38</v>
      </c>
      <c r="C25" s="37">
        <v>187041.62299999999</v>
      </c>
      <c r="D25" s="37">
        <v>722464.71975486702</v>
      </c>
      <c r="E25" s="37">
        <v>686534.24177787604</v>
      </c>
      <c r="F25" s="37">
        <v>35930.477976991198</v>
      </c>
      <c r="G25" s="37">
        <v>686534.24177787604</v>
      </c>
      <c r="H25" s="37">
        <v>4.9733193877179803E-2</v>
      </c>
    </row>
    <row r="26" spans="1:8">
      <c r="A26" s="37">
        <v>25</v>
      </c>
      <c r="B26" s="37">
        <v>39</v>
      </c>
      <c r="C26" s="37">
        <v>139743.228</v>
      </c>
      <c r="D26" s="37">
        <v>97789.799874366494</v>
      </c>
      <c r="E26" s="37">
        <v>71218.508348675605</v>
      </c>
      <c r="F26" s="37">
        <v>26571.2915256909</v>
      </c>
      <c r="G26" s="37">
        <v>71218.508348675605</v>
      </c>
      <c r="H26" s="37">
        <v>0.27171843648138999</v>
      </c>
    </row>
    <row r="27" spans="1:8">
      <c r="A27" s="37">
        <v>26</v>
      </c>
      <c r="B27" s="37">
        <v>42</v>
      </c>
      <c r="C27" s="37">
        <v>8116.4809999999998</v>
      </c>
      <c r="D27" s="37">
        <v>128373.75509999999</v>
      </c>
      <c r="E27" s="37">
        <v>117549.4108</v>
      </c>
      <c r="F27" s="37">
        <v>10824.344300000001</v>
      </c>
      <c r="G27" s="37">
        <v>117549.4108</v>
      </c>
      <c r="H27" s="37">
        <v>8.4318981645182103E-2</v>
      </c>
    </row>
    <row r="28" spans="1:8">
      <c r="A28" s="37">
        <v>27</v>
      </c>
      <c r="B28" s="37">
        <v>75</v>
      </c>
      <c r="C28" s="37">
        <v>173</v>
      </c>
      <c r="D28" s="37">
        <v>29552.9914529915</v>
      </c>
      <c r="E28" s="37">
        <v>27430.555555555598</v>
      </c>
      <c r="F28" s="37">
        <v>2122.4358974359002</v>
      </c>
      <c r="G28" s="37">
        <v>27430.555555555598</v>
      </c>
      <c r="H28" s="37">
        <v>7.1817971483934401E-2</v>
      </c>
    </row>
    <row r="29" spans="1:8">
      <c r="A29" s="37">
        <v>28</v>
      </c>
      <c r="B29" s="37">
        <v>76</v>
      </c>
      <c r="C29" s="37">
        <v>1318</v>
      </c>
      <c r="D29" s="37">
        <v>245436.48605384599</v>
      </c>
      <c r="E29" s="37">
        <v>231744.47181880299</v>
      </c>
      <c r="F29" s="37">
        <v>13692.0142350427</v>
      </c>
      <c r="G29" s="37">
        <v>231744.47181880299</v>
      </c>
      <c r="H29" s="37">
        <v>5.5786384718850897E-2</v>
      </c>
    </row>
    <row r="30" spans="1:8">
      <c r="A30" s="37">
        <v>29</v>
      </c>
      <c r="B30" s="37">
        <v>99</v>
      </c>
      <c r="C30" s="37">
        <v>13</v>
      </c>
      <c r="D30" s="37">
        <v>4047.4358974359002</v>
      </c>
      <c r="E30" s="37">
        <v>3746.27179487179</v>
      </c>
      <c r="F30" s="37">
        <v>301.16410256410302</v>
      </c>
      <c r="G30" s="37">
        <v>3746.27179487179</v>
      </c>
      <c r="H30" s="37">
        <v>7.4408615774469403E-2</v>
      </c>
    </row>
    <row r="31" spans="1:8">
      <c r="A31" s="30">
        <v>30</v>
      </c>
      <c r="B31" s="39">
        <v>9101</v>
      </c>
      <c r="C31" s="40">
        <v>1</v>
      </c>
      <c r="D31" s="40">
        <v>726.66669999999999</v>
      </c>
      <c r="E31" s="40">
        <v>1E-4</v>
      </c>
      <c r="F31" s="40">
        <v>726.66660000000002</v>
      </c>
      <c r="G31" s="40">
        <v>1E-4</v>
      </c>
      <c r="H31" s="40">
        <v>0.99999986238532701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40</v>
      </c>
      <c r="D33" s="34">
        <v>64178.65</v>
      </c>
      <c r="E33" s="34">
        <v>64022.559999999998</v>
      </c>
      <c r="F33" s="30"/>
      <c r="G33" s="30"/>
      <c r="H33" s="30"/>
    </row>
    <row r="34" spans="1:8">
      <c r="A34" s="30"/>
      <c r="B34" s="33">
        <v>71</v>
      </c>
      <c r="C34" s="34">
        <v>44</v>
      </c>
      <c r="D34" s="34">
        <v>90470.14</v>
      </c>
      <c r="E34" s="34">
        <v>100699.47</v>
      </c>
      <c r="F34" s="30"/>
      <c r="G34" s="30"/>
      <c r="H34" s="30"/>
    </row>
    <row r="35" spans="1:8">
      <c r="A35" s="30"/>
      <c r="B35" s="33">
        <v>72</v>
      </c>
      <c r="C35" s="34">
        <v>3</v>
      </c>
      <c r="D35" s="34">
        <v>5577.79</v>
      </c>
      <c r="E35" s="34">
        <v>5517.09</v>
      </c>
      <c r="F35" s="30"/>
      <c r="G35" s="30"/>
      <c r="H35" s="30"/>
    </row>
    <row r="36" spans="1:8">
      <c r="A36" s="30"/>
      <c r="B36" s="33">
        <v>73</v>
      </c>
      <c r="C36" s="34">
        <v>40</v>
      </c>
      <c r="D36" s="34">
        <v>58524.84</v>
      </c>
      <c r="E36" s="34">
        <v>67449.66</v>
      </c>
      <c r="F36" s="30"/>
      <c r="G36" s="30"/>
      <c r="H36" s="30"/>
    </row>
    <row r="37" spans="1:8">
      <c r="A37" s="30"/>
      <c r="B37" s="33">
        <v>77</v>
      </c>
      <c r="C37" s="34">
        <v>40</v>
      </c>
      <c r="D37" s="34">
        <v>49660.72</v>
      </c>
      <c r="E37" s="34">
        <v>55023.19</v>
      </c>
      <c r="F37" s="30"/>
      <c r="G37" s="30"/>
      <c r="H37" s="30"/>
    </row>
    <row r="38" spans="1:8">
      <c r="A38" s="30"/>
      <c r="B38" s="33">
        <v>78</v>
      </c>
      <c r="C38" s="34">
        <v>37</v>
      </c>
      <c r="D38" s="34">
        <v>43768.41</v>
      </c>
      <c r="E38" s="34">
        <v>38392.589999999997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2016-04-25T02:09:59Z</dcterms:modified>
</cp:coreProperties>
</file>