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<sst xmlns="http://schemas.openxmlformats.org/spreadsheetml/2006/main" count="118" uniqueCount="77">
  <si>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</si>
  <si>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</si>
  <si>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</si>
  <si>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</si>
  <si>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</si>
  <si>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</si>
  <si>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</si>
  <si>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</si>
  <si>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</si>
  <si>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</si>
  <si>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</si>
  <si>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</si>
  <si>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</si>
  <si>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</si>
  <si>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</si>
  <si>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</si>
  <si>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</si>
  <si>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</si>
  <si>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</si>
  <si>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</si>
  <si>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</si>
  <si>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</si>
  <si>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</si>
  <si>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</si>
  <si>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</si>
  <si>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</si>
  <si>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</si>
  <si>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</si>
  <si>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</si>
  <si>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</si>
  <si>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</si>
  <si>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</si>
  <si>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</si>
  <si>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</si>
  <si>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</si>
  <si>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</si>
  <si>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</si>
  <si>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</si>
  <si>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</si>
  <si>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</si>
  <si>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2" type="noConversion"/>
  </si>
  <si>
    <t>COST</t>
    <phoneticPr fontId="32" type="noConversion"/>
  </si>
  <si>
    <t>成本</t>
    <phoneticPr fontId="32" type="noConversion"/>
  </si>
  <si>
    <t>销售金额差异</t>
    <phoneticPr fontId="32" type="noConversion"/>
  </si>
  <si>
    <t>销售成本差异</t>
    <phoneticPr fontId="3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</si>
  <si>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</si>
  <si>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</si>
  <si>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</si>
  <si>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</si>
  <si>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</si>
  <si>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</si>
  <si>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</si>
  <si>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</si>
  <si>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</si>
  <si>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</si>
  <si>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</si>
  <si>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</si>
  <si>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</si>
  <si>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</si>
  <si>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</si>
  <si>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</si>
  <si>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</si>
  <si>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</si>
  <si>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</si>
  <si>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</si>
  <si>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</si>
  <si>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</si>
  <si>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</si>
  <si>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</si>
  <si>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</si>
  <si>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</si>
  <si>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</si>
  <si>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</si>
  <si>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</si>
  <si>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</si>
  <si>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2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</si>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</sst>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7">
    <xf numFmtId="0" fontId="0" fillId="0" borderId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2" applyNumberForma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53" fillId="2" borderId="0" applyNumberFormat="0" applyBorder="0" applyAlignment="0" applyProtection="0"/>
    <xf numFmtId="0" fontId="51" fillId="3" borderId="0" applyNumberFormat="0" applyBorder="0" applyAlignment="0" applyProtection="0"/>
    <xf numFmtId="0" fontId="60" fillId="4" borderId="0" applyNumberFormat="0" applyBorder="0" applyAlignment="0" applyProtection="0"/>
    <xf numFmtId="0" fontId="62" fillId="5" borderId="4" applyNumberFormat="0" applyAlignment="0" applyProtection="0"/>
    <xf numFmtId="0" fontId="61" fillId="6" borderId="5" applyNumberFormat="0" applyAlignment="0" applyProtection="0"/>
    <xf numFmtId="0" fontId="55" fillId="6" borderId="4" applyNumberFormat="0" applyAlignment="0" applyProtection="0"/>
    <xf numFmtId="0" fontId="59" fillId="0" borderId="6" applyNumberFormat="0" applyFill="0" applyAlignment="0" applyProtection="0"/>
    <xf numFmtId="0" fontId="56" fillId="7" borderId="7" applyNumberFormat="0" applyAlignment="0" applyProtection="0"/>
    <xf numFmtId="0" fontId="58" fillId="0" borderId="0" applyNumberForma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5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45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42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3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2" applyNumberForma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53" fillId="2" borderId="0" applyNumberFormat="0" applyBorder="0" applyAlignment="0" applyProtection="0"/>
    <xf numFmtId="0" fontId="51" fillId="3" borderId="0" applyNumberFormat="0" applyBorder="0" applyAlignment="0" applyProtection="0"/>
    <xf numFmtId="0" fontId="60" fillId="4" borderId="0" applyNumberFormat="0" applyBorder="0" applyAlignment="0" applyProtection="0"/>
    <xf numFmtId="0" fontId="62" fillId="5" borderId="4" applyNumberFormat="0" applyAlignment="0" applyProtection="0"/>
    <xf numFmtId="0" fontId="61" fillId="6" borderId="5" applyNumberFormat="0" applyAlignment="0" applyProtection="0"/>
    <xf numFmtId="0" fontId="55" fillId="6" borderId="4" applyNumberFormat="0" applyAlignment="0" applyProtection="0"/>
    <xf numFmtId="0" fontId="59" fillId="0" borderId="6" applyNumberFormat="0" applyFill="0" applyAlignment="0" applyProtection="0"/>
    <xf numFmtId="0" fontId="56" fillId="7" borderId="7" applyNumberFormat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45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6" fillId="38" borderId="21">
      <alignment vertical="center"/>
    </xf>
    <xf numFmtId="0" fontId="65" fillId="0" borderId="0"/>
    <xf numFmtId="180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178" fontId="67" fillId="0" borderId="0" applyFont="0" applyFill="0" applyBorder="0" applyAlignment="0" applyProtection="0"/>
    <xf numFmtId="179" fontId="67" fillId="0" borderId="0" applyFon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6" fillId="5" borderId="4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8" fillId="6" borderId="4" applyNumberFormat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80" fillId="7" borderId="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9" fillId="0" borderId="0" xfId="0" applyFont="1"/>
    <xf numFmtId="177" fontId="29" fillId="0" borderId="0" xfId="0" applyNumberFormat="1" applyFont="1"/>
    <xf numFmtId="0" fontId="0" fillId="0" borderId="0" xfId="0" applyAlignment="1"/>
    <xf numFmtId="0" fontId="29" fillId="0" borderId="0" xfId="0" applyNumberFormat="1" applyFont="1"/>
    <xf numFmtId="0" fontId="30" fillId="0" borderId="18" xfId="0" applyFont="1" applyBorder="1" applyAlignment="1">
      <alignment wrapText="1"/>
    </xf>
    <xf numFmtId="0" fontId="30" fillId="0" borderId="18" xfId="0" applyNumberFormat="1" applyFont="1" applyBorder="1" applyAlignment="1">
      <alignment wrapText="1"/>
    </xf>
    <xf numFmtId="0" fontId="29" fillId="0" borderId="18" xfId="0" applyFont="1" applyBorder="1" applyAlignment="1">
      <alignment wrapText="1"/>
    </xf>
    <xf numFmtId="0" fontId="29" fillId="0" borderId="18" xfId="0" applyFont="1" applyBorder="1" applyAlignment="1">
      <alignment horizontal="right" vertical="center" wrapText="1"/>
    </xf>
    <xf numFmtId="49" fontId="30" fillId="36" borderId="18" xfId="0" applyNumberFormat="1" applyFont="1" applyFill="1" applyBorder="1" applyAlignment="1">
      <alignment vertical="center" wrapText="1"/>
    </xf>
    <xf numFmtId="49" fontId="33" fillId="37" borderId="18" xfId="0" applyNumberFormat="1" applyFont="1" applyFill="1" applyBorder="1" applyAlignment="1">
      <alignment horizontal="center" vertical="center" wrapText="1"/>
    </xf>
    <xf numFmtId="0" fontId="30" fillId="33" borderId="18" xfId="0" applyFont="1" applyFill="1" applyBorder="1" applyAlignment="1">
      <alignment vertical="center" wrapText="1"/>
    </xf>
    <xf numFmtId="0" fontId="30" fillId="33" borderId="18" xfId="0" applyNumberFormat="1" applyFont="1" applyFill="1" applyBorder="1" applyAlignment="1">
      <alignment vertical="center" wrapText="1"/>
    </xf>
    <xf numFmtId="0" fontId="30" fillId="36" borderId="18" xfId="0" applyFont="1" applyFill="1" applyBorder="1" applyAlignment="1">
      <alignment vertical="center" wrapText="1"/>
    </xf>
    <xf numFmtId="0" fontId="30" fillId="37" borderId="18" xfId="0" applyFont="1" applyFill="1" applyBorder="1" applyAlignment="1">
      <alignment vertical="center" wrapText="1"/>
    </xf>
    <xf numFmtId="4" fontId="30" fillId="36" borderId="18" xfId="0" applyNumberFormat="1" applyFont="1" applyFill="1" applyBorder="1" applyAlignment="1">
      <alignment horizontal="right" vertical="top" wrapText="1"/>
    </xf>
    <xf numFmtId="4" fontId="30" fillId="37" borderId="18" xfId="0" applyNumberFormat="1" applyFont="1" applyFill="1" applyBorder="1" applyAlignment="1">
      <alignment horizontal="right" vertical="top" wrapText="1"/>
    </xf>
    <xf numFmtId="177" fontId="29" fillId="36" borderId="18" xfId="0" applyNumberFormat="1" applyFont="1" applyFill="1" applyBorder="1" applyAlignment="1">
      <alignment horizontal="center" vertical="center"/>
    </xf>
    <xf numFmtId="177" fontId="29" fillId="37" borderId="18" xfId="0" applyNumberFormat="1" applyFont="1" applyFill="1" applyBorder="1" applyAlignment="1">
      <alignment horizontal="center" vertical="center"/>
    </xf>
    <xf numFmtId="177" fontId="34" fillId="0" borderId="18" xfId="0" applyNumberFormat="1" applyFont="1" applyBorder="1"/>
    <xf numFmtId="177" fontId="29" fillId="36" borderId="18" xfId="0" applyNumberFormat="1" applyFont="1" applyFill="1" applyBorder="1"/>
    <xf numFmtId="177" fontId="29" fillId="37" borderId="18" xfId="0" applyNumberFormat="1" applyFont="1" applyFill="1" applyBorder="1"/>
    <xf numFmtId="177" fontId="29" fillId="0" borderId="18" xfId="0" applyNumberFormat="1" applyFont="1" applyBorder="1"/>
    <xf numFmtId="49" fontId="30" fillId="0" borderId="18" xfId="0" applyNumberFormat="1" applyFont="1" applyFill="1" applyBorder="1" applyAlignment="1">
      <alignment vertical="center" wrapText="1"/>
    </xf>
    <xf numFmtId="0" fontId="30" fillId="0" borderId="18" xfId="0" applyFont="1" applyFill="1" applyBorder="1" applyAlignment="1">
      <alignment vertical="center" wrapText="1"/>
    </xf>
    <xf numFmtId="4" fontId="30" fillId="0" borderId="18" xfId="0" applyNumberFormat="1" applyFont="1" applyFill="1" applyBorder="1" applyAlignment="1">
      <alignment horizontal="right" vertical="top" wrapText="1"/>
    </xf>
    <xf numFmtId="0" fontId="29" fillId="0" borderId="0" xfId="0" applyFont="1" applyFill="1"/>
    <xf numFmtId="176" fontId="3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0" fillId="0" borderId="0" xfId="0" applyNumberFormat="1" applyFont="1" applyAlignment="1"/>
    <xf numFmtId="1" fontId="40" fillId="0" borderId="0" xfId="0" applyNumberFormat="1" applyFont="1" applyAlignment="1"/>
    <xf numFmtId="0" fontId="29" fillId="0" borderId="0" xfId="0" applyFont="1"/>
    <xf numFmtId="1" fontId="64" fillId="0" borderId="0" xfId="0" applyNumberFormat="1" applyFont="1" applyAlignment="1"/>
    <xf numFmtId="0" fontId="64" fillId="0" borderId="0" xfId="0" applyNumberFormat="1" applyFont="1" applyAlignment="1"/>
    <xf numFmtId="0" fontId="29" fillId="0" borderId="0" xfId="0" applyFont="1"/>
    <xf numFmtId="0" fontId="29" fillId="0" borderId="0" xfId="0" applyFont="1"/>
    <xf numFmtId="0" fontId="65" fillId="0" borderId="0" xfId="110"/>
    <xf numFmtId="0" fontId="66" fillId="0" borderId="0" xfId="110" applyNumberFormat="1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29" fillId="0" borderId="0" xfId="0" applyFont="1" applyAlignment="1">
      <alignment vertical="center"/>
    </xf>
    <xf numFmtId="49" fontId="30" fillId="33" borderId="18" xfId="0" applyNumberFormat="1" applyFont="1" applyFill="1" applyBorder="1" applyAlignment="1">
      <alignment horizontal="left" vertical="top" wrapText="1"/>
    </xf>
    <xf numFmtId="49" fontId="30" fillId="33" borderId="22" xfId="0" applyNumberFormat="1" applyFont="1" applyFill="1" applyBorder="1" applyAlignment="1">
      <alignment horizontal="left" vertical="top" wrapText="1"/>
    </xf>
    <xf numFmtId="49" fontId="30" fillId="33" borderId="23" xfId="0" applyNumberFormat="1" applyFont="1" applyFill="1" applyBorder="1" applyAlignment="1">
      <alignment horizontal="left" vertical="top" wrapText="1"/>
    </xf>
    <xf numFmtId="0" fontId="30" fillId="33" borderId="18" xfId="0" applyFont="1" applyFill="1" applyBorder="1" applyAlignment="1">
      <alignment vertical="center" wrapText="1"/>
    </xf>
    <xf numFmtId="49" fontId="31" fillId="33" borderId="18" xfId="0" applyNumberFormat="1" applyFont="1" applyFill="1" applyBorder="1" applyAlignment="1">
      <alignment horizontal="left" vertical="top" wrapText="1"/>
    </xf>
    <xf numFmtId="14" fontId="30" fillId="33" borderId="18" xfId="0" applyNumberFormat="1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0" fontId="29" fillId="0" borderId="0" xfId="0" applyFont="1" applyAlignment="1">
      <alignment wrapText="1"/>
    </xf>
    <xf numFmtId="0" fontId="35" fillId="0" borderId="0" xfId="0" applyFont="1" applyAlignment="1">
      <alignment horizontal="left" wrapText="1"/>
    </xf>
    <xf numFmtId="0" fontId="29" fillId="0" borderId="0" xfId="0" applyFont="1" applyAlignment="1">
      <alignment horizontal="right" vertical="center" wrapText="1"/>
    </xf>
    <xf numFmtId="0" fontId="41" fillId="0" borderId="19" xfId="0" applyFont="1" applyBorder="1" applyAlignment="1">
      <alignment horizontal="left" vertical="center" wrapText="1"/>
    </xf>
    <xf numFmtId="0" fontId="29" fillId="0" borderId="19" xfId="0" applyFont="1" applyBorder="1" applyAlignment="1">
      <alignment wrapText="1"/>
    </xf>
    <xf numFmtId="0" fontId="30" fillId="0" borderId="10" xfId="0" applyFont="1" applyBorder="1" applyAlignment="1">
      <alignment wrapText="1"/>
    </xf>
    <xf numFmtId="0" fontId="29" fillId="0" borderId="11" xfId="0" applyFont="1" applyBorder="1" applyAlignment="1">
      <alignment wrapText="1"/>
    </xf>
    <xf numFmtId="0" fontId="29" fillId="0" borderId="11" xfId="0" applyFont="1" applyBorder="1" applyAlignment="1">
      <alignment horizontal="right" vertical="center" wrapText="1"/>
    </xf>
    <xf numFmtId="49" fontId="30" fillId="33" borderId="10" xfId="0" applyNumberFormat="1" applyFont="1" applyFill="1" applyBorder="1" applyAlignment="1">
      <alignment vertical="center" wrapText="1"/>
    </xf>
    <xf numFmtId="49" fontId="30" fillId="33" borderId="12" xfId="0" applyNumberFormat="1" applyFont="1" applyFill="1" applyBorder="1" applyAlignment="1">
      <alignment vertical="center" wrapText="1"/>
    </xf>
    <xf numFmtId="0" fontId="30" fillId="33" borderId="10" xfId="0" applyFont="1" applyFill="1" applyBorder="1" applyAlignment="1">
      <alignment vertical="center" wrapText="1"/>
    </xf>
    <xf numFmtId="0" fontId="30" fillId="33" borderId="13" xfId="0" applyFont="1" applyFill="1" applyBorder="1" applyAlignment="1">
      <alignment vertical="center" wrapText="1"/>
    </xf>
    <xf numFmtId="0" fontId="30" fillId="33" borderId="15" xfId="0" applyFont="1" applyFill="1" applyBorder="1" applyAlignment="1">
      <alignment vertical="center" wrapText="1"/>
    </xf>
    <xf numFmtId="0" fontId="30" fillId="33" borderId="12" xfId="0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4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4" fontId="31" fillId="34" borderId="10" xfId="0" applyNumberFormat="1" applyFont="1" applyFill="1" applyBorder="1" applyAlignment="1">
      <alignment horizontal="right" vertical="top" wrapText="1"/>
    </xf>
    <xf numFmtId="176" fontId="31" fillId="34" borderId="10" xfId="0" applyNumberFormat="1" applyFont="1" applyFill="1" applyBorder="1" applyAlignment="1">
      <alignment horizontal="right" vertical="top" wrapText="1"/>
    </xf>
    <xf numFmtId="176" fontId="31" fillId="34" borderId="12" xfId="0" applyNumberFormat="1" applyFont="1" applyFill="1" applyBorder="1" applyAlignment="1">
      <alignment horizontal="right" vertical="top" wrapText="1"/>
    </xf>
    <xf numFmtId="14" fontId="30" fillId="33" borderId="12" xfId="0" applyNumberFormat="1" applyFont="1" applyFill="1" applyBorder="1" applyAlignment="1">
      <alignment vertical="center" wrapText="1"/>
    </xf>
    <xf numFmtId="4" fontId="30" fillId="35" borderId="10" xfId="0" applyNumberFormat="1" applyFont="1" applyFill="1" applyBorder="1" applyAlignment="1">
      <alignment horizontal="right" vertical="top" wrapText="1"/>
    </xf>
    <xf numFmtId="176" fontId="30" fillId="35" borderId="10" xfId="0" applyNumberFormat="1" applyFont="1" applyFill="1" applyBorder="1" applyAlignment="1">
      <alignment horizontal="right" vertical="top" wrapText="1"/>
    </xf>
    <xf numFmtId="176" fontId="30" fillId="35" borderId="12" xfId="0" applyNumberFormat="1" applyFont="1" applyFill="1" applyBorder="1" applyAlignment="1">
      <alignment horizontal="right" vertical="top" wrapText="1"/>
    </xf>
    <xf numFmtId="14" fontId="30" fillId="33" borderId="16" xfId="0" applyNumberFormat="1" applyFont="1" applyFill="1" applyBorder="1" applyAlignment="1">
      <alignment vertical="center" wrapText="1"/>
    </xf>
    <xf numFmtId="0" fontId="30" fillId="35" borderId="10" xfId="0" applyFont="1" applyFill="1" applyBorder="1" applyAlignment="1">
      <alignment horizontal="right" vertical="top" wrapText="1"/>
    </xf>
    <xf numFmtId="0" fontId="30" fillId="35" borderId="12" xfId="0" applyFont="1" applyFill="1" applyBorder="1" applyAlignment="1">
      <alignment horizontal="right" vertical="top" wrapText="1"/>
    </xf>
    <xf numFmtId="14" fontId="30" fillId="33" borderId="17" xfId="0" applyNumberFormat="1" applyFont="1" applyFill="1" applyBorder="1" applyAlignment="1">
      <alignment vertical="center" wrapText="1"/>
    </xf>
    <xf numFmtId="4" fontId="30" fillId="35" borderId="13" xfId="0" applyNumberFormat="1" applyFont="1" applyFill="1" applyBorder="1" applyAlignment="1">
      <alignment horizontal="right" vertical="top" wrapText="1"/>
    </xf>
    <xf numFmtId="0" fontId="30" fillId="35" borderId="13" xfId="0" applyFont="1" applyFill="1" applyBorder="1" applyAlignment="1">
      <alignment horizontal="right" vertical="top" wrapText="1"/>
    </xf>
    <xf numFmtId="176" fontId="30" fillId="35" borderId="13" xfId="0" applyNumberFormat="1" applyFont="1" applyFill="1" applyBorder="1" applyAlignment="1">
      <alignment horizontal="right" vertical="top" wrapText="1"/>
    </xf>
    <xf numFmtId="176" fontId="30" fillId="35" borderId="20" xfId="0" applyNumberFormat="1" applyFont="1" applyFill="1" applyBorder="1" applyAlignment="1">
      <alignment horizontal="right" vertical="top" wrapText="1"/>
    </xf>
  </cellXfs>
  <cellStyles count="32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b30d1f8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b30d2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b30d21c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16900036.397300001</v>
      </c>
      <c r="F3" s="25">
        <f>RA!I7</f>
        <v>953671.83299999998</v>
      </c>
      <c r="G3" s="16">
        <f>SUM(G4:G41)</f>
        <v>15946364.564300001</v>
      </c>
      <c r="H3" s="27">
        <f>RA!J7</f>
        <v>5.6430164443454203</v>
      </c>
      <c r="I3" s="20">
        <f>SUM(I4:I41)</f>
        <v>16900040.480390325</v>
      </c>
      <c r="J3" s="21">
        <f>SUM(J4:J41)</f>
        <v>15946364.534788135</v>
      </c>
      <c r="K3" s="22">
        <f>E3-I3</f>
        <v>-4.0830903239548206</v>
      </c>
      <c r="L3" s="22">
        <f>G3-J3</f>
        <v>2.9511865228414536E-2</v>
      </c>
    </row>
    <row r="4" spans="1:13">
      <c r="A4" s="47">
        <f>RA!A8</f>
        <v>42482</v>
      </c>
      <c r="B4" s="12">
        <v>12</v>
      </c>
      <c r="C4" s="42" t="s">
        <v>6</v>
      </c>
      <c r="D4" s="42"/>
      <c r="E4" s="15">
        <f>VLOOKUP(C4,RA!B8:D35,3,0)</f>
        <v>473097.33760000003</v>
      </c>
      <c r="F4" s="25">
        <f>VLOOKUP(C4,RA!B8:I38,8,0)</f>
        <v>100169.53509999999</v>
      </c>
      <c r="G4" s="16">
        <f t="shared" ref="G4:G41" si="0">E4-F4</f>
        <v>372927.80250000005</v>
      </c>
      <c r="H4" s="27">
        <f>RA!J8</f>
        <v>21.173134393052202</v>
      </c>
      <c r="I4" s="20">
        <f>VLOOKUP(B4,RMS!B:D,3,FALSE)</f>
        <v>473097.93233760702</v>
      </c>
      <c r="J4" s="21">
        <f>VLOOKUP(B4,RMS!B:E,4,FALSE)</f>
        <v>372927.81059914501</v>
      </c>
      <c r="K4" s="22">
        <f t="shared" ref="K4:K41" si="1">E4-I4</f>
        <v>-0.5947376069962047</v>
      </c>
      <c r="L4" s="22">
        <f t="shared" ref="L4:L41" si="2">G4-J4</f>
        <v>-8.0991449649445713E-3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105200.4632</v>
      </c>
      <c r="F5" s="25">
        <f>VLOOKUP(C5,RA!B9:I39,8,0)</f>
        <v>19928.703000000001</v>
      </c>
      <c r="G5" s="16">
        <f t="shared" si="0"/>
        <v>85271.76019999999</v>
      </c>
      <c r="H5" s="27">
        <f>RA!J9</f>
        <v>18.943550621172601</v>
      </c>
      <c r="I5" s="20">
        <f>VLOOKUP(B5,RMS!B:D,3,FALSE)</f>
        <v>105200.481082051</v>
      </c>
      <c r="J5" s="21">
        <f>VLOOKUP(B5,RMS!B:E,4,FALSE)</f>
        <v>85271.756225641002</v>
      </c>
      <c r="K5" s="22">
        <f t="shared" si="1"/>
        <v>-1.7882051004562527E-2</v>
      </c>
      <c r="L5" s="22">
        <f t="shared" si="2"/>
        <v>3.9743589877616614E-3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105924.4071</v>
      </c>
      <c r="F6" s="25">
        <f>VLOOKUP(C6,RA!B10:I40,8,0)</f>
        <v>26995.4149</v>
      </c>
      <c r="G6" s="16">
        <f t="shared" si="0"/>
        <v>78928.992199999993</v>
      </c>
      <c r="H6" s="27">
        <f>RA!J10</f>
        <v>25.485547324814799</v>
      </c>
      <c r="I6" s="20">
        <f>VLOOKUP(B6,RMS!B:D,3,FALSE)</f>
        <v>105926.449938167</v>
      </c>
      <c r="J6" s="21">
        <f>VLOOKUP(B6,RMS!B:E,4,FALSE)</f>
        <v>78928.992559092905</v>
      </c>
      <c r="K6" s="22">
        <f>E6-I6</f>
        <v>-2.0428381670062663</v>
      </c>
      <c r="L6" s="22">
        <f t="shared" si="2"/>
        <v>-3.5909291182179004E-4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37915.535100000001</v>
      </c>
      <c r="F7" s="25">
        <f>VLOOKUP(C7,RA!B11:I41,8,0)</f>
        <v>9046.9362000000001</v>
      </c>
      <c r="G7" s="16">
        <f t="shared" si="0"/>
        <v>28868.598900000001</v>
      </c>
      <c r="H7" s="27">
        <f>RA!J11</f>
        <v>23.860763605575499</v>
      </c>
      <c r="I7" s="20">
        <f>VLOOKUP(B7,RMS!B:D,3,FALSE)</f>
        <v>37915.563346032803</v>
      </c>
      <c r="J7" s="21">
        <f>VLOOKUP(B7,RMS!B:E,4,FALSE)</f>
        <v>28868.598597851898</v>
      </c>
      <c r="K7" s="22">
        <f t="shared" si="1"/>
        <v>-2.824603280168958E-2</v>
      </c>
      <c r="L7" s="22">
        <f t="shared" si="2"/>
        <v>3.0214810249162838E-4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142748.51029999999</v>
      </c>
      <c r="F8" s="25">
        <f>VLOOKUP(C8,RA!B12:I42,8,0)</f>
        <v>17006.7251</v>
      </c>
      <c r="G8" s="16">
        <f t="shared" si="0"/>
        <v>125741.7852</v>
      </c>
      <c r="H8" s="27">
        <f>RA!J12</f>
        <v>11.913767130920499</v>
      </c>
      <c r="I8" s="20">
        <f>VLOOKUP(B8,RMS!B:D,3,FALSE)</f>
        <v>142748.51495042699</v>
      </c>
      <c r="J8" s="21">
        <f>VLOOKUP(B8,RMS!B:E,4,FALSE)</f>
        <v>125741.78403760699</v>
      </c>
      <c r="K8" s="22">
        <f t="shared" si="1"/>
        <v>-4.6504269994329661E-3</v>
      </c>
      <c r="L8" s="22">
        <f t="shared" si="2"/>
        <v>1.1623930040514097E-3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235959.84049999999</v>
      </c>
      <c r="F9" s="25">
        <f>VLOOKUP(C9,RA!B13:I43,8,0)</f>
        <v>21128.972699999998</v>
      </c>
      <c r="G9" s="16">
        <f t="shared" si="0"/>
        <v>214830.86780000001</v>
      </c>
      <c r="H9" s="27">
        <f>RA!J13</f>
        <v>8.95447829394511</v>
      </c>
      <c r="I9" s="20">
        <f>VLOOKUP(B9,RMS!B:D,3,FALSE)</f>
        <v>235960.03923504299</v>
      </c>
      <c r="J9" s="21">
        <f>VLOOKUP(B9,RMS!B:E,4,FALSE)</f>
        <v>214830.86564187999</v>
      </c>
      <c r="K9" s="22">
        <f t="shared" si="1"/>
        <v>-0.19873504299903288</v>
      </c>
      <c r="L9" s="22">
        <f t="shared" si="2"/>
        <v>2.1581200126092881E-3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150397.23569999999</v>
      </c>
      <c r="F10" s="25">
        <f>VLOOKUP(C10,RA!B14:I43,8,0)</f>
        <v>-22715.978299999999</v>
      </c>
      <c r="G10" s="16">
        <f t="shared" si="0"/>
        <v>173113.21399999998</v>
      </c>
      <c r="H10" s="27">
        <f>RA!J14</f>
        <v>-15.1039865821151</v>
      </c>
      <c r="I10" s="20">
        <f>VLOOKUP(B10,RMS!B:D,3,FALSE)</f>
        <v>150397.27165384599</v>
      </c>
      <c r="J10" s="21">
        <f>VLOOKUP(B10,RMS!B:E,4,FALSE)</f>
        <v>173113.213597436</v>
      </c>
      <c r="K10" s="22">
        <f t="shared" si="1"/>
        <v>-3.5953846003394574E-2</v>
      </c>
      <c r="L10" s="22">
        <f t="shared" si="2"/>
        <v>4.0256397915072739E-4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110823.518</v>
      </c>
      <c r="F11" s="25">
        <f>VLOOKUP(C11,RA!B15:I44,8,0)</f>
        <v>1539.7026000000001</v>
      </c>
      <c r="G11" s="16">
        <f t="shared" si="0"/>
        <v>109283.81539999999</v>
      </c>
      <c r="H11" s="27">
        <f>RA!J15</f>
        <v>1.38932839147012</v>
      </c>
      <c r="I11" s="20">
        <f>VLOOKUP(B11,RMS!B:D,3,FALSE)</f>
        <v>110823.779801709</v>
      </c>
      <c r="J11" s="21">
        <f>VLOOKUP(B11,RMS!B:E,4,FALSE)</f>
        <v>109283.815748718</v>
      </c>
      <c r="K11" s="22">
        <f t="shared" si="1"/>
        <v>-0.26180170899897348</v>
      </c>
      <c r="L11" s="22">
        <f t="shared" si="2"/>
        <v>-3.4871800744440407E-4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757564.67420000001</v>
      </c>
      <c r="F12" s="25">
        <f>VLOOKUP(C12,RA!B16:I45,8,0)</f>
        <v>6307.6561000000002</v>
      </c>
      <c r="G12" s="16">
        <f t="shared" si="0"/>
        <v>751257.01809999999</v>
      </c>
      <c r="H12" s="27">
        <f>RA!J16</f>
        <v>0.83262278651799404</v>
      </c>
      <c r="I12" s="20">
        <f>VLOOKUP(B12,RMS!B:D,3,FALSE)</f>
        <v>757564.21476495697</v>
      </c>
      <c r="J12" s="21">
        <f>VLOOKUP(B12,RMS!B:E,4,FALSE)</f>
        <v>751257.01856666699</v>
      </c>
      <c r="K12" s="22">
        <f t="shared" si="1"/>
        <v>0.45943504304159433</v>
      </c>
      <c r="L12" s="22">
        <f t="shared" si="2"/>
        <v>-4.6666699927300215E-4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429030.11200000002</v>
      </c>
      <c r="F13" s="25">
        <f>VLOOKUP(C13,RA!B17:I46,8,0)</f>
        <v>51614.502699999997</v>
      </c>
      <c r="G13" s="16">
        <f t="shared" si="0"/>
        <v>377415.60930000001</v>
      </c>
      <c r="H13" s="27">
        <f>RA!J17</f>
        <v>12.030508175612599</v>
      </c>
      <c r="I13" s="20">
        <f>VLOOKUP(B13,RMS!B:D,3,FALSE)</f>
        <v>429030.10084615397</v>
      </c>
      <c r="J13" s="21">
        <f>VLOOKUP(B13,RMS!B:E,4,FALSE)</f>
        <v>377415.60957692302</v>
      </c>
      <c r="K13" s="22">
        <f t="shared" si="1"/>
        <v>1.1153846047818661E-2</v>
      </c>
      <c r="L13" s="22">
        <f t="shared" si="2"/>
        <v>-2.769230050034821E-4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1615135.003</v>
      </c>
      <c r="F14" s="25">
        <f>VLOOKUP(C14,RA!B18:I47,8,0)</f>
        <v>116764.084</v>
      </c>
      <c r="G14" s="16">
        <f t="shared" si="0"/>
        <v>1498370.919</v>
      </c>
      <c r="H14" s="27">
        <f>RA!J18</f>
        <v>7.2293699154014304</v>
      </c>
      <c r="I14" s="20">
        <f>VLOOKUP(B14,RMS!B:D,3,FALSE)</f>
        <v>1615135.3898444399</v>
      </c>
      <c r="J14" s="21">
        <f>VLOOKUP(B14,RMS!B:E,4,FALSE)</f>
        <v>1498370.9108076899</v>
      </c>
      <c r="K14" s="22">
        <f t="shared" si="1"/>
        <v>-0.38684443989768624</v>
      </c>
      <c r="L14" s="22">
        <f t="shared" si="2"/>
        <v>8.1923101097345352E-3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557779.54229999997</v>
      </c>
      <c r="F15" s="25">
        <f>VLOOKUP(C15,RA!B19:I48,8,0)</f>
        <v>20041.392199999998</v>
      </c>
      <c r="G15" s="16">
        <f t="shared" si="0"/>
        <v>537738.15009999997</v>
      </c>
      <c r="H15" s="27">
        <f>RA!J19</f>
        <v>3.5930669162514399</v>
      </c>
      <c r="I15" s="20">
        <f>VLOOKUP(B15,RMS!B:D,3,FALSE)</f>
        <v>557779.59361538501</v>
      </c>
      <c r="J15" s="21">
        <f>VLOOKUP(B15,RMS!B:E,4,FALSE)</f>
        <v>537738.14904358995</v>
      </c>
      <c r="K15" s="22">
        <f t="shared" si="1"/>
        <v>-5.1315385033376515E-2</v>
      </c>
      <c r="L15" s="22">
        <f t="shared" si="2"/>
        <v>1.0564100230112672E-3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1035917.205</v>
      </c>
      <c r="F16" s="25">
        <f>VLOOKUP(C16,RA!B20:I49,8,0)</f>
        <v>43844.012999999999</v>
      </c>
      <c r="G16" s="16">
        <f t="shared" si="0"/>
        <v>992073.19199999992</v>
      </c>
      <c r="H16" s="27">
        <f>RA!J20</f>
        <v>4.2323858304872903</v>
      </c>
      <c r="I16" s="20">
        <f>VLOOKUP(B16,RMS!B:D,3,FALSE)</f>
        <v>1035917.3084</v>
      </c>
      <c r="J16" s="21">
        <f>VLOOKUP(B16,RMS!B:E,4,FALSE)</f>
        <v>992073.19200000004</v>
      </c>
      <c r="K16" s="22">
        <f t="shared" si="1"/>
        <v>-0.10340000002179295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334598.66139999998</v>
      </c>
      <c r="F17" s="25">
        <f>VLOOKUP(C17,RA!B21:I50,8,0)</f>
        <v>35479.2952</v>
      </c>
      <c r="G17" s="16">
        <f t="shared" si="0"/>
        <v>299119.36619999999</v>
      </c>
      <c r="H17" s="27">
        <f>RA!J21</f>
        <v>10.6035376984326</v>
      </c>
      <c r="I17" s="20">
        <f>VLOOKUP(B17,RMS!B:D,3,FALSE)</f>
        <v>334598.18839116598</v>
      </c>
      <c r="J17" s="21">
        <f>VLOOKUP(B17,RMS!B:E,4,FALSE)</f>
        <v>299119.36599337403</v>
      </c>
      <c r="K17" s="22">
        <f t="shared" si="1"/>
        <v>0.47300883400021121</v>
      </c>
      <c r="L17" s="22">
        <f t="shared" si="2"/>
        <v>2.06625962164253E-4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1106626.0767000001</v>
      </c>
      <c r="F18" s="25">
        <f>VLOOKUP(C18,RA!B22:I51,8,0)</f>
        <v>45440.340700000001</v>
      </c>
      <c r="G18" s="16">
        <f t="shared" si="0"/>
        <v>1061185.736</v>
      </c>
      <c r="H18" s="27">
        <f>RA!J22</f>
        <v>4.1062054886240196</v>
      </c>
      <c r="I18" s="20">
        <f>VLOOKUP(B18,RMS!B:D,3,FALSE)</f>
        <v>1106627.4941914501</v>
      </c>
      <c r="J18" s="21">
        <f>VLOOKUP(B18,RMS!B:E,4,FALSE)</f>
        <v>1061185.73649231</v>
      </c>
      <c r="K18" s="22">
        <f t="shared" si="1"/>
        <v>-1.4174914499744773</v>
      </c>
      <c r="L18" s="22">
        <f t="shared" si="2"/>
        <v>-4.9230991862714291E-4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2866182.0125000002</v>
      </c>
      <c r="F19" s="25">
        <f>VLOOKUP(C19,RA!B23:I52,8,0)</f>
        <v>28069.293099999999</v>
      </c>
      <c r="G19" s="16">
        <f t="shared" si="0"/>
        <v>2838112.7194000003</v>
      </c>
      <c r="H19" s="27">
        <f>RA!J23</f>
        <v>0.97932695751993903</v>
      </c>
      <c r="I19" s="20">
        <f>VLOOKUP(B19,RMS!B:D,3,FALSE)</f>
        <v>2866182.5139965801</v>
      </c>
      <c r="J19" s="21">
        <f>VLOOKUP(B19,RMS!B:E,4,FALSE)</f>
        <v>2838112.7406136799</v>
      </c>
      <c r="K19" s="22">
        <f t="shared" si="1"/>
        <v>-0.50149657996371388</v>
      </c>
      <c r="L19" s="22">
        <f t="shared" si="2"/>
        <v>-2.1213679574429989E-2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220378.93460000001</v>
      </c>
      <c r="F20" s="25">
        <f>VLOOKUP(C20,RA!B24:I53,8,0)</f>
        <v>31950.142800000001</v>
      </c>
      <c r="G20" s="16">
        <f t="shared" si="0"/>
        <v>188428.79180000001</v>
      </c>
      <c r="H20" s="27">
        <f>RA!J24</f>
        <v>14.497820700508999</v>
      </c>
      <c r="I20" s="20">
        <f>VLOOKUP(B20,RMS!B:D,3,FALSE)</f>
        <v>220378.95119778399</v>
      </c>
      <c r="J20" s="21">
        <f>VLOOKUP(B20,RMS!B:E,4,FALSE)</f>
        <v>188428.78747749401</v>
      </c>
      <c r="K20" s="22">
        <f t="shared" si="1"/>
        <v>-1.6597783978795633E-2</v>
      </c>
      <c r="L20" s="22">
        <f t="shared" si="2"/>
        <v>4.3225059926044196E-3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231621.56899999999</v>
      </c>
      <c r="F21" s="25">
        <f>VLOOKUP(C21,RA!B25:I54,8,0)</f>
        <v>16843.846399999999</v>
      </c>
      <c r="G21" s="16">
        <f t="shared" si="0"/>
        <v>214777.72259999998</v>
      </c>
      <c r="H21" s="27">
        <f>RA!J25</f>
        <v>7.2721407046508704</v>
      </c>
      <c r="I21" s="20">
        <f>VLOOKUP(B21,RMS!B:D,3,FALSE)</f>
        <v>231621.54166808899</v>
      </c>
      <c r="J21" s="21">
        <f>VLOOKUP(B21,RMS!B:E,4,FALSE)</f>
        <v>214777.722639185</v>
      </c>
      <c r="K21" s="22">
        <f t="shared" si="1"/>
        <v>2.7331910998327658E-2</v>
      </c>
      <c r="L21" s="22">
        <f t="shared" si="2"/>
        <v>-3.9185018977150321E-5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584353.51439999999</v>
      </c>
      <c r="F22" s="25">
        <f>VLOOKUP(C22,RA!B26:I55,8,0)</f>
        <v>101340.9375</v>
      </c>
      <c r="G22" s="16">
        <f t="shared" si="0"/>
        <v>483012.57689999999</v>
      </c>
      <c r="H22" s="27">
        <f>RA!J26</f>
        <v>17.342402330557501</v>
      </c>
      <c r="I22" s="20">
        <f>VLOOKUP(B22,RMS!B:D,3,FALSE)</f>
        <v>584353.28865587304</v>
      </c>
      <c r="J22" s="21">
        <f>VLOOKUP(B22,RMS!B:E,4,FALSE)</f>
        <v>483012.54924892099</v>
      </c>
      <c r="K22" s="22">
        <f t="shared" si="1"/>
        <v>0.22574412694666535</v>
      </c>
      <c r="L22" s="22">
        <f t="shared" si="2"/>
        <v>2.7651078999042511E-2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220407.13</v>
      </c>
      <c r="F23" s="25">
        <f>VLOOKUP(C23,RA!B27:I56,8,0)</f>
        <v>61636.017399999997</v>
      </c>
      <c r="G23" s="16">
        <f t="shared" si="0"/>
        <v>158771.11259999999</v>
      </c>
      <c r="H23" s="27">
        <f>RA!J27</f>
        <v>27.964620473031001</v>
      </c>
      <c r="I23" s="20">
        <f>VLOOKUP(B23,RMS!B:D,3,FALSE)</f>
        <v>220406.92413429401</v>
      </c>
      <c r="J23" s="21">
        <f>VLOOKUP(B23,RMS!B:E,4,FALSE)</f>
        <v>158771.131553574</v>
      </c>
      <c r="K23" s="22">
        <f t="shared" si="1"/>
        <v>0.20586570599698462</v>
      </c>
      <c r="L23" s="22">
        <f t="shared" si="2"/>
        <v>-1.8953574006445706E-2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824125.09609999997</v>
      </c>
      <c r="F24" s="25">
        <f>VLOOKUP(C24,RA!B28:I57,8,0)</f>
        <v>34206.923300000002</v>
      </c>
      <c r="G24" s="16">
        <f t="shared" si="0"/>
        <v>789918.17279999994</v>
      </c>
      <c r="H24" s="27">
        <f>RA!J28</f>
        <v>4.1506955026460304</v>
      </c>
      <c r="I24" s="20">
        <f>VLOOKUP(B24,RMS!B:D,3,FALSE)</f>
        <v>824125.09583008802</v>
      </c>
      <c r="J24" s="21">
        <f>VLOOKUP(B24,RMS!B:E,4,FALSE)</f>
        <v>789918.17411858402</v>
      </c>
      <c r="K24" s="22">
        <f t="shared" si="1"/>
        <v>2.6991195045411587E-4</v>
      </c>
      <c r="L24" s="22">
        <f t="shared" si="2"/>
        <v>-1.3185840798541903E-3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858665.74609999999</v>
      </c>
      <c r="F25" s="25">
        <f>VLOOKUP(C25,RA!B29:I58,8,0)</f>
        <v>115479.208</v>
      </c>
      <c r="G25" s="16">
        <f t="shared" si="0"/>
        <v>743186.53810000001</v>
      </c>
      <c r="H25" s="27">
        <f>RA!J29</f>
        <v>13.4486799461255</v>
      </c>
      <c r="I25" s="20">
        <f>VLOOKUP(B25,RMS!B:D,3,FALSE)</f>
        <v>858665.74432035396</v>
      </c>
      <c r="J25" s="21">
        <f>VLOOKUP(B25,RMS!B:E,4,FALSE)</f>
        <v>743186.56849195901</v>
      </c>
      <c r="K25" s="22">
        <f t="shared" si="1"/>
        <v>1.7796460306271911E-3</v>
      </c>
      <c r="L25" s="22">
        <f t="shared" si="2"/>
        <v>-3.0391959007829428E-2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VLOOKUP(C26,RA!B30:D55,3,0)</f>
        <v>1442708.791</v>
      </c>
      <c r="F26" s="25">
        <f>VLOOKUP(C26,RA!B30:I59,8,0)</f>
        <v>118647.9899</v>
      </c>
      <c r="G26" s="16">
        <f t="shared" si="0"/>
        <v>1324060.8011</v>
      </c>
      <c r="H26" s="27">
        <f>RA!J30</f>
        <v>8.2239735863646004</v>
      </c>
      <c r="I26" s="20">
        <f>VLOOKUP(B26,RMS!B:D,3,FALSE)</f>
        <v>1442708.79873009</v>
      </c>
      <c r="J26" s="21">
        <f>VLOOKUP(B26,RMS!B:E,4,FALSE)</f>
        <v>1324060.8036243101</v>
      </c>
      <c r="K26" s="22">
        <f t="shared" si="1"/>
        <v>-7.7300900593400002E-3</v>
      </c>
      <c r="L26" s="22">
        <f t="shared" si="2"/>
        <v>-2.5243100244551897E-3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788785.47120000003</v>
      </c>
      <c r="F27" s="25">
        <f>VLOOKUP(C27,RA!B31:I60,8,0)</f>
        <v>24442.199700000001</v>
      </c>
      <c r="G27" s="16">
        <f t="shared" si="0"/>
        <v>764343.27150000003</v>
      </c>
      <c r="H27" s="27">
        <f>RA!J31</f>
        <v>3.0987132233578598</v>
      </c>
      <c r="I27" s="20">
        <f>VLOOKUP(B27,RMS!B:D,3,FALSE)</f>
        <v>788785.33157699101</v>
      </c>
      <c r="J27" s="21">
        <f>VLOOKUP(B27,RMS!B:E,4,FALSE)</f>
        <v>764343.21697345097</v>
      </c>
      <c r="K27" s="22">
        <f t="shared" si="1"/>
        <v>0.13962300901766866</v>
      </c>
      <c r="L27" s="22">
        <f t="shared" si="2"/>
        <v>5.4526549065485597E-2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105876.62239999999</v>
      </c>
      <c r="F28" s="25">
        <f>VLOOKUP(C28,RA!B32:I61,8,0)</f>
        <v>26824.4509</v>
      </c>
      <c r="G28" s="16">
        <f t="shared" si="0"/>
        <v>79052.171499999997</v>
      </c>
      <c r="H28" s="27">
        <f>RA!J32</f>
        <v>25.335574834128799</v>
      </c>
      <c r="I28" s="20">
        <f>VLOOKUP(B28,RMS!B:D,3,FALSE)</f>
        <v>105876.58479202</v>
      </c>
      <c r="J28" s="21">
        <f>VLOOKUP(B28,RMS!B:E,4,FALSE)</f>
        <v>79052.159350285307</v>
      </c>
      <c r="K28" s="22">
        <f t="shared" si="1"/>
        <v>3.7607979989843443E-2</v>
      </c>
      <c r="L28" s="22">
        <f t="shared" si="2"/>
        <v>1.2149714690167457E-2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135770.32740000001</v>
      </c>
      <c r="F30" s="25">
        <f>VLOOKUP(C30,RA!B34:I64,8,0)</f>
        <v>10640.182699999999</v>
      </c>
      <c r="G30" s="16">
        <f t="shared" si="0"/>
        <v>125130.1447</v>
      </c>
      <c r="H30" s="27">
        <f>RA!J34</f>
        <v>7.8368984621009297</v>
      </c>
      <c r="I30" s="20">
        <f>VLOOKUP(B30,RMS!B:D,3,FALSE)</f>
        <v>135770.3278</v>
      </c>
      <c r="J30" s="21">
        <f>VLOOKUP(B30,RMS!B:E,4,FALSE)</f>
        <v>125130.1471</v>
      </c>
      <c r="K30" s="22">
        <f t="shared" si="1"/>
        <v>-3.9999998989515007E-4</v>
      </c>
      <c r="L30" s="22">
        <f t="shared" si="2"/>
        <v>-2.3999999975785613E-3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VLOOKUP(C31,RA!B34:D61,3,0)</f>
        <v>159981.12</v>
      </c>
      <c r="F31" s="25">
        <f>VLOOKUP(C31,RA!B34:I65,8,0)</f>
        <v>-3030.66</v>
      </c>
      <c r="G31" s="16">
        <f t="shared" si="0"/>
        <v>163011.78</v>
      </c>
      <c r="H31" s="27">
        <f>RA!J34</f>
        <v>7.8368984621009297</v>
      </c>
      <c r="I31" s="20">
        <f>VLOOKUP(B31,RMS!B:D,3,FALSE)</f>
        <v>159981.12</v>
      </c>
      <c r="J31" s="21">
        <f>VLOOKUP(B31,RMS!B:E,4,FALSE)</f>
        <v>163011.78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312291.67</v>
      </c>
      <c r="F32" s="25">
        <f>VLOOKUP(C32,RA!B34:I65,8,0)</f>
        <v>-33899.69</v>
      </c>
      <c r="G32" s="16">
        <f t="shared" si="0"/>
        <v>346191.35999999999</v>
      </c>
      <c r="H32" s="27">
        <f>RA!J34</f>
        <v>7.8368984621009297</v>
      </c>
      <c r="I32" s="20">
        <f>VLOOKUP(B32,RMS!B:D,3,FALSE)</f>
        <v>312291.67</v>
      </c>
      <c r="J32" s="21">
        <f>VLOOKUP(B32,RMS!B:E,4,FALSE)</f>
        <v>346191.35999999999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161147.9</v>
      </c>
      <c r="F33" s="25">
        <f>VLOOKUP(C33,RA!B34:I66,8,0)</f>
        <v>-10752.18</v>
      </c>
      <c r="G33" s="16">
        <f t="shared" si="0"/>
        <v>171900.08</v>
      </c>
      <c r="H33" s="27">
        <f>RA!J35</f>
        <v>-1.89438603755243</v>
      </c>
      <c r="I33" s="20">
        <f>VLOOKUP(B33,RMS!B:D,3,FALSE)</f>
        <v>161147.9</v>
      </c>
      <c r="J33" s="21">
        <f>VLOOKUP(B33,RMS!B:E,4,FALSE)</f>
        <v>171900.08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211272</v>
      </c>
      <c r="F34" s="25">
        <f>VLOOKUP(C34,RA!B34:I67,8,0)</f>
        <v>-36706.31</v>
      </c>
      <c r="G34" s="16">
        <f t="shared" si="0"/>
        <v>247978.31</v>
      </c>
      <c r="H34" s="27">
        <f>RA!J34</f>
        <v>7.8368984621009297</v>
      </c>
      <c r="I34" s="20">
        <f>VLOOKUP(B34,RMS!B:D,3,FALSE)</f>
        <v>211272</v>
      </c>
      <c r="J34" s="21">
        <f>VLOOKUP(B34,RMS!B:E,4,FALSE)</f>
        <v>247978.31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-1.89438603755243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43661.538200000003</v>
      </c>
      <c r="F36" s="25">
        <f>VLOOKUP(C36,RA!B8:I68,8,0)</f>
        <v>2328.8254000000002</v>
      </c>
      <c r="G36" s="16">
        <f t="shared" si="0"/>
        <v>41332.712800000001</v>
      </c>
      <c r="H36" s="27">
        <f>RA!J35</f>
        <v>-1.89438603755243</v>
      </c>
      <c r="I36" s="20">
        <f>VLOOKUP(B36,RMS!B:D,3,FALSE)</f>
        <v>43661.538461538497</v>
      </c>
      <c r="J36" s="21">
        <f>VLOOKUP(B36,RMS!B:E,4,FALSE)</f>
        <v>41332.713675213701</v>
      </c>
      <c r="K36" s="22">
        <f t="shared" si="1"/>
        <v>-2.6153849466936663E-4</v>
      </c>
      <c r="L36" s="22">
        <f t="shared" si="2"/>
        <v>-8.7521370005561039E-4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291475.11900000001</v>
      </c>
      <c r="F37" s="25">
        <f>VLOOKUP(C37,RA!B8:I69,8,0)</f>
        <v>13637.819</v>
      </c>
      <c r="G37" s="16">
        <f t="shared" si="0"/>
        <v>277837.3</v>
      </c>
      <c r="H37" s="27">
        <f>RA!J36</f>
        <v>-10.8551374425069</v>
      </c>
      <c r="I37" s="20">
        <f>VLOOKUP(B37,RMS!B:D,3,FALSE)</f>
        <v>291475.11360512802</v>
      </c>
      <c r="J37" s="21">
        <f>VLOOKUP(B37,RMS!B:E,4,FALSE)</f>
        <v>277837.298974359</v>
      </c>
      <c r="K37" s="22">
        <f t="shared" si="1"/>
        <v>5.3948719869367778E-3</v>
      </c>
      <c r="L37" s="22">
        <f t="shared" si="2"/>
        <v>1.025640987791121E-3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177360.74</v>
      </c>
      <c r="F38" s="25">
        <f>VLOOKUP(C38,RA!B9:I70,8,0)</f>
        <v>-46125.54</v>
      </c>
      <c r="G38" s="16">
        <f t="shared" si="0"/>
        <v>223486.28</v>
      </c>
      <c r="H38" s="27">
        <f>RA!J37</f>
        <v>-6.6722433243002204</v>
      </c>
      <c r="I38" s="20">
        <f>VLOOKUP(B38,RMS!B:D,3,FALSE)</f>
        <v>177360.74</v>
      </c>
      <c r="J38" s="21">
        <f>VLOOKUP(B38,RMS!B:E,4,FALSE)</f>
        <v>223486.28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61870.99</v>
      </c>
      <c r="F39" s="25">
        <f>VLOOKUP(C39,RA!B10:I71,8,0)</f>
        <v>5285.33</v>
      </c>
      <c r="G39" s="16">
        <f t="shared" si="0"/>
        <v>56585.659999999996</v>
      </c>
      <c r="H39" s="27">
        <f>RA!J38</f>
        <v>-17.373958688325999</v>
      </c>
      <c r="I39" s="20">
        <f>VLOOKUP(B39,RMS!B:D,3,FALSE)</f>
        <v>61870.99</v>
      </c>
      <c r="J39" s="21">
        <f>VLOOKUP(B39,RMS!B:E,4,FALSE)</f>
        <v>56585.66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VLOOKUP(C40,RA!B11:D68,3,0)</f>
        <v>85.470100000000002</v>
      </c>
      <c r="F40" s="25">
        <f>VLOOKUP(C40,RA!B11:I72,8,0)</f>
        <v>85.47</v>
      </c>
      <c r="G40" s="16">
        <f t="shared" si="0"/>
        <v>1.0000000000331966E-4</v>
      </c>
      <c r="H40" s="27">
        <f>RA!J39</f>
        <v>0</v>
      </c>
      <c r="I40" s="20">
        <f>VLOOKUP(B40,RMS!B:D,3,FALSE)</f>
        <v>85.470100000000002</v>
      </c>
      <c r="J40" s="21">
        <f>VLOOKUP(B40,RMS!B:E,4,FALSE)</f>
        <v>1E-4</v>
      </c>
      <c r="K40" s="22">
        <f t="shared" si="1"/>
        <v>0</v>
      </c>
      <c r="L40" s="22">
        <f t="shared" si="2"/>
        <v>3.3196508692975857E-15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3296.5131999999999</v>
      </c>
      <c r="F41" s="25">
        <f>VLOOKUP(C41,RA!B8:I72,8,0)</f>
        <v>176.2817</v>
      </c>
      <c r="G41" s="16">
        <f t="shared" si="0"/>
        <v>3120.2314999999999</v>
      </c>
      <c r="H41" s="27">
        <f>RA!J39</f>
        <v>0</v>
      </c>
      <c r="I41" s="20">
        <f>VLOOKUP(B41,RMS!B:D,3,FALSE)</f>
        <v>3296.5131230617999</v>
      </c>
      <c r="J41" s="21">
        <f>VLOOKUP(B41,RMS!B:E,4,FALSE)</f>
        <v>3120.2313592012702</v>
      </c>
      <c r="K41" s="22">
        <f t="shared" si="1"/>
        <v>7.6938199981668731E-5</v>
      </c>
      <c r="L41" s="22">
        <f t="shared" si="2"/>
        <v>1.4079872971706209E-4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22"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16900036.397300001</v>
      </c>
      <c r="E7" s="67">
        <v>18350275.928199999</v>
      </c>
      <c r="F7" s="68">
        <v>92.096906136047096</v>
      </c>
      <c r="G7" s="67">
        <v>13220983.8342</v>
      </c>
      <c r="H7" s="68">
        <v>27.8273735845818</v>
      </c>
      <c r="I7" s="67">
        <v>953671.83299999998</v>
      </c>
      <c r="J7" s="68">
        <v>5.6430164443454203</v>
      </c>
      <c r="K7" s="67">
        <v>1621282.621</v>
      </c>
      <c r="L7" s="68">
        <v>12.262949878253901</v>
      </c>
      <c r="M7" s="68">
        <v>-0.411779401908484</v>
      </c>
      <c r="N7" s="67">
        <v>361859579.8387</v>
      </c>
      <c r="O7" s="67">
        <v>2694644841.9643998</v>
      </c>
      <c r="P7" s="67">
        <v>886947</v>
      </c>
      <c r="Q7" s="67">
        <v>829334</v>
      </c>
      <c r="R7" s="68">
        <v>6.94689956037013</v>
      </c>
      <c r="S7" s="67">
        <v>19.054167156887601</v>
      </c>
      <c r="T7" s="67">
        <v>17.229083866451901</v>
      </c>
      <c r="U7" s="69">
        <v>9.5783944551783602</v>
      </c>
    </row>
    <row r="8" spans="1:23" ht="12" thickBot="1">
      <c r="A8" s="70">
        <v>42482</v>
      </c>
      <c r="B8" s="48" t="s">
        <v>6</v>
      </c>
      <c r="C8" s="49"/>
      <c r="D8" s="71">
        <v>473097.33760000003</v>
      </c>
      <c r="E8" s="71">
        <v>821871.15549999999</v>
      </c>
      <c r="F8" s="72">
        <v>57.563443422245797</v>
      </c>
      <c r="G8" s="71">
        <v>485032.0036</v>
      </c>
      <c r="H8" s="72">
        <v>-2.4605935095867202</v>
      </c>
      <c r="I8" s="71">
        <v>100169.53509999999</v>
      </c>
      <c r="J8" s="72">
        <v>21.173134393052202</v>
      </c>
      <c r="K8" s="71">
        <v>113097.68429999999</v>
      </c>
      <c r="L8" s="72">
        <v>23.317571512924399</v>
      </c>
      <c r="M8" s="72">
        <v>-0.11430958361364101</v>
      </c>
      <c r="N8" s="71">
        <v>13086931.6412</v>
      </c>
      <c r="O8" s="71">
        <v>102472927.43799999</v>
      </c>
      <c r="P8" s="71">
        <v>21329</v>
      </c>
      <c r="Q8" s="71">
        <v>20494</v>
      </c>
      <c r="R8" s="72">
        <v>4.07436322826194</v>
      </c>
      <c r="S8" s="71">
        <v>22.180943204088301</v>
      </c>
      <c r="T8" s="71">
        <v>22.127832843759101</v>
      </c>
      <c r="U8" s="73">
        <v>0.23944139724136099</v>
      </c>
    </row>
    <row r="9" spans="1:23" ht="12" thickBot="1">
      <c r="A9" s="74"/>
      <c r="B9" s="48" t="s">
        <v>7</v>
      </c>
      <c r="C9" s="49"/>
      <c r="D9" s="71">
        <v>105200.4632</v>
      </c>
      <c r="E9" s="71">
        <v>93248.438399999999</v>
      </c>
      <c r="F9" s="72">
        <v>112.81739941716801</v>
      </c>
      <c r="G9" s="71">
        <v>73041.315600000002</v>
      </c>
      <c r="H9" s="72">
        <v>44.028708048078997</v>
      </c>
      <c r="I9" s="71">
        <v>19928.703000000001</v>
      </c>
      <c r="J9" s="72">
        <v>18.943550621172601</v>
      </c>
      <c r="K9" s="71">
        <v>14957.0411</v>
      </c>
      <c r="L9" s="72">
        <v>20.477507801078001</v>
      </c>
      <c r="M9" s="72">
        <v>0.33239608467747001</v>
      </c>
      <c r="N9" s="71">
        <v>2129857.5364000001</v>
      </c>
      <c r="O9" s="71">
        <v>14087448.4904</v>
      </c>
      <c r="P9" s="71">
        <v>4042</v>
      </c>
      <c r="Q9" s="71">
        <v>3275</v>
      </c>
      <c r="R9" s="72">
        <v>23.419847328244298</v>
      </c>
      <c r="S9" s="71">
        <v>26.026834042553201</v>
      </c>
      <c r="T9" s="71">
        <v>22.5290598167939</v>
      </c>
      <c r="U9" s="73">
        <v>13.4391075765901</v>
      </c>
    </row>
    <row r="10" spans="1:23" ht="12" thickBot="1">
      <c r="A10" s="74"/>
      <c r="B10" s="48" t="s">
        <v>8</v>
      </c>
      <c r="C10" s="49"/>
      <c r="D10" s="71">
        <v>105924.4071</v>
      </c>
      <c r="E10" s="71">
        <v>151982.33350000001</v>
      </c>
      <c r="F10" s="72">
        <v>69.695210397595304</v>
      </c>
      <c r="G10" s="71">
        <v>102660.8245</v>
      </c>
      <c r="H10" s="72">
        <v>3.17899511901933</v>
      </c>
      <c r="I10" s="71">
        <v>26995.4149</v>
      </c>
      <c r="J10" s="72">
        <v>25.485547324814799</v>
      </c>
      <c r="K10" s="71">
        <v>23924.631700000002</v>
      </c>
      <c r="L10" s="72">
        <v>23.304538821427499</v>
      </c>
      <c r="M10" s="72">
        <v>0.12835237083294401</v>
      </c>
      <c r="N10" s="71">
        <v>3066539.48</v>
      </c>
      <c r="O10" s="71">
        <v>24262645.074299999</v>
      </c>
      <c r="P10" s="71">
        <v>92280</v>
      </c>
      <c r="Q10" s="71">
        <v>85017</v>
      </c>
      <c r="R10" s="72">
        <v>8.5429972828963603</v>
      </c>
      <c r="S10" s="71">
        <v>1.14785876788036</v>
      </c>
      <c r="T10" s="71">
        <v>1.1344882105931799</v>
      </c>
      <c r="U10" s="73">
        <v>1.16482599265052</v>
      </c>
    </row>
    <row r="11" spans="1:23" ht="12" thickBot="1">
      <c r="A11" s="74"/>
      <c r="B11" s="48" t="s">
        <v>9</v>
      </c>
      <c r="C11" s="49"/>
      <c r="D11" s="71">
        <v>37915.535100000001</v>
      </c>
      <c r="E11" s="71">
        <v>87918.272700000001</v>
      </c>
      <c r="F11" s="72">
        <v>43.125887185452001</v>
      </c>
      <c r="G11" s="71">
        <v>40707.704899999997</v>
      </c>
      <c r="H11" s="72">
        <v>-6.8590695713724799</v>
      </c>
      <c r="I11" s="71">
        <v>9046.9362000000001</v>
      </c>
      <c r="J11" s="72">
        <v>23.860763605575499</v>
      </c>
      <c r="K11" s="71">
        <v>8919.6488000000008</v>
      </c>
      <c r="L11" s="72">
        <v>21.9114509695682</v>
      </c>
      <c r="M11" s="72">
        <v>1.427044975134E-2</v>
      </c>
      <c r="N11" s="71">
        <v>1111610.1266000001</v>
      </c>
      <c r="O11" s="71">
        <v>8153260.2973999996</v>
      </c>
      <c r="P11" s="71">
        <v>1902</v>
      </c>
      <c r="Q11" s="71">
        <v>1939</v>
      </c>
      <c r="R11" s="72">
        <v>-1.9082001031459499</v>
      </c>
      <c r="S11" s="71">
        <v>19.934561041009498</v>
      </c>
      <c r="T11" s="71">
        <v>21.255438576585899</v>
      </c>
      <c r="U11" s="73">
        <v>-6.6260678269217603</v>
      </c>
    </row>
    <row r="12" spans="1:23" ht="12" thickBot="1">
      <c r="A12" s="74"/>
      <c r="B12" s="48" t="s">
        <v>10</v>
      </c>
      <c r="C12" s="49"/>
      <c r="D12" s="71">
        <v>142748.51029999999</v>
      </c>
      <c r="E12" s="71">
        <v>195161.47889999999</v>
      </c>
      <c r="F12" s="72">
        <v>73.143794105569299</v>
      </c>
      <c r="G12" s="71">
        <v>116664.32279999999</v>
      </c>
      <c r="H12" s="72">
        <v>22.358324185120999</v>
      </c>
      <c r="I12" s="71">
        <v>17006.7251</v>
      </c>
      <c r="J12" s="72">
        <v>11.913767130920499</v>
      </c>
      <c r="K12" s="71">
        <v>19647.4202</v>
      </c>
      <c r="L12" s="72">
        <v>16.840984225899099</v>
      </c>
      <c r="M12" s="72">
        <v>-0.13440416467501401</v>
      </c>
      <c r="N12" s="71">
        <v>2784854.5750000002</v>
      </c>
      <c r="O12" s="71">
        <v>26458894.281599998</v>
      </c>
      <c r="P12" s="71">
        <v>1704</v>
      </c>
      <c r="Q12" s="71">
        <v>1307</v>
      </c>
      <c r="R12" s="72">
        <v>30.374904361132401</v>
      </c>
      <c r="S12" s="71">
        <v>83.772599941314596</v>
      </c>
      <c r="T12" s="71">
        <v>90.834809793420007</v>
      </c>
      <c r="U12" s="73">
        <v>-8.4302144818864093</v>
      </c>
    </row>
    <row r="13" spans="1:23" ht="12" thickBot="1">
      <c r="A13" s="74"/>
      <c r="B13" s="48" t="s">
        <v>11</v>
      </c>
      <c r="C13" s="49"/>
      <c r="D13" s="71">
        <v>235959.84049999999</v>
      </c>
      <c r="E13" s="71">
        <v>291971.83199999999</v>
      </c>
      <c r="F13" s="72">
        <v>80.815960527315497</v>
      </c>
      <c r="G13" s="71">
        <v>197934.9933</v>
      </c>
      <c r="H13" s="72">
        <v>19.210775500604701</v>
      </c>
      <c r="I13" s="71">
        <v>21128.972699999998</v>
      </c>
      <c r="J13" s="72">
        <v>8.95447829394511</v>
      </c>
      <c r="K13" s="71">
        <v>55444.3433</v>
      </c>
      <c r="L13" s="72">
        <v>28.011390192115201</v>
      </c>
      <c r="M13" s="72">
        <v>-0.618915628855505</v>
      </c>
      <c r="N13" s="71">
        <v>4686822.9793999996</v>
      </c>
      <c r="O13" s="71">
        <v>44194338.688299999</v>
      </c>
      <c r="P13" s="71">
        <v>11588</v>
      </c>
      <c r="Q13" s="71">
        <v>9092</v>
      </c>
      <c r="R13" s="72">
        <v>27.452705675318999</v>
      </c>
      <c r="S13" s="71">
        <v>20.362430143251601</v>
      </c>
      <c r="T13" s="71">
        <v>20.5215607677079</v>
      </c>
      <c r="U13" s="73">
        <v>-0.78149132169755697</v>
      </c>
    </row>
    <row r="14" spans="1:23" ht="12" thickBot="1">
      <c r="A14" s="74"/>
      <c r="B14" s="48" t="s">
        <v>12</v>
      </c>
      <c r="C14" s="49"/>
      <c r="D14" s="71">
        <v>150397.23569999999</v>
      </c>
      <c r="E14" s="71">
        <v>168784.48850000001</v>
      </c>
      <c r="F14" s="72">
        <v>89.106076652298498</v>
      </c>
      <c r="G14" s="71">
        <v>112217.6786</v>
      </c>
      <c r="H14" s="72">
        <v>34.022765019129501</v>
      </c>
      <c r="I14" s="71">
        <v>-22715.978299999999</v>
      </c>
      <c r="J14" s="72">
        <v>-15.1039865821151</v>
      </c>
      <c r="K14" s="71">
        <v>21356.641800000001</v>
      </c>
      <c r="L14" s="72">
        <v>19.031441450616501</v>
      </c>
      <c r="M14" s="72">
        <v>-2.0636493561455</v>
      </c>
      <c r="N14" s="71">
        <v>2825061.2919999999</v>
      </c>
      <c r="O14" s="71">
        <v>19359205.2755</v>
      </c>
      <c r="P14" s="71">
        <v>3852</v>
      </c>
      <c r="Q14" s="71">
        <v>1589</v>
      </c>
      <c r="R14" s="72">
        <v>142.41661422278199</v>
      </c>
      <c r="S14" s="71">
        <v>39.043934501557601</v>
      </c>
      <c r="T14" s="71">
        <v>61.223233354310899</v>
      </c>
      <c r="U14" s="73">
        <v>-56.806003636412299</v>
      </c>
    </row>
    <row r="15" spans="1:23" ht="12" thickBot="1">
      <c r="A15" s="74"/>
      <c r="B15" s="48" t="s">
        <v>13</v>
      </c>
      <c r="C15" s="49"/>
      <c r="D15" s="71">
        <v>110823.518</v>
      </c>
      <c r="E15" s="71">
        <v>147248.81419999999</v>
      </c>
      <c r="F15" s="72">
        <v>75.262757531938107</v>
      </c>
      <c r="G15" s="71">
        <v>92806.585300000006</v>
      </c>
      <c r="H15" s="72">
        <v>19.413420547431802</v>
      </c>
      <c r="I15" s="71">
        <v>1539.7026000000001</v>
      </c>
      <c r="J15" s="72">
        <v>1.38932839147012</v>
      </c>
      <c r="K15" s="71">
        <v>20697.68</v>
      </c>
      <c r="L15" s="72">
        <v>22.301951885304401</v>
      </c>
      <c r="M15" s="72">
        <v>-0.92560989444227604</v>
      </c>
      <c r="N15" s="71">
        <v>2360386.7966</v>
      </c>
      <c r="O15" s="71">
        <v>15684251.666999999</v>
      </c>
      <c r="P15" s="71">
        <v>5352</v>
      </c>
      <c r="Q15" s="71">
        <v>3996</v>
      </c>
      <c r="R15" s="72">
        <v>33.933933933933901</v>
      </c>
      <c r="S15" s="71">
        <v>20.706935351270602</v>
      </c>
      <c r="T15" s="71">
        <v>24.5484145395395</v>
      </c>
      <c r="U15" s="73">
        <v>-18.551654907413798</v>
      </c>
    </row>
    <row r="16" spans="1:23" ht="12" thickBot="1">
      <c r="A16" s="74"/>
      <c r="B16" s="48" t="s">
        <v>14</v>
      </c>
      <c r="C16" s="49"/>
      <c r="D16" s="71">
        <v>757564.67420000001</v>
      </c>
      <c r="E16" s="71">
        <v>1044904.0858999999</v>
      </c>
      <c r="F16" s="72">
        <v>72.500881604601304</v>
      </c>
      <c r="G16" s="71">
        <v>622194.17559999996</v>
      </c>
      <c r="H16" s="72">
        <v>21.756953682418899</v>
      </c>
      <c r="I16" s="71">
        <v>6307.6561000000002</v>
      </c>
      <c r="J16" s="72">
        <v>0.83262278651799404</v>
      </c>
      <c r="K16" s="71">
        <v>57666.198299999996</v>
      </c>
      <c r="L16" s="72">
        <v>9.2681996330793108</v>
      </c>
      <c r="M16" s="72">
        <v>-0.89061779194832102</v>
      </c>
      <c r="N16" s="71">
        <v>19376258.907299999</v>
      </c>
      <c r="O16" s="71">
        <v>130956010.9394</v>
      </c>
      <c r="P16" s="71">
        <v>37866</v>
      </c>
      <c r="Q16" s="71">
        <v>34741</v>
      </c>
      <c r="R16" s="72">
        <v>8.9951354307590492</v>
      </c>
      <c r="S16" s="71">
        <v>20.006461580309502</v>
      </c>
      <c r="T16" s="71">
        <v>24.067391301344198</v>
      </c>
      <c r="U16" s="73">
        <v>-20.2980907180084</v>
      </c>
    </row>
    <row r="17" spans="1:21" ht="12" thickBot="1">
      <c r="A17" s="74"/>
      <c r="B17" s="48" t="s">
        <v>15</v>
      </c>
      <c r="C17" s="49"/>
      <c r="D17" s="71">
        <v>429030.11200000002</v>
      </c>
      <c r="E17" s="71">
        <v>949500.10109999997</v>
      </c>
      <c r="F17" s="72">
        <v>45.184841107754202</v>
      </c>
      <c r="G17" s="71">
        <v>389905.69620000001</v>
      </c>
      <c r="H17" s="72">
        <v>10.034327833961999</v>
      </c>
      <c r="I17" s="71">
        <v>51614.502699999997</v>
      </c>
      <c r="J17" s="72">
        <v>12.030508175612599</v>
      </c>
      <c r="K17" s="71">
        <v>53993.342499999999</v>
      </c>
      <c r="L17" s="72">
        <v>13.8477952556775</v>
      </c>
      <c r="M17" s="72">
        <v>-4.4058020671714999E-2</v>
      </c>
      <c r="N17" s="71">
        <v>19985364.493900001</v>
      </c>
      <c r="O17" s="71">
        <v>169559571.00220001</v>
      </c>
      <c r="P17" s="71">
        <v>10173</v>
      </c>
      <c r="Q17" s="71">
        <v>9129</v>
      </c>
      <c r="R17" s="72">
        <v>11.436082813013501</v>
      </c>
      <c r="S17" s="71">
        <v>42.173411186473999</v>
      </c>
      <c r="T17" s="71">
        <v>39.979283985102398</v>
      </c>
      <c r="U17" s="73">
        <v>5.2026315625027904</v>
      </c>
    </row>
    <row r="18" spans="1:21" ht="12" customHeight="1" thickBot="1">
      <c r="A18" s="74"/>
      <c r="B18" s="48" t="s">
        <v>16</v>
      </c>
      <c r="C18" s="49"/>
      <c r="D18" s="71">
        <v>1615135.003</v>
      </c>
      <c r="E18" s="71">
        <v>2149962.8805</v>
      </c>
      <c r="F18" s="72">
        <v>75.123855283695903</v>
      </c>
      <c r="G18" s="71">
        <v>1237519.8870999999</v>
      </c>
      <c r="H18" s="72">
        <v>30.513862430518401</v>
      </c>
      <c r="I18" s="71">
        <v>116764.084</v>
      </c>
      <c r="J18" s="72">
        <v>7.2293699154014304</v>
      </c>
      <c r="K18" s="71">
        <v>198218.36619999999</v>
      </c>
      <c r="L18" s="72">
        <v>16.017388347956501</v>
      </c>
      <c r="M18" s="72">
        <v>-0.41093206326710202</v>
      </c>
      <c r="N18" s="71">
        <v>35510648.318300001</v>
      </c>
      <c r="O18" s="71">
        <v>314790488.34820002</v>
      </c>
      <c r="P18" s="71">
        <v>75830</v>
      </c>
      <c r="Q18" s="71">
        <v>62061</v>
      </c>
      <c r="R18" s="72">
        <v>22.186236122524601</v>
      </c>
      <c r="S18" s="71">
        <v>21.299419794276702</v>
      </c>
      <c r="T18" s="71">
        <v>20.055669365624102</v>
      </c>
      <c r="U18" s="73">
        <v>5.83936295291356</v>
      </c>
    </row>
    <row r="19" spans="1:21" ht="12" customHeight="1" thickBot="1">
      <c r="A19" s="74"/>
      <c r="B19" s="48" t="s">
        <v>17</v>
      </c>
      <c r="C19" s="49"/>
      <c r="D19" s="71">
        <v>557779.54229999997</v>
      </c>
      <c r="E19" s="71">
        <v>622845.77969999996</v>
      </c>
      <c r="F19" s="72">
        <v>89.553395154842406</v>
      </c>
      <c r="G19" s="71">
        <v>522179.1814</v>
      </c>
      <c r="H19" s="72">
        <v>6.8176522864341003</v>
      </c>
      <c r="I19" s="71">
        <v>20041.392199999998</v>
      </c>
      <c r="J19" s="72">
        <v>3.5930669162514399</v>
      </c>
      <c r="K19" s="71">
        <v>38227.755700000002</v>
      </c>
      <c r="L19" s="72">
        <v>7.3208119093351502</v>
      </c>
      <c r="M19" s="72">
        <v>-0.47573714875445899</v>
      </c>
      <c r="N19" s="71">
        <v>11561340.330700001</v>
      </c>
      <c r="O19" s="71">
        <v>88949921.661599994</v>
      </c>
      <c r="P19" s="71">
        <v>9955</v>
      </c>
      <c r="Q19" s="71">
        <v>8656</v>
      </c>
      <c r="R19" s="72">
        <v>15.006931608133099</v>
      </c>
      <c r="S19" s="71">
        <v>56.030089633350102</v>
      </c>
      <c r="T19" s="71">
        <v>47.616465607671003</v>
      </c>
      <c r="U19" s="73">
        <v>15.0162601572409</v>
      </c>
    </row>
    <row r="20" spans="1:21" ht="12" thickBot="1">
      <c r="A20" s="74"/>
      <c r="B20" s="48" t="s">
        <v>18</v>
      </c>
      <c r="C20" s="49"/>
      <c r="D20" s="71">
        <v>1035917.205</v>
      </c>
      <c r="E20" s="71">
        <v>1054171.7923999999</v>
      </c>
      <c r="F20" s="72">
        <v>98.268347955086099</v>
      </c>
      <c r="G20" s="71">
        <v>822787.76760000002</v>
      </c>
      <c r="H20" s="72">
        <v>25.903330821468099</v>
      </c>
      <c r="I20" s="71">
        <v>43844.012999999999</v>
      </c>
      <c r="J20" s="72">
        <v>4.2323858304872903</v>
      </c>
      <c r="K20" s="71">
        <v>58277.798600000002</v>
      </c>
      <c r="L20" s="72">
        <v>7.0829685241907798</v>
      </c>
      <c r="M20" s="72">
        <v>-0.247672114368438</v>
      </c>
      <c r="N20" s="71">
        <v>20454772.667300001</v>
      </c>
      <c r="O20" s="71">
        <v>147336113.79370001</v>
      </c>
      <c r="P20" s="71">
        <v>39044</v>
      </c>
      <c r="Q20" s="71">
        <v>36408</v>
      </c>
      <c r="R20" s="72">
        <v>7.2401669962645503</v>
      </c>
      <c r="S20" s="71">
        <v>26.532046024997399</v>
      </c>
      <c r="T20" s="71">
        <v>25.839264123269601</v>
      </c>
      <c r="U20" s="73">
        <v>2.6111137492943999</v>
      </c>
    </row>
    <row r="21" spans="1:21" ht="12" customHeight="1" thickBot="1">
      <c r="A21" s="74"/>
      <c r="B21" s="48" t="s">
        <v>19</v>
      </c>
      <c r="C21" s="49"/>
      <c r="D21" s="71">
        <v>334598.66139999998</v>
      </c>
      <c r="E21" s="71">
        <v>397595.6041</v>
      </c>
      <c r="F21" s="72">
        <v>84.155523338191799</v>
      </c>
      <c r="G21" s="71">
        <v>251972.82800000001</v>
      </c>
      <c r="H21" s="72">
        <v>32.791564890480998</v>
      </c>
      <c r="I21" s="71">
        <v>35479.2952</v>
      </c>
      <c r="J21" s="72">
        <v>10.6035376984326</v>
      </c>
      <c r="K21" s="71">
        <v>27668.880300000001</v>
      </c>
      <c r="L21" s="72">
        <v>10.980898424492</v>
      </c>
      <c r="M21" s="72">
        <v>0.28228156742576999</v>
      </c>
      <c r="N21" s="71">
        <v>7170635.5960999997</v>
      </c>
      <c r="O21" s="71">
        <v>54536515.553300001</v>
      </c>
      <c r="P21" s="71">
        <v>28068</v>
      </c>
      <c r="Q21" s="71">
        <v>24379</v>
      </c>
      <c r="R21" s="72">
        <v>15.131875794741401</v>
      </c>
      <c r="S21" s="71">
        <v>11.9210011899672</v>
      </c>
      <c r="T21" s="71">
        <v>11.6467451002912</v>
      </c>
      <c r="U21" s="73">
        <v>2.3006128873370599</v>
      </c>
    </row>
    <row r="22" spans="1:21" ht="12" customHeight="1" thickBot="1">
      <c r="A22" s="74"/>
      <c r="B22" s="48" t="s">
        <v>20</v>
      </c>
      <c r="C22" s="49"/>
      <c r="D22" s="71">
        <v>1106626.0767000001</v>
      </c>
      <c r="E22" s="71">
        <v>1422873.3791</v>
      </c>
      <c r="F22" s="72">
        <v>77.774037588640994</v>
      </c>
      <c r="G22" s="71">
        <v>966454.4362</v>
      </c>
      <c r="H22" s="72">
        <v>14.503698803550501</v>
      </c>
      <c r="I22" s="71">
        <v>45440.340700000001</v>
      </c>
      <c r="J22" s="72">
        <v>4.1062054886240196</v>
      </c>
      <c r="K22" s="71">
        <v>124661.0769</v>
      </c>
      <c r="L22" s="72">
        <v>12.8988053891247</v>
      </c>
      <c r="M22" s="72">
        <v>-0.63548894466513295</v>
      </c>
      <c r="N22" s="71">
        <v>24990369.227200001</v>
      </c>
      <c r="O22" s="71">
        <v>168886821.46489999</v>
      </c>
      <c r="P22" s="71">
        <v>69053</v>
      </c>
      <c r="Q22" s="71">
        <v>66295</v>
      </c>
      <c r="R22" s="72">
        <v>4.1601930764009403</v>
      </c>
      <c r="S22" s="71">
        <v>16.025749448974</v>
      </c>
      <c r="T22" s="71">
        <v>16.093926643034902</v>
      </c>
      <c r="U22" s="73">
        <v>-0.42542281269291099</v>
      </c>
    </row>
    <row r="23" spans="1:21" ht="12" thickBot="1">
      <c r="A23" s="74"/>
      <c r="B23" s="48" t="s">
        <v>21</v>
      </c>
      <c r="C23" s="49"/>
      <c r="D23" s="71">
        <v>2866182.0125000002</v>
      </c>
      <c r="E23" s="71">
        <v>2890003.6113999998</v>
      </c>
      <c r="F23" s="72">
        <v>99.175724251484198</v>
      </c>
      <c r="G23" s="71">
        <v>1892497.7364000001</v>
      </c>
      <c r="H23" s="72">
        <v>51.449693036473001</v>
      </c>
      <c r="I23" s="71">
        <v>28069.293099999999</v>
      </c>
      <c r="J23" s="72">
        <v>0.97932695751993903</v>
      </c>
      <c r="K23" s="71">
        <v>284617.29080000002</v>
      </c>
      <c r="L23" s="72">
        <v>15.039240751823201</v>
      </c>
      <c r="M23" s="72">
        <v>-0.90137881988440305</v>
      </c>
      <c r="N23" s="71">
        <v>54510232.048799999</v>
      </c>
      <c r="O23" s="71">
        <v>376320063.83069998</v>
      </c>
      <c r="P23" s="71">
        <v>72990</v>
      </c>
      <c r="Q23" s="71">
        <v>68866</v>
      </c>
      <c r="R23" s="72">
        <v>5.9884413208259399</v>
      </c>
      <c r="S23" s="71">
        <v>39.268146492670198</v>
      </c>
      <c r="T23" s="71">
        <v>31.094154764324902</v>
      </c>
      <c r="U23" s="73">
        <v>20.815832827431901</v>
      </c>
    </row>
    <row r="24" spans="1:21" ht="12" thickBot="1">
      <c r="A24" s="74"/>
      <c r="B24" s="48" t="s">
        <v>22</v>
      </c>
      <c r="C24" s="49"/>
      <c r="D24" s="71">
        <v>220378.93460000001</v>
      </c>
      <c r="E24" s="71">
        <v>219556.44579999999</v>
      </c>
      <c r="F24" s="72">
        <v>100.37461382516101</v>
      </c>
      <c r="G24" s="71">
        <v>180408.74239999999</v>
      </c>
      <c r="H24" s="72">
        <v>22.155352156592599</v>
      </c>
      <c r="I24" s="71">
        <v>31950.142800000001</v>
      </c>
      <c r="J24" s="72">
        <v>14.497820700508999</v>
      </c>
      <c r="K24" s="71">
        <v>28978.793300000001</v>
      </c>
      <c r="L24" s="72">
        <v>16.062854224519</v>
      </c>
      <c r="M24" s="72">
        <v>0.102535308121336</v>
      </c>
      <c r="N24" s="71">
        <v>4742274.1513999999</v>
      </c>
      <c r="O24" s="71">
        <v>37612811.855599999</v>
      </c>
      <c r="P24" s="71">
        <v>22234</v>
      </c>
      <c r="Q24" s="71">
        <v>20496</v>
      </c>
      <c r="R24" s="72">
        <v>8.4797033567525499</v>
      </c>
      <c r="S24" s="71">
        <v>9.9117988036340705</v>
      </c>
      <c r="T24" s="71">
        <v>9.4448347677595592</v>
      </c>
      <c r="U24" s="73">
        <v>4.7111936503725396</v>
      </c>
    </row>
    <row r="25" spans="1:21" ht="12" thickBot="1">
      <c r="A25" s="74"/>
      <c r="B25" s="48" t="s">
        <v>23</v>
      </c>
      <c r="C25" s="49"/>
      <c r="D25" s="71">
        <v>231621.56899999999</v>
      </c>
      <c r="E25" s="71">
        <v>247239.1538</v>
      </c>
      <c r="F25" s="72">
        <v>93.683207307596007</v>
      </c>
      <c r="G25" s="71">
        <v>176058.51800000001</v>
      </c>
      <c r="H25" s="72">
        <v>31.5594221916602</v>
      </c>
      <c r="I25" s="71">
        <v>16843.846399999999</v>
      </c>
      <c r="J25" s="72">
        <v>7.2721407046508704</v>
      </c>
      <c r="K25" s="71">
        <v>16392.7222</v>
      </c>
      <c r="L25" s="72">
        <v>9.3109509191710895</v>
      </c>
      <c r="M25" s="72">
        <v>2.7519785578993001E-2</v>
      </c>
      <c r="N25" s="71">
        <v>5348827.9145999998</v>
      </c>
      <c r="O25" s="71">
        <v>50085328.284900002</v>
      </c>
      <c r="P25" s="71">
        <v>15676</v>
      </c>
      <c r="Q25" s="71">
        <v>15083</v>
      </c>
      <c r="R25" s="72">
        <v>3.9315785984220599</v>
      </c>
      <c r="S25" s="71">
        <v>14.7755530109722</v>
      </c>
      <c r="T25" s="71">
        <v>13.899139183186399</v>
      </c>
      <c r="U25" s="73">
        <v>5.9315128654406299</v>
      </c>
    </row>
    <row r="26" spans="1:21" ht="12" thickBot="1">
      <c r="A26" s="74"/>
      <c r="B26" s="48" t="s">
        <v>24</v>
      </c>
      <c r="C26" s="49"/>
      <c r="D26" s="71">
        <v>584353.51439999999</v>
      </c>
      <c r="E26" s="71">
        <v>652261.10620000004</v>
      </c>
      <c r="F26" s="72">
        <v>89.588894515630102</v>
      </c>
      <c r="G26" s="71">
        <v>447796.33110000001</v>
      </c>
      <c r="H26" s="72">
        <v>30.495377879615699</v>
      </c>
      <c r="I26" s="71">
        <v>101340.9375</v>
      </c>
      <c r="J26" s="72">
        <v>17.342402330557501</v>
      </c>
      <c r="K26" s="71">
        <v>97979.314700000003</v>
      </c>
      <c r="L26" s="72">
        <v>21.880329939130199</v>
      </c>
      <c r="M26" s="72">
        <v>3.4309515332831997E-2</v>
      </c>
      <c r="N26" s="71">
        <v>11987159.0052</v>
      </c>
      <c r="O26" s="71">
        <v>88172715.674600005</v>
      </c>
      <c r="P26" s="71">
        <v>41462</v>
      </c>
      <c r="Q26" s="71">
        <v>41623</v>
      </c>
      <c r="R26" s="72">
        <v>-0.38680537202988602</v>
      </c>
      <c r="S26" s="71">
        <v>14.093712662196699</v>
      </c>
      <c r="T26" s="71">
        <v>14.252588189222299</v>
      </c>
      <c r="U26" s="73">
        <v>-1.12727945314043</v>
      </c>
    </row>
    <row r="27" spans="1:21" ht="12" thickBot="1">
      <c r="A27" s="74"/>
      <c r="B27" s="48" t="s">
        <v>25</v>
      </c>
      <c r="C27" s="49"/>
      <c r="D27" s="71">
        <v>220407.13</v>
      </c>
      <c r="E27" s="71">
        <v>270650.58309999999</v>
      </c>
      <c r="F27" s="72">
        <v>81.436044761286894</v>
      </c>
      <c r="G27" s="71">
        <v>212656.72159999999</v>
      </c>
      <c r="H27" s="72">
        <v>3.6445630976002001</v>
      </c>
      <c r="I27" s="71">
        <v>61636.017399999997</v>
      </c>
      <c r="J27" s="72">
        <v>27.964620473031001</v>
      </c>
      <c r="K27" s="71">
        <v>58573.112099999998</v>
      </c>
      <c r="L27" s="72">
        <v>27.543503755396902</v>
      </c>
      <c r="M27" s="72">
        <v>5.2292002084007E-2</v>
      </c>
      <c r="N27" s="71">
        <v>4824942.9310999997</v>
      </c>
      <c r="O27" s="71">
        <v>29927645.027199998</v>
      </c>
      <c r="P27" s="71">
        <v>28860</v>
      </c>
      <c r="Q27" s="71">
        <v>26628</v>
      </c>
      <c r="R27" s="72">
        <v>8.3821541234790509</v>
      </c>
      <c r="S27" s="71">
        <v>7.6371146916146904</v>
      </c>
      <c r="T27" s="71">
        <v>7.43022638575935</v>
      </c>
      <c r="U27" s="73">
        <v>2.70898518890252</v>
      </c>
    </row>
    <row r="28" spans="1:21" ht="12" thickBot="1">
      <c r="A28" s="74"/>
      <c r="B28" s="48" t="s">
        <v>26</v>
      </c>
      <c r="C28" s="49"/>
      <c r="D28" s="71">
        <v>824125.09609999997</v>
      </c>
      <c r="E28" s="71">
        <v>739825.31299999997</v>
      </c>
      <c r="F28" s="72">
        <v>111.39455241915999</v>
      </c>
      <c r="G28" s="71">
        <v>657064.42720000003</v>
      </c>
      <c r="H28" s="72">
        <v>25.425310210736701</v>
      </c>
      <c r="I28" s="71">
        <v>34206.923300000002</v>
      </c>
      <c r="J28" s="72">
        <v>4.1506955026460304</v>
      </c>
      <c r="K28" s="71">
        <v>27357.2124</v>
      </c>
      <c r="L28" s="72">
        <v>4.1635509803170203</v>
      </c>
      <c r="M28" s="72">
        <v>0.25038044080836303</v>
      </c>
      <c r="N28" s="71">
        <v>17249955.818700001</v>
      </c>
      <c r="O28" s="71">
        <v>125953639.4277</v>
      </c>
      <c r="P28" s="71">
        <v>37354</v>
      </c>
      <c r="Q28" s="71">
        <v>35735</v>
      </c>
      <c r="R28" s="72">
        <v>4.5305722680845104</v>
      </c>
      <c r="S28" s="71">
        <v>22.062566153557899</v>
      </c>
      <c r="T28" s="71">
        <v>21.512490930460299</v>
      </c>
      <c r="U28" s="73">
        <v>2.4932513256569302</v>
      </c>
    </row>
    <row r="29" spans="1:21" ht="12" thickBot="1">
      <c r="A29" s="74"/>
      <c r="B29" s="48" t="s">
        <v>27</v>
      </c>
      <c r="C29" s="49"/>
      <c r="D29" s="71">
        <v>858665.74609999999</v>
      </c>
      <c r="E29" s="71">
        <v>794103.08700000006</v>
      </c>
      <c r="F29" s="72">
        <v>108.130261694852</v>
      </c>
      <c r="G29" s="71">
        <v>737201.65209999995</v>
      </c>
      <c r="H29" s="72">
        <v>16.476373005133201</v>
      </c>
      <c r="I29" s="71">
        <v>115479.208</v>
      </c>
      <c r="J29" s="72">
        <v>13.4486799461255</v>
      </c>
      <c r="K29" s="71">
        <v>84962.334700000007</v>
      </c>
      <c r="L29" s="72">
        <v>11.5249788789777</v>
      </c>
      <c r="M29" s="72">
        <v>0.35918119961927097</v>
      </c>
      <c r="N29" s="71">
        <v>17738144.981699999</v>
      </c>
      <c r="O29" s="71">
        <v>91625763.035899997</v>
      </c>
      <c r="P29" s="71">
        <v>108831</v>
      </c>
      <c r="Q29" s="71">
        <v>108927</v>
      </c>
      <c r="R29" s="72">
        <v>-8.8132418959485995E-2</v>
      </c>
      <c r="S29" s="71">
        <v>7.8899003601914899</v>
      </c>
      <c r="T29" s="71">
        <v>7.6602255180074703</v>
      </c>
      <c r="U29" s="73">
        <v>2.91099800629729</v>
      </c>
    </row>
    <row r="30" spans="1:21" ht="12" thickBot="1">
      <c r="A30" s="74"/>
      <c r="B30" s="48" t="s">
        <v>28</v>
      </c>
      <c r="C30" s="49"/>
      <c r="D30" s="71">
        <v>1442708.791</v>
      </c>
      <c r="E30" s="71">
        <v>1352732.3707000001</v>
      </c>
      <c r="F30" s="72">
        <v>106.65145761636801</v>
      </c>
      <c r="G30" s="71">
        <v>1042121.9035</v>
      </c>
      <c r="H30" s="72">
        <v>38.439542068410297</v>
      </c>
      <c r="I30" s="71">
        <v>118647.9899</v>
      </c>
      <c r="J30" s="72">
        <v>8.2239735863646004</v>
      </c>
      <c r="K30" s="71">
        <v>131620.8308</v>
      </c>
      <c r="L30" s="72">
        <v>12.6300800662521</v>
      </c>
      <c r="M30" s="72">
        <v>-9.8562217098542002E-2</v>
      </c>
      <c r="N30" s="71">
        <v>26643130.5055</v>
      </c>
      <c r="O30" s="71">
        <v>130873824.8193</v>
      </c>
      <c r="P30" s="71">
        <v>80306</v>
      </c>
      <c r="Q30" s="71">
        <v>80593</v>
      </c>
      <c r="R30" s="72">
        <v>-0.35611033216283999</v>
      </c>
      <c r="S30" s="71">
        <v>17.965143214703801</v>
      </c>
      <c r="T30" s="71">
        <v>18.538865147097098</v>
      </c>
      <c r="U30" s="73">
        <v>-3.19352829830944</v>
      </c>
    </row>
    <row r="31" spans="1:21" ht="12" thickBot="1">
      <c r="A31" s="74"/>
      <c r="B31" s="48" t="s">
        <v>29</v>
      </c>
      <c r="C31" s="49"/>
      <c r="D31" s="71">
        <v>788785.47120000003</v>
      </c>
      <c r="E31" s="71">
        <v>643653.70559999999</v>
      </c>
      <c r="F31" s="72">
        <v>122.54811311382301</v>
      </c>
      <c r="G31" s="71">
        <v>731607.18489999999</v>
      </c>
      <c r="H31" s="72">
        <v>7.8154353155806398</v>
      </c>
      <c r="I31" s="71">
        <v>24442.199700000001</v>
      </c>
      <c r="J31" s="72">
        <v>3.0987132233578598</v>
      </c>
      <c r="K31" s="71">
        <v>10476.7619</v>
      </c>
      <c r="L31" s="72">
        <v>1.43202009442157</v>
      </c>
      <c r="M31" s="72">
        <v>1.3329918092344899</v>
      </c>
      <c r="N31" s="71">
        <v>19609527.157400001</v>
      </c>
      <c r="O31" s="71">
        <v>153607490.5086</v>
      </c>
      <c r="P31" s="71">
        <v>32571</v>
      </c>
      <c r="Q31" s="71">
        <v>30720</v>
      </c>
      <c r="R31" s="72">
        <v>6.025390625</v>
      </c>
      <c r="S31" s="71">
        <v>24.217416450216401</v>
      </c>
      <c r="T31" s="71">
        <v>23.517736276041699</v>
      </c>
      <c r="U31" s="73">
        <v>2.8891610945086001</v>
      </c>
    </row>
    <row r="32" spans="1:21" ht="12" thickBot="1">
      <c r="A32" s="74"/>
      <c r="B32" s="48" t="s">
        <v>30</v>
      </c>
      <c r="C32" s="49"/>
      <c r="D32" s="71">
        <v>105876.62239999999</v>
      </c>
      <c r="E32" s="71">
        <v>123756.8839</v>
      </c>
      <c r="F32" s="72">
        <v>85.552107538156903</v>
      </c>
      <c r="G32" s="71">
        <v>96317.813299999994</v>
      </c>
      <c r="H32" s="72">
        <v>9.9242380744538803</v>
      </c>
      <c r="I32" s="71">
        <v>26824.4509</v>
      </c>
      <c r="J32" s="72">
        <v>25.335574834128799</v>
      </c>
      <c r="K32" s="71">
        <v>28159.6839</v>
      </c>
      <c r="L32" s="72">
        <v>29.236215955496601</v>
      </c>
      <c r="M32" s="72">
        <v>-4.7416476858960999E-2</v>
      </c>
      <c r="N32" s="71">
        <v>2200520.9789999998</v>
      </c>
      <c r="O32" s="71">
        <v>14516874.8051</v>
      </c>
      <c r="P32" s="71">
        <v>22755</v>
      </c>
      <c r="Q32" s="71">
        <v>21634</v>
      </c>
      <c r="R32" s="72">
        <v>5.1816585005084699</v>
      </c>
      <c r="S32" s="71">
        <v>4.6528948538782702</v>
      </c>
      <c r="T32" s="71">
        <v>4.5201913561985796</v>
      </c>
      <c r="U32" s="73">
        <v>2.8520631101105098</v>
      </c>
    </row>
    <row r="33" spans="1:21" ht="12" thickBot="1">
      <c r="A33" s="74"/>
      <c r="B33" s="48" t="s">
        <v>74</v>
      </c>
      <c r="C33" s="49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9.8230000000000004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8" t="s">
        <v>31</v>
      </c>
      <c r="C34" s="49"/>
      <c r="D34" s="71">
        <v>135770.32740000001</v>
      </c>
      <c r="E34" s="71">
        <v>139540.3529</v>
      </c>
      <c r="F34" s="72">
        <v>97.298254288706204</v>
      </c>
      <c r="G34" s="71">
        <v>102441.9618</v>
      </c>
      <c r="H34" s="72">
        <v>32.533900185421899</v>
      </c>
      <c r="I34" s="71">
        <v>10640.182699999999</v>
      </c>
      <c r="J34" s="72">
        <v>7.8368984621009297</v>
      </c>
      <c r="K34" s="71">
        <v>11293.3688</v>
      </c>
      <c r="L34" s="72">
        <v>11.024162951943801</v>
      </c>
      <c r="M34" s="72">
        <v>-5.7838020839273002E-2</v>
      </c>
      <c r="N34" s="71">
        <v>2597176.3821999999</v>
      </c>
      <c r="O34" s="71">
        <v>25492819.0493</v>
      </c>
      <c r="P34" s="71">
        <v>9789</v>
      </c>
      <c r="Q34" s="71">
        <v>9136</v>
      </c>
      <c r="R34" s="72">
        <v>7.1475481611208398</v>
      </c>
      <c r="S34" s="71">
        <v>13.869683052405801</v>
      </c>
      <c r="T34" s="71">
        <v>14.0514180166375</v>
      </c>
      <c r="U34" s="73">
        <v>-1.31030365686832</v>
      </c>
    </row>
    <row r="35" spans="1:21" ht="12" customHeight="1" thickBot="1">
      <c r="A35" s="74"/>
      <c r="B35" s="48" t="s">
        <v>68</v>
      </c>
      <c r="C35" s="49"/>
      <c r="D35" s="71">
        <v>159981.12</v>
      </c>
      <c r="E35" s="75"/>
      <c r="F35" s="75"/>
      <c r="G35" s="71">
        <v>245921.37</v>
      </c>
      <c r="H35" s="72">
        <v>-34.946230984318298</v>
      </c>
      <c r="I35" s="71">
        <v>-3030.66</v>
      </c>
      <c r="J35" s="72">
        <v>-1.89438603755243</v>
      </c>
      <c r="K35" s="71">
        <v>750.43</v>
      </c>
      <c r="L35" s="72">
        <v>0.30515038201031502</v>
      </c>
      <c r="M35" s="72">
        <v>-5.0385645563210399</v>
      </c>
      <c r="N35" s="71">
        <v>2141691.9</v>
      </c>
      <c r="O35" s="71">
        <v>17342532.129999999</v>
      </c>
      <c r="P35" s="71">
        <v>71</v>
      </c>
      <c r="Q35" s="71">
        <v>40</v>
      </c>
      <c r="R35" s="72">
        <v>77.5</v>
      </c>
      <c r="S35" s="71">
        <v>2253.2552112676099</v>
      </c>
      <c r="T35" s="71">
        <v>1604.4662499999999</v>
      </c>
      <c r="U35" s="73">
        <v>28.7934077783679</v>
      </c>
    </row>
    <row r="36" spans="1:21" ht="12" thickBot="1">
      <c r="A36" s="74"/>
      <c r="B36" s="48" t="s">
        <v>35</v>
      </c>
      <c r="C36" s="49"/>
      <c r="D36" s="71">
        <v>312291.67</v>
      </c>
      <c r="E36" s="75"/>
      <c r="F36" s="75"/>
      <c r="G36" s="71">
        <v>85530.79</v>
      </c>
      <c r="H36" s="72">
        <v>265.12192860606098</v>
      </c>
      <c r="I36" s="71">
        <v>-33899.69</v>
      </c>
      <c r="J36" s="72">
        <v>-10.8551374425069</v>
      </c>
      <c r="K36" s="71">
        <v>-6841.92</v>
      </c>
      <c r="L36" s="72">
        <v>-7.9993649070703103</v>
      </c>
      <c r="M36" s="72">
        <v>3.9547042350685202</v>
      </c>
      <c r="N36" s="71">
        <v>4282955.5</v>
      </c>
      <c r="O36" s="71">
        <v>54553096.950000003</v>
      </c>
      <c r="P36" s="71">
        <v>155</v>
      </c>
      <c r="Q36" s="71">
        <v>52</v>
      </c>
      <c r="R36" s="72">
        <v>198.07692307692301</v>
      </c>
      <c r="S36" s="71">
        <v>2014.7849677419399</v>
      </c>
      <c r="T36" s="71">
        <v>1739.8103846153799</v>
      </c>
      <c r="U36" s="73">
        <v>13.647837735990599</v>
      </c>
    </row>
    <row r="37" spans="1:21" ht="12" thickBot="1">
      <c r="A37" s="74"/>
      <c r="B37" s="48" t="s">
        <v>36</v>
      </c>
      <c r="C37" s="49"/>
      <c r="D37" s="71">
        <v>161147.9</v>
      </c>
      <c r="E37" s="75"/>
      <c r="F37" s="75"/>
      <c r="G37" s="71">
        <v>18893.169999999998</v>
      </c>
      <c r="H37" s="72">
        <v>752.94262423934197</v>
      </c>
      <c r="I37" s="71">
        <v>-10752.18</v>
      </c>
      <c r="J37" s="72">
        <v>-6.6722433243002204</v>
      </c>
      <c r="K37" s="71">
        <v>761.51</v>
      </c>
      <c r="L37" s="72">
        <v>4.0306100035092101</v>
      </c>
      <c r="M37" s="72">
        <v>-15.1195519428504</v>
      </c>
      <c r="N37" s="71">
        <v>1913243.92</v>
      </c>
      <c r="O37" s="71">
        <v>26278541.120000001</v>
      </c>
      <c r="P37" s="71">
        <v>67</v>
      </c>
      <c r="Q37" s="71">
        <v>5</v>
      </c>
      <c r="R37" s="72">
        <v>1240</v>
      </c>
      <c r="S37" s="71">
        <v>2405.19253731343</v>
      </c>
      <c r="T37" s="71">
        <v>1115.558</v>
      </c>
      <c r="U37" s="73">
        <v>53.618765121978001</v>
      </c>
    </row>
    <row r="38" spans="1:21" ht="12" thickBot="1">
      <c r="A38" s="74"/>
      <c r="B38" s="48" t="s">
        <v>37</v>
      </c>
      <c r="C38" s="49"/>
      <c r="D38" s="71">
        <v>211272</v>
      </c>
      <c r="E38" s="75"/>
      <c r="F38" s="75"/>
      <c r="G38" s="71">
        <v>113309.49</v>
      </c>
      <c r="H38" s="72">
        <v>86.455697576610802</v>
      </c>
      <c r="I38" s="71">
        <v>-36706.31</v>
      </c>
      <c r="J38" s="72">
        <v>-17.373958688325999</v>
      </c>
      <c r="K38" s="71">
        <v>-11607.92</v>
      </c>
      <c r="L38" s="72">
        <v>-10.2444376018284</v>
      </c>
      <c r="M38" s="72">
        <v>2.1621780646317301</v>
      </c>
      <c r="N38" s="71">
        <v>3103230.17</v>
      </c>
      <c r="O38" s="71">
        <v>30965902.98</v>
      </c>
      <c r="P38" s="71">
        <v>121</v>
      </c>
      <c r="Q38" s="71">
        <v>40</v>
      </c>
      <c r="R38" s="72">
        <v>202.5</v>
      </c>
      <c r="S38" s="71">
        <v>1746.04958677686</v>
      </c>
      <c r="T38" s="71">
        <v>1463.1210000000001</v>
      </c>
      <c r="U38" s="73">
        <v>16.203926218334701</v>
      </c>
    </row>
    <row r="39" spans="1:21" ht="12" thickBot="1">
      <c r="A39" s="74"/>
      <c r="B39" s="48" t="s">
        <v>70</v>
      </c>
      <c r="C39" s="49"/>
      <c r="D39" s="75"/>
      <c r="E39" s="75"/>
      <c r="F39" s="75"/>
      <c r="G39" s="71">
        <v>7.27</v>
      </c>
      <c r="H39" s="75"/>
      <c r="I39" s="75"/>
      <c r="J39" s="75"/>
      <c r="K39" s="71">
        <v>7.27</v>
      </c>
      <c r="L39" s="72">
        <v>100</v>
      </c>
      <c r="M39" s="75"/>
      <c r="N39" s="71">
        <v>17.11</v>
      </c>
      <c r="O39" s="71">
        <v>1244.42</v>
      </c>
      <c r="P39" s="75"/>
      <c r="Q39" s="75"/>
      <c r="R39" s="75"/>
      <c r="S39" s="75"/>
      <c r="T39" s="75"/>
      <c r="U39" s="76"/>
    </row>
    <row r="40" spans="1:21" ht="12" customHeight="1" thickBot="1">
      <c r="A40" s="74"/>
      <c r="B40" s="48" t="s">
        <v>32</v>
      </c>
      <c r="C40" s="49"/>
      <c r="D40" s="71">
        <v>43661.538200000003</v>
      </c>
      <c r="E40" s="75"/>
      <c r="F40" s="75"/>
      <c r="G40" s="71">
        <v>90772.649099999995</v>
      </c>
      <c r="H40" s="72">
        <v>-51.900116794101599</v>
      </c>
      <c r="I40" s="71">
        <v>2328.8254000000002</v>
      </c>
      <c r="J40" s="72">
        <v>5.3338143730355299</v>
      </c>
      <c r="K40" s="71">
        <v>4763.9759000000004</v>
      </c>
      <c r="L40" s="72">
        <v>5.2482503785383097</v>
      </c>
      <c r="M40" s="72">
        <v>-0.51115928189309301</v>
      </c>
      <c r="N40" s="71">
        <v>1111205.1324</v>
      </c>
      <c r="O40" s="71">
        <v>10988047.262</v>
      </c>
      <c r="P40" s="71">
        <v>97</v>
      </c>
      <c r="Q40" s="71">
        <v>73</v>
      </c>
      <c r="R40" s="72">
        <v>32.876712328767098</v>
      </c>
      <c r="S40" s="71">
        <v>450.11895051546401</v>
      </c>
      <c r="T40" s="71">
        <v>404.83549863013701</v>
      </c>
      <c r="U40" s="73">
        <v>10.060330015759099</v>
      </c>
    </row>
    <row r="41" spans="1:21" ht="12" thickBot="1">
      <c r="A41" s="74"/>
      <c r="B41" s="48" t="s">
        <v>33</v>
      </c>
      <c r="C41" s="49"/>
      <c r="D41" s="71">
        <v>291475.11900000001</v>
      </c>
      <c r="E41" s="71">
        <v>676912.87829999998</v>
      </c>
      <c r="F41" s="72">
        <v>43.059473138110597</v>
      </c>
      <c r="G41" s="71">
        <v>258303.94289999999</v>
      </c>
      <c r="H41" s="72">
        <v>12.8419162818749</v>
      </c>
      <c r="I41" s="71">
        <v>13637.819</v>
      </c>
      <c r="J41" s="72">
        <v>4.6788964515355396</v>
      </c>
      <c r="K41" s="71">
        <v>19358.447800000002</v>
      </c>
      <c r="L41" s="72">
        <v>7.4944453354684004</v>
      </c>
      <c r="M41" s="72">
        <v>-0.29551071754833602</v>
      </c>
      <c r="N41" s="71">
        <v>6776198.8364000004</v>
      </c>
      <c r="O41" s="71">
        <v>61383356.941399999</v>
      </c>
      <c r="P41" s="71">
        <v>1375</v>
      </c>
      <c r="Q41" s="71">
        <v>1206</v>
      </c>
      <c r="R41" s="72">
        <v>14.013266998341599</v>
      </c>
      <c r="S41" s="71">
        <v>211.98190472727299</v>
      </c>
      <c r="T41" s="71">
        <v>203.512843698176</v>
      </c>
      <c r="U41" s="73">
        <v>3.9951811169886802</v>
      </c>
    </row>
    <row r="42" spans="1:21" ht="12" thickBot="1">
      <c r="A42" s="74"/>
      <c r="B42" s="48" t="s">
        <v>38</v>
      </c>
      <c r="C42" s="49"/>
      <c r="D42" s="71">
        <v>177360.74</v>
      </c>
      <c r="E42" s="75"/>
      <c r="F42" s="75"/>
      <c r="G42" s="71">
        <v>55970.16</v>
      </c>
      <c r="H42" s="72">
        <v>216.884461291517</v>
      </c>
      <c r="I42" s="71">
        <v>-46125.54</v>
      </c>
      <c r="J42" s="72">
        <v>-26.006623562802002</v>
      </c>
      <c r="K42" s="71">
        <v>-9002.9599999999991</v>
      </c>
      <c r="L42" s="72">
        <v>-16.085285444958501</v>
      </c>
      <c r="M42" s="72">
        <v>4.1233749788958303</v>
      </c>
      <c r="N42" s="71">
        <v>2548098.52</v>
      </c>
      <c r="O42" s="71">
        <v>25777545.100000001</v>
      </c>
      <c r="P42" s="71">
        <v>125</v>
      </c>
      <c r="Q42" s="71">
        <v>44</v>
      </c>
      <c r="R42" s="72">
        <v>184.09090909090901</v>
      </c>
      <c r="S42" s="71">
        <v>1418.8859199999999</v>
      </c>
      <c r="T42" s="71">
        <v>1128.6527272727301</v>
      </c>
      <c r="U42" s="73">
        <v>20.455005482560001</v>
      </c>
    </row>
    <row r="43" spans="1:21" ht="12" thickBot="1">
      <c r="A43" s="74"/>
      <c r="B43" s="48" t="s">
        <v>39</v>
      </c>
      <c r="C43" s="49"/>
      <c r="D43" s="71">
        <v>61870.99</v>
      </c>
      <c r="E43" s="75"/>
      <c r="F43" s="75"/>
      <c r="G43" s="71">
        <v>23868.39</v>
      </c>
      <c r="H43" s="72">
        <v>159.217274395131</v>
      </c>
      <c r="I43" s="71">
        <v>5285.33</v>
      </c>
      <c r="J43" s="72">
        <v>8.5425010978489304</v>
      </c>
      <c r="K43" s="71">
        <v>2944.65</v>
      </c>
      <c r="L43" s="72">
        <v>12.3370281782726</v>
      </c>
      <c r="M43" s="72">
        <v>0.79489243203776305</v>
      </c>
      <c r="N43" s="71">
        <v>1159532.18</v>
      </c>
      <c r="O43" s="71">
        <v>9707759.7100000009</v>
      </c>
      <c r="P43" s="71">
        <v>56</v>
      </c>
      <c r="Q43" s="71">
        <v>41</v>
      </c>
      <c r="R43" s="72">
        <v>36.585365853658502</v>
      </c>
      <c r="S43" s="71">
        <v>1104.83910714286</v>
      </c>
      <c r="T43" s="71">
        <v>1067.5221951219501</v>
      </c>
      <c r="U43" s="73">
        <v>3.37758790213431</v>
      </c>
    </row>
    <row r="44" spans="1:21" ht="12" thickBot="1">
      <c r="A44" s="74"/>
      <c r="B44" s="48" t="s">
        <v>76</v>
      </c>
      <c r="C44" s="49"/>
      <c r="D44" s="71">
        <v>85.470100000000002</v>
      </c>
      <c r="E44" s="75"/>
      <c r="F44" s="75"/>
      <c r="G44" s="75"/>
      <c r="H44" s="75"/>
      <c r="I44" s="71">
        <v>85.47</v>
      </c>
      <c r="J44" s="72">
        <v>99.999883000019906</v>
      </c>
      <c r="K44" s="75"/>
      <c r="L44" s="75"/>
      <c r="M44" s="75"/>
      <c r="N44" s="71">
        <v>828.80349999999999</v>
      </c>
      <c r="O44" s="71">
        <v>-695.12810000000002</v>
      </c>
      <c r="P44" s="71">
        <v>1</v>
      </c>
      <c r="Q44" s="71">
        <v>1</v>
      </c>
      <c r="R44" s="72">
        <v>0</v>
      </c>
      <c r="S44" s="71">
        <v>85.470100000000002</v>
      </c>
      <c r="T44" s="71">
        <v>726.66669999999999</v>
      </c>
      <c r="U44" s="73">
        <v>-750.19989446601801</v>
      </c>
    </row>
    <row r="45" spans="1:21" ht="12" thickBot="1">
      <c r="A45" s="77"/>
      <c r="B45" s="48" t="s">
        <v>34</v>
      </c>
      <c r="C45" s="49"/>
      <c r="D45" s="78">
        <v>3296.5131999999999</v>
      </c>
      <c r="E45" s="79"/>
      <c r="F45" s="79"/>
      <c r="G45" s="78">
        <v>18154.209200000001</v>
      </c>
      <c r="H45" s="80">
        <v>-81.841603984600994</v>
      </c>
      <c r="I45" s="78">
        <v>176.2817</v>
      </c>
      <c r="J45" s="80">
        <v>5.34751991892524</v>
      </c>
      <c r="K45" s="78">
        <v>2979.2020000000002</v>
      </c>
      <c r="L45" s="80">
        <v>16.410530291784902</v>
      </c>
      <c r="M45" s="80">
        <v>-0.94082922205342201</v>
      </c>
      <c r="N45" s="78">
        <v>269222.09980000003</v>
      </c>
      <c r="O45" s="78">
        <v>3769819.0561000002</v>
      </c>
      <c r="P45" s="78">
        <v>13</v>
      </c>
      <c r="Q45" s="78">
        <v>13</v>
      </c>
      <c r="R45" s="80">
        <v>0</v>
      </c>
      <c r="S45" s="78">
        <v>253.577938461538</v>
      </c>
      <c r="T45" s="78">
        <v>311.34122307692297</v>
      </c>
      <c r="U45" s="81">
        <v>-22.779302081969501</v>
      </c>
    </row>
  </sheetData>
  <mergeCells count="43">
    <mergeCell ref="B44:C44"/>
    <mergeCell ref="B45:C45"/>
    <mergeCell ref="B37:C37"/>
    <mergeCell ref="B38:C38"/>
    <mergeCell ref="B39:C39"/>
    <mergeCell ref="B40:C40"/>
    <mergeCell ref="B18:C18"/>
    <mergeCell ref="B25:C25"/>
    <mergeCell ref="B26:C26"/>
    <mergeCell ref="B27:C27"/>
    <mergeCell ref="B43:C43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3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J28" sqref="J2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56111</v>
      </c>
      <c r="D2" s="37">
        <v>473097.93233760702</v>
      </c>
      <c r="E2" s="37">
        <v>372927.81059914501</v>
      </c>
      <c r="F2" s="37">
        <v>100170.121738462</v>
      </c>
      <c r="G2" s="37">
        <v>372927.81059914501</v>
      </c>
      <c r="H2" s="37">
        <v>0.21173231775398901</v>
      </c>
    </row>
    <row r="3" spans="1:8">
      <c r="A3" s="37">
        <v>2</v>
      </c>
      <c r="B3" s="37">
        <v>13</v>
      </c>
      <c r="C3" s="37">
        <v>18219</v>
      </c>
      <c r="D3" s="37">
        <v>105200.481082051</v>
      </c>
      <c r="E3" s="37">
        <v>85271.756225641002</v>
      </c>
      <c r="F3" s="37">
        <v>19928.724856410299</v>
      </c>
      <c r="G3" s="37">
        <v>85271.756225641002</v>
      </c>
      <c r="H3" s="37">
        <v>0.18943568177094899</v>
      </c>
    </row>
    <row r="4" spans="1:8">
      <c r="A4" s="37">
        <v>3</v>
      </c>
      <c r="B4" s="37">
        <v>14</v>
      </c>
      <c r="C4" s="37">
        <v>102471</v>
      </c>
      <c r="D4" s="37">
        <v>105926.449938167</v>
      </c>
      <c r="E4" s="37">
        <v>78928.992559092905</v>
      </c>
      <c r="F4" s="37">
        <v>26997.457379073701</v>
      </c>
      <c r="G4" s="37">
        <v>78928.992559092905</v>
      </c>
      <c r="H4" s="37">
        <v>0.25486984029799098</v>
      </c>
    </row>
    <row r="5" spans="1:8">
      <c r="A5" s="37">
        <v>4</v>
      </c>
      <c r="B5" s="37">
        <v>15</v>
      </c>
      <c r="C5" s="37">
        <v>2416</v>
      </c>
      <c r="D5" s="37">
        <v>37915.563346032803</v>
      </c>
      <c r="E5" s="37">
        <v>28868.598597851898</v>
      </c>
      <c r="F5" s="37">
        <v>9046.9647481809207</v>
      </c>
      <c r="G5" s="37">
        <v>28868.598597851898</v>
      </c>
      <c r="H5" s="37">
        <v>0.23860821124071499</v>
      </c>
    </row>
    <row r="6" spans="1:8">
      <c r="A6" s="37">
        <v>5</v>
      </c>
      <c r="B6" s="37">
        <v>16</v>
      </c>
      <c r="C6" s="37">
        <v>8944</v>
      </c>
      <c r="D6" s="37">
        <v>142748.51495042699</v>
      </c>
      <c r="E6" s="37">
        <v>125741.78403760699</v>
      </c>
      <c r="F6" s="37">
        <v>17006.730912820502</v>
      </c>
      <c r="G6" s="37">
        <v>125741.78403760699</v>
      </c>
      <c r="H6" s="37">
        <v>0.119137708148673</v>
      </c>
    </row>
    <row r="7" spans="1:8">
      <c r="A7" s="37">
        <v>6</v>
      </c>
      <c r="B7" s="37">
        <v>17</v>
      </c>
      <c r="C7" s="37">
        <v>23302</v>
      </c>
      <c r="D7" s="37">
        <v>235960.03923504299</v>
      </c>
      <c r="E7" s="37">
        <v>214830.86564187999</v>
      </c>
      <c r="F7" s="37">
        <v>21129.173593162399</v>
      </c>
      <c r="G7" s="37">
        <v>214830.86564187999</v>
      </c>
      <c r="H7" s="37">
        <v>8.9545558907605405E-2</v>
      </c>
    </row>
    <row r="8" spans="1:8">
      <c r="A8" s="37">
        <v>7</v>
      </c>
      <c r="B8" s="37">
        <v>18</v>
      </c>
      <c r="C8" s="37">
        <v>38102</v>
      </c>
      <c r="D8" s="37">
        <v>150397.27165384599</v>
      </c>
      <c r="E8" s="37">
        <v>173113.213597436</v>
      </c>
      <c r="F8" s="37">
        <v>-22715.9419435897</v>
      </c>
      <c r="G8" s="37">
        <v>173113.213597436</v>
      </c>
      <c r="H8" s="37">
        <v>-0.15103958797785</v>
      </c>
    </row>
    <row r="9" spans="1:8">
      <c r="A9" s="37">
        <v>8</v>
      </c>
      <c r="B9" s="37">
        <v>19</v>
      </c>
      <c r="C9" s="37">
        <v>21303</v>
      </c>
      <c r="D9" s="37">
        <v>110823.779801709</v>
      </c>
      <c r="E9" s="37">
        <v>109283.815748718</v>
      </c>
      <c r="F9" s="37">
        <v>1539.96405299145</v>
      </c>
      <c r="G9" s="37">
        <v>109283.815748718</v>
      </c>
      <c r="H9" s="37">
        <v>1.3895610271972499E-2</v>
      </c>
    </row>
    <row r="10" spans="1:8">
      <c r="A10" s="37">
        <v>9</v>
      </c>
      <c r="B10" s="37">
        <v>21</v>
      </c>
      <c r="C10" s="37">
        <v>186482</v>
      </c>
      <c r="D10" s="37">
        <v>757564.21476495697</v>
      </c>
      <c r="E10" s="37">
        <v>751257.01856666699</v>
      </c>
      <c r="F10" s="37">
        <v>6307.1961982905996</v>
      </c>
      <c r="G10" s="37">
        <v>751257.01856666699</v>
      </c>
      <c r="H10" s="37">
        <v>8.3256258352270192E-3</v>
      </c>
    </row>
    <row r="11" spans="1:8">
      <c r="A11" s="37">
        <v>10</v>
      </c>
      <c r="B11" s="37">
        <v>22</v>
      </c>
      <c r="C11" s="37">
        <v>29692</v>
      </c>
      <c r="D11" s="37">
        <v>429030.10084615397</v>
      </c>
      <c r="E11" s="37">
        <v>377415.60957692302</v>
      </c>
      <c r="F11" s="37">
        <v>51614.491269230799</v>
      </c>
      <c r="G11" s="37">
        <v>377415.60957692302</v>
      </c>
      <c r="H11" s="37">
        <v>0.120305058240515</v>
      </c>
    </row>
    <row r="12" spans="1:8">
      <c r="A12" s="37">
        <v>11</v>
      </c>
      <c r="B12" s="37">
        <v>23</v>
      </c>
      <c r="C12" s="37">
        <v>181137.853</v>
      </c>
      <c r="D12" s="37">
        <v>1615135.3898444399</v>
      </c>
      <c r="E12" s="37">
        <v>1498370.9108076899</v>
      </c>
      <c r="F12" s="37">
        <v>116764.479036752</v>
      </c>
      <c r="G12" s="37">
        <v>1498370.9108076899</v>
      </c>
      <c r="H12" s="37">
        <v>7.2293926423095595E-2</v>
      </c>
    </row>
    <row r="13" spans="1:8">
      <c r="A13" s="37">
        <v>12</v>
      </c>
      <c r="B13" s="37">
        <v>24</v>
      </c>
      <c r="C13" s="37">
        <v>17646</v>
      </c>
      <c r="D13" s="37">
        <v>557779.59361538501</v>
      </c>
      <c r="E13" s="37">
        <v>537738.14904358995</v>
      </c>
      <c r="F13" s="37">
        <v>20041.444571794898</v>
      </c>
      <c r="G13" s="37">
        <v>537738.14904358995</v>
      </c>
      <c r="H13" s="37">
        <v>3.59307597502651E-2</v>
      </c>
    </row>
    <row r="14" spans="1:8">
      <c r="A14" s="37">
        <v>13</v>
      </c>
      <c r="B14" s="37">
        <v>25</v>
      </c>
      <c r="C14" s="37">
        <v>82131</v>
      </c>
      <c r="D14" s="37">
        <v>1035917.3084</v>
      </c>
      <c r="E14" s="37">
        <v>992073.19200000004</v>
      </c>
      <c r="F14" s="37">
        <v>43844.116399999999</v>
      </c>
      <c r="G14" s="37">
        <v>992073.19200000004</v>
      </c>
      <c r="H14" s="37">
        <v>4.2323953895237403E-2</v>
      </c>
    </row>
    <row r="15" spans="1:8">
      <c r="A15" s="37">
        <v>14</v>
      </c>
      <c r="B15" s="37">
        <v>26</v>
      </c>
      <c r="C15" s="37">
        <v>72596</v>
      </c>
      <c r="D15" s="37">
        <v>334598.18839116598</v>
      </c>
      <c r="E15" s="37">
        <v>299119.36599337403</v>
      </c>
      <c r="F15" s="37">
        <v>35478.822397791402</v>
      </c>
      <c r="G15" s="37">
        <v>299119.36599337403</v>
      </c>
      <c r="H15" s="37">
        <v>0.10603411383780301</v>
      </c>
    </row>
    <row r="16" spans="1:8">
      <c r="A16" s="37">
        <v>15</v>
      </c>
      <c r="B16" s="37">
        <v>27</v>
      </c>
      <c r="C16" s="37">
        <v>153864.489</v>
      </c>
      <c r="D16" s="37">
        <v>1106627.4941914501</v>
      </c>
      <c r="E16" s="37">
        <v>1061185.73649231</v>
      </c>
      <c r="F16" s="37">
        <v>45441.757699145302</v>
      </c>
      <c r="G16" s="37">
        <v>1061185.73649231</v>
      </c>
      <c r="H16" s="37">
        <v>4.1063282755636699E-2</v>
      </c>
    </row>
    <row r="17" spans="1:8">
      <c r="A17" s="37">
        <v>16</v>
      </c>
      <c r="B17" s="37">
        <v>29</v>
      </c>
      <c r="C17" s="37">
        <v>256723</v>
      </c>
      <c r="D17" s="37">
        <v>2866182.5139965801</v>
      </c>
      <c r="E17" s="37">
        <v>2838112.7406136799</v>
      </c>
      <c r="F17" s="37">
        <v>28069.773382906002</v>
      </c>
      <c r="G17" s="37">
        <v>2838112.7406136799</v>
      </c>
      <c r="H17" s="37">
        <v>9.7934354305182492E-3</v>
      </c>
    </row>
    <row r="18" spans="1:8">
      <c r="A18" s="37">
        <v>17</v>
      </c>
      <c r="B18" s="37">
        <v>31</v>
      </c>
      <c r="C18" s="37">
        <v>26143.831999999999</v>
      </c>
      <c r="D18" s="37">
        <v>220378.95119778399</v>
      </c>
      <c r="E18" s="37">
        <v>188428.78747749401</v>
      </c>
      <c r="F18" s="37">
        <v>31950.163720289602</v>
      </c>
      <c r="G18" s="37">
        <v>188428.78747749401</v>
      </c>
      <c r="H18" s="37">
        <v>0.144978291014804</v>
      </c>
    </row>
    <row r="19" spans="1:8">
      <c r="A19" s="37">
        <v>18</v>
      </c>
      <c r="B19" s="37">
        <v>32</v>
      </c>
      <c r="C19" s="37">
        <v>14367.87</v>
      </c>
      <c r="D19" s="37">
        <v>231621.54166808899</v>
      </c>
      <c r="E19" s="37">
        <v>214777.722639185</v>
      </c>
      <c r="F19" s="37">
        <v>16843.819028903799</v>
      </c>
      <c r="G19" s="37">
        <v>214777.722639185</v>
      </c>
      <c r="H19" s="37">
        <v>7.2721297456179002E-2</v>
      </c>
    </row>
    <row r="20" spans="1:8">
      <c r="A20" s="37">
        <v>19</v>
      </c>
      <c r="B20" s="37">
        <v>33</v>
      </c>
      <c r="C20" s="37">
        <v>46616.999000000003</v>
      </c>
      <c r="D20" s="37">
        <v>584353.28865587304</v>
      </c>
      <c r="E20" s="37">
        <v>483012.54924892099</v>
      </c>
      <c r="F20" s="37">
        <v>101340.73940695199</v>
      </c>
      <c r="G20" s="37">
        <v>483012.54924892099</v>
      </c>
      <c r="H20" s="37">
        <v>0.173423751306433</v>
      </c>
    </row>
    <row r="21" spans="1:8">
      <c r="A21" s="37">
        <v>20</v>
      </c>
      <c r="B21" s="37">
        <v>34</v>
      </c>
      <c r="C21" s="37">
        <v>38336.345999999998</v>
      </c>
      <c r="D21" s="37">
        <v>220406.92413429401</v>
      </c>
      <c r="E21" s="37">
        <v>158771.131553574</v>
      </c>
      <c r="F21" s="37">
        <v>61635.792580719397</v>
      </c>
      <c r="G21" s="37">
        <v>158771.131553574</v>
      </c>
      <c r="H21" s="37">
        <v>0.27964544590788198</v>
      </c>
    </row>
    <row r="22" spans="1:8">
      <c r="A22" s="37">
        <v>21</v>
      </c>
      <c r="B22" s="37">
        <v>35</v>
      </c>
      <c r="C22" s="37">
        <v>26942.5</v>
      </c>
      <c r="D22" s="37">
        <v>824125.09583008802</v>
      </c>
      <c r="E22" s="37">
        <v>789918.17411858402</v>
      </c>
      <c r="F22" s="37">
        <v>34206.921711504401</v>
      </c>
      <c r="G22" s="37">
        <v>789918.17411858402</v>
      </c>
      <c r="H22" s="37">
        <v>4.1506953112561099E-2</v>
      </c>
    </row>
    <row r="23" spans="1:8">
      <c r="A23" s="37">
        <v>22</v>
      </c>
      <c r="B23" s="37">
        <v>36</v>
      </c>
      <c r="C23" s="37">
        <v>148830.81899999999</v>
      </c>
      <c r="D23" s="37">
        <v>858665.74432035396</v>
      </c>
      <c r="E23" s="37">
        <v>743186.56849195901</v>
      </c>
      <c r="F23" s="37">
        <v>115479.175828395</v>
      </c>
      <c r="G23" s="37">
        <v>743186.56849195901</v>
      </c>
      <c r="H23" s="37">
        <v>0.13448676227301801</v>
      </c>
    </row>
    <row r="24" spans="1:8">
      <c r="A24" s="37">
        <v>23</v>
      </c>
      <c r="B24" s="37">
        <v>37</v>
      </c>
      <c r="C24" s="37">
        <v>179688.80799999999</v>
      </c>
      <c r="D24" s="37">
        <v>1442708.79873009</v>
      </c>
      <c r="E24" s="37">
        <v>1324060.8036243101</v>
      </c>
      <c r="F24" s="37">
        <v>118647.99510578001</v>
      </c>
      <c r="G24" s="37">
        <v>1324060.8036243101</v>
      </c>
      <c r="H24" s="37">
        <v>8.2239739031339798E-2</v>
      </c>
    </row>
    <row r="25" spans="1:8">
      <c r="A25" s="37">
        <v>24</v>
      </c>
      <c r="B25" s="37">
        <v>38</v>
      </c>
      <c r="C25" s="37">
        <v>204283.74799999999</v>
      </c>
      <c r="D25" s="37">
        <v>788785.33157699101</v>
      </c>
      <c r="E25" s="37">
        <v>764343.21697345097</v>
      </c>
      <c r="F25" s="37">
        <v>24442.114603539801</v>
      </c>
      <c r="G25" s="37">
        <v>764343.21697345097</v>
      </c>
      <c r="H25" s="37">
        <v>3.09870298357014E-2</v>
      </c>
    </row>
    <row r="26" spans="1:8">
      <c r="A26" s="37">
        <v>25</v>
      </c>
      <c r="B26" s="37">
        <v>39</v>
      </c>
      <c r="C26" s="37">
        <v>203884.027</v>
      </c>
      <c r="D26" s="37">
        <v>105876.58479202</v>
      </c>
      <c r="E26" s="37">
        <v>79052.159350285307</v>
      </c>
      <c r="F26" s="37">
        <v>26824.425441734998</v>
      </c>
      <c r="G26" s="37">
        <v>79052.159350285307</v>
      </c>
      <c r="H26" s="37">
        <v>0.25335559788245698</v>
      </c>
    </row>
    <row r="27" spans="1:8">
      <c r="A27" s="37">
        <v>26</v>
      </c>
      <c r="B27" s="37">
        <v>42</v>
      </c>
      <c r="C27" s="37">
        <v>9003.1720000000005</v>
      </c>
      <c r="D27" s="37">
        <v>135770.3278</v>
      </c>
      <c r="E27" s="37">
        <v>125130.1471</v>
      </c>
      <c r="F27" s="37">
        <v>10640.180700000001</v>
      </c>
      <c r="G27" s="37">
        <v>125130.1471</v>
      </c>
      <c r="H27" s="37">
        <v>7.83689696593632E-2</v>
      </c>
    </row>
    <row r="28" spans="1:8">
      <c r="A28" s="37">
        <v>27</v>
      </c>
      <c r="B28" s="37">
        <v>75</v>
      </c>
      <c r="C28" s="37">
        <v>109</v>
      </c>
      <c r="D28" s="37">
        <v>43661.538461538497</v>
      </c>
      <c r="E28" s="37">
        <v>41332.713675213701</v>
      </c>
      <c r="F28" s="37">
        <v>2328.8247863247898</v>
      </c>
      <c r="G28" s="37">
        <v>41332.713675213701</v>
      </c>
      <c r="H28" s="37">
        <v>5.3338129355571202E-2</v>
      </c>
    </row>
    <row r="29" spans="1:8">
      <c r="A29" s="37">
        <v>28</v>
      </c>
      <c r="B29" s="37">
        <v>76</v>
      </c>
      <c r="C29" s="37">
        <v>2221</v>
      </c>
      <c r="D29" s="37">
        <v>291475.11360512802</v>
      </c>
      <c r="E29" s="37">
        <v>277837.298974359</v>
      </c>
      <c r="F29" s="37">
        <v>13637.8146307692</v>
      </c>
      <c r="G29" s="37">
        <v>277837.298974359</v>
      </c>
      <c r="H29" s="37">
        <v>4.6788950391301203E-2</v>
      </c>
    </row>
    <row r="30" spans="1:8">
      <c r="A30" s="37">
        <v>29</v>
      </c>
      <c r="B30" s="37">
        <v>99</v>
      </c>
      <c r="C30" s="37">
        <v>14</v>
      </c>
      <c r="D30" s="37">
        <v>3296.5131230617999</v>
      </c>
      <c r="E30" s="37">
        <v>3120.2313592012702</v>
      </c>
      <c r="F30" s="37">
        <v>176.28176386052499</v>
      </c>
      <c r="G30" s="37">
        <v>3120.2313592012702</v>
      </c>
      <c r="H30" s="37">
        <v>5.34752198094679E-2</v>
      </c>
    </row>
    <row r="31" spans="1:8">
      <c r="A31" s="30">
        <v>30</v>
      </c>
      <c r="B31" s="39">
        <v>9101</v>
      </c>
      <c r="C31" s="40">
        <v>1</v>
      </c>
      <c r="D31" s="40">
        <v>85.470100000000002</v>
      </c>
      <c r="E31" s="40">
        <v>1E-4</v>
      </c>
      <c r="F31" s="40">
        <v>85.47</v>
      </c>
      <c r="G31" s="40">
        <v>1E-4</v>
      </c>
      <c r="H31" s="40">
        <v>0.99999883000019896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67</v>
      </c>
      <c r="D33" s="34">
        <v>159981.12</v>
      </c>
      <c r="E33" s="34">
        <v>163011.78</v>
      </c>
      <c r="F33" s="30"/>
      <c r="G33" s="30"/>
      <c r="H33" s="30"/>
    </row>
    <row r="34" spans="1:8">
      <c r="A34" s="30"/>
      <c r="B34" s="33">
        <v>71</v>
      </c>
      <c r="C34" s="34">
        <v>139</v>
      </c>
      <c r="D34" s="34">
        <v>312291.67</v>
      </c>
      <c r="E34" s="34">
        <v>346191.35999999999</v>
      </c>
      <c r="F34" s="30"/>
      <c r="G34" s="30"/>
      <c r="H34" s="30"/>
    </row>
    <row r="35" spans="1:8">
      <c r="A35" s="30"/>
      <c r="B35" s="33">
        <v>72</v>
      </c>
      <c r="C35" s="34">
        <v>61</v>
      </c>
      <c r="D35" s="34">
        <v>161147.9</v>
      </c>
      <c r="E35" s="34">
        <v>171900.08</v>
      </c>
      <c r="F35" s="30"/>
      <c r="G35" s="30"/>
      <c r="H35" s="30"/>
    </row>
    <row r="36" spans="1:8">
      <c r="A36" s="30"/>
      <c r="B36" s="33">
        <v>73</v>
      </c>
      <c r="C36" s="34">
        <v>115</v>
      </c>
      <c r="D36" s="34">
        <v>211272</v>
      </c>
      <c r="E36" s="34">
        <v>247978.31</v>
      </c>
      <c r="F36" s="30"/>
      <c r="G36" s="30"/>
      <c r="H36" s="30"/>
    </row>
    <row r="37" spans="1:8">
      <c r="A37" s="30"/>
      <c r="B37" s="33">
        <v>77</v>
      </c>
      <c r="C37" s="34">
        <v>117</v>
      </c>
      <c r="D37" s="34">
        <v>177360.74</v>
      </c>
      <c r="E37" s="34">
        <v>223486.28</v>
      </c>
      <c r="F37" s="30"/>
      <c r="G37" s="30"/>
      <c r="H37" s="30"/>
    </row>
    <row r="38" spans="1:8">
      <c r="A38" s="30"/>
      <c r="B38" s="33">
        <v>78</v>
      </c>
      <c r="C38" s="34">
        <v>50</v>
      </c>
      <c r="D38" s="34">
        <v>61870.99</v>
      </c>
      <c r="E38" s="34">
        <v>56585.66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2016-04-25T02:13:49Z</dcterms:modified>
</cp:coreProperties>
</file>