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<sst xmlns="http://schemas.openxmlformats.org/spreadsheetml/2006/main" count="118" uniqueCount="77">
  <si>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</si>
  <si>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</si>
  <si>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</si>
  <si>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</si>
  <si>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</si>
  <si>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</si>
  <si>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</si>
  <si>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</si>
  <si>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</si>
  <si>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</si>
  <si>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</si>
  <si>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</si>
  <si>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</si>
  <si>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</si>
  <si>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</si>
  <si>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</si>
  <si>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</si>
  <si>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</si>
  <si>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</si>
  <si>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</si>
  <si>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</si>
  <si>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</si>
  <si>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</si>
  <si>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</si>
  <si>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</si>
  <si>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</si>
  <si>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</si>
  <si>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</si>
  <si>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</si>
  <si>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</si>
  <si>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</si>
  <si>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</si>
  <si>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</si>
  <si>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</si>
  <si>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</si>
  <si>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</si>
  <si>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</si>
  <si>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</si>
  <si>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</si>
  <si>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</si>
  <si>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3" type="noConversion"/>
  </si>
  <si>
    <t>COST</t>
    <phoneticPr fontId="33" type="noConversion"/>
  </si>
  <si>
    <t>成本</t>
    <phoneticPr fontId="33" type="noConversion"/>
  </si>
  <si>
    <t>销售金额差异</t>
    <phoneticPr fontId="33" type="noConversion"/>
  </si>
  <si>
    <t>销售成本差异</t>
    <phoneticPr fontId="3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</si>
  <si>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</si>
  <si>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</si>
  <si>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</si>
  <si>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</si>
  <si>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</si>
  <si>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</si>
  <si>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</si>
  <si>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</si>
  <si>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</si>
  <si>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</si>
  <si>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</si>
  <si>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</si>
  <si>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</si>
  <si>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</si>
  <si>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</si>
  <si>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</si>
  <si>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</si>
  <si>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</si>
  <si>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</si>
  <si>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</si>
  <si>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</si>
  <si>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</si>
  <si>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</si>
  <si>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</si>
  <si>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</si>
  <si>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</si>
  <si>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3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</si>
  <si>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</si>
  <si>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3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</si>
  <si>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</si>
  <si>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3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</si>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</sst>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1">
    <xf numFmtId="0" fontId="0" fillId="0" borderId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29" fillId="8" borderId="8" applyNumberFormat="0" applyFont="0" applyAlignment="0" applyProtection="0">
      <alignment vertical="center"/>
    </xf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4" fillId="0" borderId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7" fillId="38" borderId="21">
      <alignment vertical="center"/>
    </xf>
    <xf numFmtId="0" fontId="66" fillId="0" borderId="0"/>
    <xf numFmtId="180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5" borderId="4" applyNumberFormat="0" applyAlignment="0" applyProtection="0">
      <alignment vertical="center"/>
    </xf>
    <xf numFmtId="0" fontId="78" fillId="6" borderId="5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1" fillId="7" borderId="7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9" applyNumberFormat="0" applyFill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0" fillId="0" borderId="0" xfId="0" applyFont="1"/>
    <xf numFmtId="177" fontId="30" fillId="0" borderId="0" xfId="0" applyNumberFormat="1" applyFont="1"/>
    <xf numFmtId="0" fontId="0" fillId="0" borderId="0" xfId="0" applyAlignment="1"/>
    <xf numFmtId="0" fontId="30" fillId="0" borderId="0" xfId="0" applyNumberFormat="1" applyFont="1"/>
    <xf numFmtId="0" fontId="31" fillId="0" borderId="18" xfId="0" applyFont="1" applyBorder="1" applyAlignment="1">
      <alignment wrapText="1"/>
    </xf>
    <xf numFmtId="0" fontId="31" fillId="0" borderId="18" xfId="0" applyNumberFormat="1" applyFont="1" applyBorder="1" applyAlignment="1">
      <alignment wrapText="1"/>
    </xf>
    <xf numFmtId="0" fontId="30" fillId="0" borderId="18" xfId="0" applyFont="1" applyBorder="1" applyAlignment="1">
      <alignment wrapText="1"/>
    </xf>
    <xf numFmtId="0" fontId="30" fillId="0" borderId="18" xfId="0" applyFont="1" applyBorder="1" applyAlignment="1">
      <alignment horizontal="right" vertical="center" wrapText="1"/>
    </xf>
    <xf numFmtId="49" fontId="31" fillId="36" borderId="18" xfId="0" applyNumberFormat="1" applyFont="1" applyFill="1" applyBorder="1" applyAlignment="1">
      <alignment vertical="center" wrapText="1"/>
    </xf>
    <xf numFmtId="49" fontId="34" fillId="37" borderId="18" xfId="0" applyNumberFormat="1" applyFont="1" applyFill="1" applyBorder="1" applyAlignment="1">
      <alignment horizontal="center" vertical="center" wrapText="1"/>
    </xf>
    <xf numFmtId="0" fontId="31" fillId="33" borderId="18" xfId="0" applyFont="1" applyFill="1" applyBorder="1" applyAlignment="1">
      <alignment vertical="center" wrapText="1"/>
    </xf>
    <xf numFmtId="0" fontId="31" fillId="33" borderId="18" xfId="0" applyNumberFormat="1" applyFont="1" applyFill="1" applyBorder="1" applyAlignment="1">
      <alignment vertical="center" wrapText="1"/>
    </xf>
    <xf numFmtId="0" fontId="31" fillId="36" borderId="18" xfId="0" applyFont="1" applyFill="1" applyBorder="1" applyAlignment="1">
      <alignment vertical="center" wrapText="1"/>
    </xf>
    <xf numFmtId="0" fontId="31" fillId="37" borderId="18" xfId="0" applyFont="1" applyFill="1" applyBorder="1" applyAlignment="1">
      <alignment vertical="center" wrapText="1"/>
    </xf>
    <xf numFmtId="4" fontId="31" fillId="36" borderId="18" xfId="0" applyNumberFormat="1" applyFont="1" applyFill="1" applyBorder="1" applyAlignment="1">
      <alignment horizontal="right" vertical="top" wrapText="1"/>
    </xf>
    <xf numFmtId="4" fontId="31" fillId="37" borderId="18" xfId="0" applyNumberFormat="1" applyFont="1" applyFill="1" applyBorder="1" applyAlignment="1">
      <alignment horizontal="right" vertical="top" wrapText="1"/>
    </xf>
    <xf numFmtId="177" fontId="30" fillId="36" borderId="18" xfId="0" applyNumberFormat="1" applyFont="1" applyFill="1" applyBorder="1" applyAlignment="1">
      <alignment horizontal="center" vertical="center"/>
    </xf>
    <xf numFmtId="177" fontId="30" fillId="37" borderId="18" xfId="0" applyNumberFormat="1" applyFont="1" applyFill="1" applyBorder="1" applyAlignment="1">
      <alignment horizontal="center" vertical="center"/>
    </xf>
    <xf numFmtId="177" fontId="35" fillId="0" borderId="18" xfId="0" applyNumberFormat="1" applyFont="1" applyBorder="1"/>
    <xf numFmtId="177" fontId="30" fillId="36" borderId="18" xfId="0" applyNumberFormat="1" applyFont="1" applyFill="1" applyBorder="1"/>
    <xf numFmtId="177" fontId="30" fillId="37" borderId="18" xfId="0" applyNumberFormat="1" applyFont="1" applyFill="1" applyBorder="1"/>
    <xf numFmtId="177" fontId="30" fillId="0" borderId="18" xfId="0" applyNumberFormat="1" applyFont="1" applyBorder="1"/>
    <xf numFmtId="49" fontId="31" fillId="0" borderId="18" xfId="0" applyNumberFormat="1" applyFont="1" applyFill="1" applyBorder="1" applyAlignment="1">
      <alignment vertical="center" wrapText="1"/>
    </xf>
    <xf numFmtId="0" fontId="31" fillId="0" borderId="18" xfId="0" applyFont="1" applyFill="1" applyBorder="1" applyAlignment="1">
      <alignment vertical="center" wrapText="1"/>
    </xf>
    <xf numFmtId="4" fontId="31" fillId="0" borderId="18" xfId="0" applyNumberFormat="1" applyFont="1" applyFill="1" applyBorder="1" applyAlignment="1">
      <alignment horizontal="right" vertical="top" wrapText="1"/>
    </xf>
    <xf numFmtId="0" fontId="30" fillId="0" borderId="0" xfId="0" applyFont="1" applyFill="1"/>
    <xf numFmtId="176" fontId="3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1" fillId="0" borderId="0" xfId="0" applyNumberFormat="1" applyFont="1" applyAlignment="1"/>
    <xf numFmtId="1" fontId="41" fillId="0" borderId="0" xfId="0" applyNumberFormat="1" applyFont="1" applyAlignment="1"/>
    <xf numFmtId="0" fontId="30" fillId="0" borderId="0" xfId="0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30" fillId="0" borderId="0" xfId="0" applyFont="1"/>
    <xf numFmtId="0" fontId="30" fillId="0" borderId="0" xfId="0" applyFont="1"/>
    <xf numFmtId="0" fontId="66" fillId="0" borderId="0" xfId="110"/>
    <xf numFmtId="0" fontId="67" fillId="0" borderId="0" xfId="110" applyNumberFormat="1" applyFont="1"/>
    <xf numFmtId="1" fontId="69" fillId="0" borderId="0" xfId="0" applyNumberFormat="1" applyFont="1" applyAlignment="1"/>
    <xf numFmtId="0" fontId="69" fillId="0" borderId="0" xfId="0" applyNumberFormat="1" applyFont="1" applyAlignment="1"/>
    <xf numFmtId="0" fontId="30" fillId="0" borderId="0" xfId="0" applyFont="1" applyAlignment="1">
      <alignment vertical="center"/>
    </xf>
    <xf numFmtId="0" fontId="36" fillId="0" borderId="0" xfId="0" applyFont="1" applyAlignment="1">
      <alignment horizontal="left" wrapText="1"/>
    </xf>
    <xf numFmtId="0" fontId="42" fillId="0" borderId="19" xfId="0" applyFont="1" applyBorder="1" applyAlignment="1">
      <alignment horizontal="left" vertical="center" wrapText="1"/>
    </xf>
    <xf numFmtId="0" fontId="31" fillId="0" borderId="10" xfId="0" applyFont="1" applyBorder="1" applyAlignment="1">
      <alignment wrapText="1"/>
    </xf>
    <xf numFmtId="0" fontId="30" fillId="0" borderId="11" xfId="0" applyFont="1" applyBorder="1" applyAlignment="1">
      <alignment wrapText="1"/>
    </xf>
    <xf numFmtId="0" fontId="30" fillId="0" borderId="11" xfId="0" applyFont="1" applyBorder="1" applyAlignment="1">
      <alignment horizontal="right" vertical="center" wrapText="1"/>
    </xf>
    <xf numFmtId="49" fontId="31" fillId="33" borderId="10" xfId="0" applyNumberFormat="1" applyFont="1" applyFill="1" applyBorder="1" applyAlignment="1">
      <alignment vertical="center" wrapText="1"/>
    </xf>
    <xf numFmtId="49" fontId="31" fillId="33" borderId="12" xfId="0" applyNumberFormat="1" applyFont="1" applyFill="1" applyBorder="1" applyAlignment="1">
      <alignment vertical="center" wrapText="1"/>
    </xf>
    <xf numFmtId="0" fontId="31" fillId="33" borderId="10" xfId="0" applyFont="1" applyFill="1" applyBorder="1" applyAlignment="1">
      <alignment vertical="center" wrapText="1"/>
    </xf>
    <xf numFmtId="0" fontId="31" fillId="33" borderId="12" xfId="0" applyFont="1" applyFill="1" applyBorder="1" applyAlignment="1">
      <alignment vertical="center" wrapText="1"/>
    </xf>
    <xf numFmtId="4" fontId="32" fillId="34" borderId="10" xfId="0" applyNumberFormat="1" applyFont="1" applyFill="1" applyBorder="1" applyAlignment="1">
      <alignment horizontal="right" vertical="top" wrapText="1"/>
    </xf>
    <xf numFmtId="176" fontId="32" fillId="34" borderId="10" xfId="0" applyNumberFormat="1" applyFont="1" applyFill="1" applyBorder="1" applyAlignment="1">
      <alignment horizontal="right" vertical="top" wrapText="1"/>
    </xf>
    <xf numFmtId="176" fontId="32" fillId="34" borderId="12" xfId="0" applyNumberFormat="1" applyFont="1" applyFill="1" applyBorder="1" applyAlignment="1">
      <alignment horizontal="right" vertical="top" wrapText="1"/>
    </xf>
    <xf numFmtId="4" fontId="31" fillId="35" borderId="10" xfId="0" applyNumberFormat="1" applyFont="1" applyFill="1" applyBorder="1" applyAlignment="1">
      <alignment horizontal="right" vertical="top" wrapText="1"/>
    </xf>
    <xf numFmtId="176" fontId="31" fillId="35" borderId="10" xfId="0" applyNumberFormat="1" applyFont="1" applyFill="1" applyBorder="1" applyAlignment="1">
      <alignment horizontal="right" vertical="top" wrapText="1"/>
    </xf>
    <xf numFmtId="176" fontId="31" fillId="35" borderId="12" xfId="0" applyNumberFormat="1" applyFont="1" applyFill="1" applyBorder="1" applyAlignment="1">
      <alignment horizontal="right" vertical="top" wrapText="1"/>
    </xf>
    <xf numFmtId="0" fontId="31" fillId="35" borderId="10" xfId="0" applyFont="1" applyFill="1" applyBorder="1" applyAlignment="1">
      <alignment horizontal="right" vertical="top" wrapText="1"/>
    </xf>
    <xf numFmtId="0" fontId="31" fillId="35" borderId="12" xfId="0" applyFont="1" applyFill="1" applyBorder="1" applyAlignment="1">
      <alignment horizontal="right" vertical="top" wrapText="1"/>
    </xf>
    <xf numFmtId="4" fontId="31" fillId="35" borderId="13" xfId="0" applyNumberFormat="1" applyFont="1" applyFill="1" applyBorder="1" applyAlignment="1">
      <alignment horizontal="right" vertical="top" wrapText="1"/>
    </xf>
    <xf numFmtId="0" fontId="31" fillId="35" borderId="13" xfId="0" applyFont="1" applyFill="1" applyBorder="1" applyAlignment="1">
      <alignment horizontal="right" vertical="top" wrapText="1"/>
    </xf>
    <xf numFmtId="176" fontId="31" fillId="35" borderId="13" xfId="0" applyNumberFormat="1" applyFont="1" applyFill="1" applyBorder="1" applyAlignment="1">
      <alignment horizontal="right" vertical="top" wrapText="1"/>
    </xf>
    <xf numFmtId="176" fontId="31" fillId="35" borderId="20" xfId="0" applyNumberFormat="1" applyFont="1" applyFill="1" applyBorder="1" applyAlignment="1">
      <alignment horizontal="right" vertical="top" wrapText="1"/>
    </xf>
    <xf numFmtId="0" fontId="31" fillId="33" borderId="18" xfId="0" applyFont="1" applyFill="1" applyBorder="1" applyAlignment="1">
      <alignment vertical="center" wrapText="1"/>
    </xf>
    <xf numFmtId="49" fontId="31" fillId="33" borderId="18" xfId="0" applyNumberFormat="1" applyFont="1" applyFill="1" applyBorder="1" applyAlignment="1">
      <alignment horizontal="left" vertical="top" wrapText="1"/>
    </xf>
    <xf numFmtId="49" fontId="32" fillId="33" borderId="18" xfId="0" applyNumberFormat="1" applyFont="1" applyFill="1" applyBorder="1" applyAlignment="1">
      <alignment horizontal="left" vertical="top" wrapText="1"/>
    </xf>
    <xf numFmtId="14" fontId="31" fillId="33" borderId="18" xfId="0" applyNumberFormat="1" applyFont="1" applyFill="1" applyBorder="1" applyAlignment="1">
      <alignment vertical="center" wrapText="1"/>
    </xf>
    <xf numFmtId="49" fontId="31" fillId="33" borderId="13" xfId="0" applyNumberFormat="1" applyFont="1" applyFill="1" applyBorder="1" applyAlignment="1">
      <alignment horizontal="left" vertical="top" wrapText="1"/>
    </xf>
    <xf numFmtId="49" fontId="31" fillId="33" borderId="15" xfId="0" applyNumberFormat="1" applyFont="1" applyFill="1" applyBorder="1" applyAlignment="1">
      <alignment horizontal="left" vertical="top" wrapText="1"/>
    </xf>
    <xf numFmtId="49" fontId="31" fillId="33" borderId="22" xfId="0" applyNumberFormat="1" applyFont="1" applyFill="1" applyBorder="1" applyAlignment="1">
      <alignment horizontal="left" vertical="top" wrapText="1"/>
    </xf>
    <xf numFmtId="49" fontId="31" fillId="33" borderId="23" xfId="0" applyNumberFormat="1" applyFont="1" applyFill="1" applyBorder="1" applyAlignment="1">
      <alignment horizontal="left" vertical="top" wrapText="1"/>
    </xf>
    <xf numFmtId="0" fontId="30" fillId="0" borderId="0" xfId="0" applyFont="1" applyAlignment="1">
      <alignment wrapText="1"/>
    </xf>
    <xf numFmtId="0" fontId="30" fillId="0" borderId="19" xfId="0" applyFont="1" applyBorder="1" applyAlignment="1">
      <alignment wrapText="1"/>
    </xf>
    <xf numFmtId="0" fontId="30" fillId="0" borderId="0" xfId="0" applyFont="1" applyAlignment="1">
      <alignment horizontal="right" vertical="center" wrapText="1"/>
    </xf>
    <xf numFmtId="0" fontId="31" fillId="33" borderId="13" xfId="0" applyFont="1" applyFill="1" applyBorder="1" applyAlignment="1">
      <alignment vertical="center" wrapText="1"/>
    </xf>
    <xf numFmtId="0" fontId="31" fillId="33" borderId="15" xfId="0" applyFont="1" applyFill="1" applyBorder="1" applyAlignment="1">
      <alignment vertical="center" wrapText="1"/>
    </xf>
    <xf numFmtId="49" fontId="32" fillId="33" borderId="13" xfId="0" applyNumberFormat="1" applyFont="1" applyFill="1" applyBorder="1" applyAlignment="1">
      <alignment horizontal="left" vertical="top" wrapText="1"/>
    </xf>
    <xf numFmtId="49" fontId="32" fillId="33" borderId="14" xfId="0" applyNumberFormat="1" applyFont="1" applyFill="1" applyBorder="1" applyAlignment="1">
      <alignment horizontal="left" vertical="top" wrapText="1"/>
    </xf>
    <xf numFmtId="49" fontId="32" fillId="33" borderId="15" xfId="0" applyNumberFormat="1" applyFont="1" applyFill="1" applyBorder="1" applyAlignment="1">
      <alignment horizontal="left" vertical="top" wrapText="1"/>
    </xf>
    <xf numFmtId="14" fontId="31" fillId="33" borderId="12" xfId="0" applyNumberFormat="1" applyFont="1" applyFill="1" applyBorder="1" applyAlignment="1">
      <alignment vertical="center" wrapText="1"/>
    </xf>
    <xf numFmtId="14" fontId="31" fillId="33" borderId="16" xfId="0" applyNumberFormat="1" applyFont="1" applyFill="1" applyBorder="1" applyAlignment="1">
      <alignment vertical="center" wrapText="1"/>
    </xf>
    <xf numFmtId="14" fontId="31" fillId="33" borderId="17" xfId="0" applyNumberFormat="1" applyFont="1" applyFill="1" applyBorder="1" applyAlignment="1">
      <alignment vertical="center" wrapText="1"/>
    </xf>
  </cellXfs>
  <cellStyles count="34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9" sqref="O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13748466.510500001</v>
      </c>
      <c r="F3" s="25">
        <f>RA!I7</f>
        <v>1293259.0926999999</v>
      </c>
      <c r="G3" s="16">
        <f>SUM(G4:G41)</f>
        <v>12455207.417799998</v>
      </c>
      <c r="H3" s="27">
        <f>RA!J7</f>
        <v>9.4065697560692296</v>
      </c>
      <c r="I3" s="20">
        <f>SUM(I4:I41)</f>
        <v>13748474.310469789</v>
      </c>
      <c r="J3" s="21">
        <f>SUM(J4:J41)</f>
        <v>12455207.420791769</v>
      </c>
      <c r="K3" s="22">
        <f>E3-I3</f>
        <v>-7.7999697886407375</v>
      </c>
      <c r="L3" s="22">
        <f>G3-J3</f>
        <v>-2.991771325469017E-3</v>
      </c>
    </row>
    <row r="4" spans="1:13">
      <c r="A4" s="66">
        <f>RA!A8</f>
        <v>42486</v>
      </c>
      <c r="B4" s="12">
        <v>12</v>
      </c>
      <c r="C4" s="64" t="s">
        <v>6</v>
      </c>
      <c r="D4" s="64"/>
      <c r="E4" s="15">
        <f>VLOOKUP(C4,RA!B8:D35,3,0)</f>
        <v>443257.36210000003</v>
      </c>
      <c r="F4" s="25">
        <f>VLOOKUP(C4,RA!B8:I38,8,0)</f>
        <v>115220.5477</v>
      </c>
      <c r="G4" s="16">
        <f t="shared" ref="G4:G41" si="0">E4-F4</f>
        <v>328036.81440000003</v>
      </c>
      <c r="H4" s="27">
        <f>RA!J8</f>
        <v>25.994051662024301</v>
      </c>
      <c r="I4" s="20">
        <f>VLOOKUP(B4,RMS!B:D,3,FALSE)</f>
        <v>443257.94841367501</v>
      </c>
      <c r="J4" s="21">
        <f>VLOOKUP(B4,RMS!B:E,4,FALSE)</f>
        <v>328036.82509743603</v>
      </c>
      <c r="K4" s="22">
        <f t="shared" ref="K4:K41" si="1">E4-I4</f>
        <v>-0.58631367498310283</v>
      </c>
      <c r="L4" s="22">
        <f t="shared" ref="L4:L41" si="2">G4-J4</f>
        <v>-1.0697435995098203E-2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55504.6463</v>
      </c>
      <c r="F5" s="25">
        <f>VLOOKUP(C5,RA!B9:I39,8,0)</f>
        <v>11041.0244</v>
      </c>
      <c r="G5" s="16">
        <f t="shared" si="0"/>
        <v>44463.621899999998</v>
      </c>
      <c r="H5" s="27">
        <f>RA!J9</f>
        <v>19.892072350707</v>
      </c>
      <c r="I5" s="20">
        <f>VLOOKUP(B5,RMS!B:D,3,FALSE)</f>
        <v>55504.6639726496</v>
      </c>
      <c r="J5" s="21">
        <f>VLOOKUP(B5,RMS!B:E,4,FALSE)</f>
        <v>44463.622965811999</v>
      </c>
      <c r="K5" s="22">
        <f t="shared" si="1"/>
        <v>-1.7672649599262513E-2</v>
      </c>
      <c r="L5" s="22">
        <f t="shared" si="2"/>
        <v>-1.0658120008883998E-3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88661.632899999997</v>
      </c>
      <c r="F6" s="25">
        <f>VLOOKUP(C6,RA!B10:I40,8,0)</f>
        <v>24551.340800000002</v>
      </c>
      <c r="G6" s="16">
        <f t="shared" si="0"/>
        <v>64110.292099999991</v>
      </c>
      <c r="H6" s="27">
        <f>RA!J10</f>
        <v>27.691054176377602</v>
      </c>
      <c r="I6" s="20">
        <f>VLOOKUP(B6,RMS!B:D,3,FALSE)</f>
        <v>88663.493098419203</v>
      </c>
      <c r="J6" s="21">
        <f>VLOOKUP(B6,RMS!B:E,4,FALSE)</f>
        <v>64110.2920887164</v>
      </c>
      <c r="K6" s="22">
        <f>E6-I6</f>
        <v>-1.8601984192064265</v>
      </c>
      <c r="L6" s="22">
        <f t="shared" si="2"/>
        <v>1.1283591447863728E-5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41833.731299999999</v>
      </c>
      <c r="F7" s="25">
        <f>VLOOKUP(C7,RA!B11:I41,8,0)</f>
        <v>10228.1402</v>
      </c>
      <c r="G7" s="16">
        <f t="shared" si="0"/>
        <v>31605.591099999998</v>
      </c>
      <c r="H7" s="27">
        <f>RA!J11</f>
        <v>24.449504938135899</v>
      </c>
      <c r="I7" s="20">
        <f>VLOOKUP(B7,RMS!B:D,3,FALSE)</f>
        <v>41833.754888979704</v>
      </c>
      <c r="J7" s="21">
        <f>VLOOKUP(B7,RMS!B:E,4,FALSE)</f>
        <v>31605.591010158099</v>
      </c>
      <c r="K7" s="22">
        <f t="shared" si="1"/>
        <v>-2.3588979704072699E-2</v>
      </c>
      <c r="L7" s="22">
        <f t="shared" si="2"/>
        <v>8.9841898443410173E-5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103097.6747</v>
      </c>
      <c r="F8" s="25">
        <f>VLOOKUP(C8,RA!B12:I42,8,0)</f>
        <v>17395.4617</v>
      </c>
      <c r="G8" s="16">
        <f t="shared" si="0"/>
        <v>85702.213000000003</v>
      </c>
      <c r="H8" s="27">
        <f>RA!J12</f>
        <v>16.872797326048701</v>
      </c>
      <c r="I8" s="20">
        <f>VLOOKUP(B8,RMS!B:D,3,FALSE)</f>
        <v>103097.676597436</v>
      </c>
      <c r="J8" s="21">
        <f>VLOOKUP(B8,RMS!B:E,4,FALSE)</f>
        <v>85702.210571794902</v>
      </c>
      <c r="K8" s="22">
        <f t="shared" si="1"/>
        <v>-1.8974359991261736E-3</v>
      </c>
      <c r="L8" s="22">
        <f t="shared" si="2"/>
        <v>2.4282051017507911E-3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169340.9792</v>
      </c>
      <c r="F9" s="25">
        <f>VLOOKUP(C9,RA!B13:I43,8,0)</f>
        <v>51415.585400000004</v>
      </c>
      <c r="G9" s="16">
        <f t="shared" si="0"/>
        <v>117925.39379999999</v>
      </c>
      <c r="H9" s="27">
        <f>RA!J13</f>
        <v>30.362163749670799</v>
      </c>
      <c r="I9" s="20">
        <f>VLOOKUP(B9,RMS!B:D,3,FALSE)</f>
        <v>169341.15510683801</v>
      </c>
      <c r="J9" s="21">
        <f>VLOOKUP(B9,RMS!B:E,4,FALSE)</f>
        <v>117925.39240085499</v>
      </c>
      <c r="K9" s="22">
        <f t="shared" si="1"/>
        <v>-0.17590683800517581</v>
      </c>
      <c r="L9" s="22">
        <f t="shared" si="2"/>
        <v>1.399144995957613E-3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110228.545</v>
      </c>
      <c r="F10" s="25">
        <f>VLOOKUP(C10,RA!B14:I43,8,0)</f>
        <v>7056.2803000000004</v>
      </c>
      <c r="G10" s="16">
        <f t="shared" si="0"/>
        <v>103172.2647</v>
      </c>
      <c r="H10" s="27">
        <f>RA!J14</f>
        <v>6.4014999925835898</v>
      </c>
      <c r="I10" s="20">
        <f>VLOOKUP(B10,RMS!B:D,3,FALSE)</f>
        <v>110228.55417948699</v>
      </c>
      <c r="J10" s="21">
        <f>VLOOKUP(B10,RMS!B:E,4,FALSE)</f>
        <v>103172.265591453</v>
      </c>
      <c r="K10" s="22">
        <f t="shared" si="1"/>
        <v>-9.1794869949808344E-3</v>
      </c>
      <c r="L10" s="22">
        <f t="shared" si="2"/>
        <v>-8.9145300444215536E-4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71389.964399999997</v>
      </c>
      <c r="F11" s="25">
        <f>VLOOKUP(C11,RA!B15:I44,8,0)</f>
        <v>12098.1507</v>
      </c>
      <c r="G11" s="16">
        <f t="shared" si="0"/>
        <v>59291.813699999999</v>
      </c>
      <c r="H11" s="27">
        <f>RA!J15</f>
        <v>16.946570574280901</v>
      </c>
      <c r="I11" s="20">
        <f>VLOOKUP(B11,RMS!B:D,3,FALSE)</f>
        <v>71390.105345299104</v>
      </c>
      <c r="J11" s="21">
        <f>VLOOKUP(B11,RMS!B:E,4,FALSE)</f>
        <v>59291.813842734999</v>
      </c>
      <c r="K11" s="22">
        <f t="shared" si="1"/>
        <v>-0.14094529910653364</v>
      </c>
      <c r="L11" s="22">
        <f t="shared" si="2"/>
        <v>-1.4273499982664362E-4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679404.16399999999</v>
      </c>
      <c r="F12" s="25">
        <f>VLOOKUP(C12,RA!B16:I45,8,0)</f>
        <v>-21175.742699999999</v>
      </c>
      <c r="G12" s="16">
        <f t="shared" si="0"/>
        <v>700579.90669999993</v>
      </c>
      <c r="H12" s="27">
        <f>RA!J16</f>
        <v>-3.1168108501613498</v>
      </c>
      <c r="I12" s="20">
        <f>VLOOKUP(B12,RMS!B:D,3,FALSE)</f>
        <v>679403.76975555602</v>
      </c>
      <c r="J12" s="21">
        <f>VLOOKUP(B12,RMS!B:E,4,FALSE)</f>
        <v>700579.90653333301</v>
      </c>
      <c r="K12" s="22">
        <f t="shared" si="1"/>
        <v>0.39424444397445768</v>
      </c>
      <c r="L12" s="22">
        <f t="shared" si="2"/>
        <v>1.6666692681610584E-4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418227.9523</v>
      </c>
      <c r="F13" s="25">
        <f>VLOOKUP(C13,RA!B17:I46,8,0)</f>
        <v>49085.821000000004</v>
      </c>
      <c r="G13" s="16">
        <f t="shared" si="0"/>
        <v>369142.13130000001</v>
      </c>
      <c r="H13" s="27">
        <f>RA!J17</f>
        <v>11.736618925171699</v>
      </c>
      <c r="I13" s="20">
        <f>VLOOKUP(B13,RMS!B:D,3,FALSE)</f>
        <v>418227.934507692</v>
      </c>
      <c r="J13" s="21">
        <f>VLOOKUP(B13,RMS!B:E,4,FALSE)</f>
        <v>369142.13094615401</v>
      </c>
      <c r="K13" s="22">
        <f t="shared" si="1"/>
        <v>1.7792308004572988E-2</v>
      </c>
      <c r="L13" s="22">
        <f t="shared" si="2"/>
        <v>3.5384600050747395E-4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1291105.3287</v>
      </c>
      <c r="F14" s="25">
        <f>VLOOKUP(C14,RA!B18:I47,8,0)</f>
        <v>173427.61610000001</v>
      </c>
      <c r="G14" s="16">
        <f t="shared" si="0"/>
        <v>1117677.7126</v>
      </c>
      <c r="H14" s="27">
        <f>RA!J18</f>
        <v>13.432491698769599</v>
      </c>
      <c r="I14" s="20">
        <f>VLOOKUP(B14,RMS!B:D,3,FALSE)</f>
        <v>1291105.59871197</v>
      </c>
      <c r="J14" s="21">
        <f>VLOOKUP(B14,RMS!B:E,4,FALSE)</f>
        <v>1117677.7009093999</v>
      </c>
      <c r="K14" s="22">
        <f t="shared" si="1"/>
        <v>-0.27001197007484734</v>
      </c>
      <c r="L14" s="22">
        <f t="shared" si="2"/>
        <v>1.1690600076690316E-2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419312.10930000001</v>
      </c>
      <c r="F15" s="25">
        <f>VLOOKUP(C15,RA!B19:I48,8,0)</f>
        <v>39002.142399999997</v>
      </c>
      <c r="G15" s="16">
        <f t="shared" si="0"/>
        <v>380309.9669</v>
      </c>
      <c r="H15" s="27">
        <f>RA!J19</f>
        <v>9.30145863545658</v>
      </c>
      <c r="I15" s="20">
        <f>VLOOKUP(B15,RMS!B:D,3,FALSE)</f>
        <v>419312.12687692302</v>
      </c>
      <c r="J15" s="21">
        <f>VLOOKUP(B15,RMS!B:E,4,FALSE)</f>
        <v>380309.96592136798</v>
      </c>
      <c r="K15" s="22">
        <f t="shared" si="1"/>
        <v>-1.7576923011802137E-2</v>
      </c>
      <c r="L15" s="22">
        <f t="shared" si="2"/>
        <v>9.7863201517611742E-4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935895.73540000001</v>
      </c>
      <c r="F16" s="25">
        <f>VLOOKUP(C16,RA!B20:I49,8,0)</f>
        <v>62813.764300000003</v>
      </c>
      <c r="G16" s="16">
        <f t="shared" si="0"/>
        <v>873081.97109999997</v>
      </c>
      <c r="H16" s="27">
        <f>RA!J20</f>
        <v>6.7116198871398298</v>
      </c>
      <c r="I16" s="20">
        <f>VLOOKUP(B16,RMS!B:D,3,FALSE)</f>
        <v>935895.77430000005</v>
      </c>
      <c r="J16" s="21">
        <f>VLOOKUP(B16,RMS!B:E,4,FALSE)</f>
        <v>873081.97109999997</v>
      </c>
      <c r="K16" s="22">
        <f t="shared" si="1"/>
        <v>-3.8900000043213367E-2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291310.17709999997</v>
      </c>
      <c r="F17" s="25">
        <f>VLOOKUP(C17,RA!B21:I50,8,0)</f>
        <v>39686.7477</v>
      </c>
      <c r="G17" s="16">
        <f t="shared" si="0"/>
        <v>251623.42939999996</v>
      </c>
      <c r="H17" s="27">
        <f>RA!J21</f>
        <v>13.6235362921689</v>
      </c>
      <c r="I17" s="20">
        <f>VLOOKUP(B17,RMS!B:D,3,FALSE)</f>
        <v>291309.87374337</v>
      </c>
      <c r="J17" s="21">
        <f>VLOOKUP(B17,RMS!B:E,4,FALSE)</f>
        <v>251623.42888252801</v>
      </c>
      <c r="K17" s="22">
        <f t="shared" si="1"/>
        <v>0.30335662997094914</v>
      </c>
      <c r="L17" s="22">
        <f t="shared" si="2"/>
        <v>5.1747195539064705E-4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996314.50120000006</v>
      </c>
      <c r="F18" s="25">
        <f>VLOOKUP(C18,RA!B22:I51,8,0)</f>
        <v>40492.442999999999</v>
      </c>
      <c r="G18" s="16">
        <f t="shared" si="0"/>
        <v>955822.05820000009</v>
      </c>
      <c r="H18" s="27">
        <f>RA!J22</f>
        <v>4.0642229889486998</v>
      </c>
      <c r="I18" s="20">
        <f>VLOOKUP(B18,RMS!B:D,3,FALSE)</f>
        <v>996315.71180000005</v>
      </c>
      <c r="J18" s="21">
        <f>VLOOKUP(B18,RMS!B:E,4,FALSE)</f>
        <v>955822.05779999995</v>
      </c>
      <c r="K18" s="22">
        <f t="shared" si="1"/>
        <v>-1.2105999999912456</v>
      </c>
      <c r="L18" s="22">
        <f t="shared" si="2"/>
        <v>4.0000013541430235E-4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2062055.6513</v>
      </c>
      <c r="F19" s="25">
        <f>VLOOKUP(C19,RA!B23:I52,8,0)</f>
        <v>147182.45879999999</v>
      </c>
      <c r="G19" s="16">
        <f t="shared" si="0"/>
        <v>1914873.1925000001</v>
      </c>
      <c r="H19" s="27">
        <f>RA!J23</f>
        <v>7.1376569641663403</v>
      </c>
      <c r="I19" s="20">
        <f>VLOOKUP(B19,RMS!B:D,3,FALSE)</f>
        <v>2062056.5848316201</v>
      </c>
      <c r="J19" s="21">
        <f>VLOOKUP(B19,RMS!B:E,4,FALSE)</f>
        <v>1914873.2131854701</v>
      </c>
      <c r="K19" s="22">
        <f t="shared" si="1"/>
        <v>-0.93353162007406354</v>
      </c>
      <c r="L19" s="22">
        <f t="shared" si="2"/>
        <v>-2.0685469964519143E-2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187020.04699999999</v>
      </c>
      <c r="F20" s="25">
        <f>VLOOKUP(C20,RA!B24:I53,8,0)</f>
        <v>29217.409599999999</v>
      </c>
      <c r="G20" s="16">
        <f t="shared" si="0"/>
        <v>157802.63740000001</v>
      </c>
      <c r="H20" s="27">
        <f>RA!J24</f>
        <v>15.6226084148081</v>
      </c>
      <c r="I20" s="20">
        <f>VLOOKUP(B20,RMS!B:D,3,FALSE)</f>
        <v>187020.065211943</v>
      </c>
      <c r="J20" s="21">
        <f>VLOOKUP(B20,RMS!B:E,4,FALSE)</f>
        <v>157802.62551399099</v>
      </c>
      <c r="K20" s="22">
        <f t="shared" si="1"/>
        <v>-1.8211943010101095E-2</v>
      </c>
      <c r="L20" s="22">
        <f t="shared" si="2"/>
        <v>1.1886009015142918E-2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194496.03409999999</v>
      </c>
      <c r="F21" s="25">
        <f>VLOOKUP(C21,RA!B25:I54,8,0)</f>
        <v>16037.969800000001</v>
      </c>
      <c r="G21" s="16">
        <f t="shared" si="0"/>
        <v>178458.0643</v>
      </c>
      <c r="H21" s="27">
        <f>RA!J25</f>
        <v>8.2459109637958399</v>
      </c>
      <c r="I21" s="20">
        <f>VLOOKUP(B21,RMS!B:D,3,FALSE)</f>
        <v>194496.01260034001</v>
      </c>
      <c r="J21" s="21">
        <f>VLOOKUP(B21,RMS!B:E,4,FALSE)</f>
        <v>178458.066693826</v>
      </c>
      <c r="K21" s="22">
        <f t="shared" si="1"/>
        <v>2.1499659982509911E-2</v>
      </c>
      <c r="L21" s="22">
        <f t="shared" si="2"/>
        <v>-2.3938259982969612E-3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530804.59739999997</v>
      </c>
      <c r="F22" s="25">
        <f>VLOOKUP(C22,RA!B26:I55,8,0)</f>
        <v>101682.8132</v>
      </c>
      <c r="G22" s="16">
        <f t="shared" si="0"/>
        <v>429121.78419999999</v>
      </c>
      <c r="H22" s="27">
        <f>RA!J26</f>
        <v>19.156355031223399</v>
      </c>
      <c r="I22" s="20">
        <f>VLOOKUP(B22,RMS!B:D,3,FALSE)</f>
        <v>530804.54350780603</v>
      </c>
      <c r="J22" s="21">
        <f>VLOOKUP(B22,RMS!B:E,4,FALSE)</f>
        <v>429121.77201583597</v>
      </c>
      <c r="K22" s="22">
        <f t="shared" si="1"/>
        <v>5.3892193944193423E-2</v>
      </c>
      <c r="L22" s="22">
        <f t="shared" si="2"/>
        <v>1.2184164021164179E-2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207743.98449999999</v>
      </c>
      <c r="F23" s="25">
        <f>VLOOKUP(C23,RA!B27:I56,8,0)</f>
        <v>58830.402300000002</v>
      </c>
      <c r="G23" s="16">
        <f t="shared" si="0"/>
        <v>148913.5822</v>
      </c>
      <c r="H23" s="27">
        <f>RA!J27</f>
        <v>28.318703158405999</v>
      </c>
      <c r="I23" s="20">
        <f>VLOOKUP(B23,RMS!B:D,3,FALSE)</f>
        <v>207743.79972362201</v>
      </c>
      <c r="J23" s="21">
        <f>VLOOKUP(B23,RMS!B:E,4,FALSE)</f>
        <v>148913.598402328</v>
      </c>
      <c r="K23" s="22">
        <f t="shared" si="1"/>
        <v>0.18477637798059732</v>
      </c>
      <c r="L23" s="22">
        <f t="shared" si="2"/>
        <v>-1.6202327999053523E-2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765706.61010000005</v>
      </c>
      <c r="F24" s="25">
        <f>VLOOKUP(C24,RA!B28:I57,8,0)</f>
        <v>38115.839099999997</v>
      </c>
      <c r="G24" s="16">
        <f t="shared" si="0"/>
        <v>727590.77100000007</v>
      </c>
      <c r="H24" s="27">
        <f>RA!J28</f>
        <v>4.9778647065645902</v>
      </c>
      <c r="I24" s="20">
        <f>VLOOKUP(B24,RMS!B:D,3,FALSE)</f>
        <v>765706.61020176997</v>
      </c>
      <c r="J24" s="21">
        <f>VLOOKUP(B24,RMS!B:E,4,FALSE)</f>
        <v>727590.75607168104</v>
      </c>
      <c r="K24" s="22">
        <f t="shared" si="1"/>
        <v>-1.0176992509514093E-4</v>
      </c>
      <c r="L24" s="22">
        <f t="shared" si="2"/>
        <v>1.4928319025784731E-2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782384.59010000003</v>
      </c>
      <c r="F25" s="25">
        <f>VLOOKUP(C25,RA!B29:I58,8,0)</f>
        <v>120131.91310000001</v>
      </c>
      <c r="G25" s="16">
        <f t="shared" si="0"/>
        <v>662252.67700000003</v>
      </c>
      <c r="H25" s="27">
        <f>RA!J29</f>
        <v>15.354585790684499</v>
      </c>
      <c r="I25" s="20">
        <f>VLOOKUP(B25,RMS!B:D,3,FALSE)</f>
        <v>782388.07582743396</v>
      </c>
      <c r="J25" s="21">
        <f>VLOOKUP(B25,RMS!B:E,4,FALSE)</f>
        <v>662252.685505089</v>
      </c>
      <c r="K25" s="22">
        <f t="shared" si="1"/>
        <v>-3.4857274339301512</v>
      </c>
      <c r="L25" s="22">
        <f t="shared" si="2"/>
        <v>-8.5050889756530523E-3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VLOOKUP(C26,RA!B30:D55,3,0)</f>
        <v>1046647.1174</v>
      </c>
      <c r="F26" s="25">
        <f>VLOOKUP(C26,RA!B30:I59,8,0)</f>
        <v>105109.18919999999</v>
      </c>
      <c r="G26" s="16">
        <f t="shared" si="0"/>
        <v>941537.92819999997</v>
      </c>
      <c r="H26" s="27">
        <f>RA!J30</f>
        <v>10.042466792542699</v>
      </c>
      <c r="I26" s="20">
        <f>VLOOKUP(B26,RMS!B:D,3,FALSE)</f>
        <v>1046647.14357522</v>
      </c>
      <c r="J26" s="21">
        <f>VLOOKUP(B26,RMS!B:E,4,FALSE)</f>
        <v>941537.91307808005</v>
      </c>
      <c r="K26" s="22">
        <f t="shared" si="1"/>
        <v>-2.6175220031291246E-2</v>
      </c>
      <c r="L26" s="22">
        <f t="shared" si="2"/>
        <v>1.5121919917874038E-2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725591.56270000001</v>
      </c>
      <c r="F27" s="25">
        <f>VLOOKUP(C27,RA!B31:I60,8,0)</f>
        <v>37368.991499999996</v>
      </c>
      <c r="G27" s="16">
        <f t="shared" si="0"/>
        <v>688222.57120000001</v>
      </c>
      <c r="H27" s="27">
        <f>RA!J31</f>
        <v>5.1501414047520298</v>
      </c>
      <c r="I27" s="20">
        <f>VLOOKUP(B27,RMS!B:D,3,FALSE)</f>
        <v>725591.55613893794</v>
      </c>
      <c r="J27" s="21">
        <f>VLOOKUP(B27,RMS!B:E,4,FALSE)</f>
        <v>688222.59073716798</v>
      </c>
      <c r="K27" s="22">
        <f t="shared" si="1"/>
        <v>6.5610620658844709E-3</v>
      </c>
      <c r="L27" s="22">
        <f t="shared" si="2"/>
        <v>-1.9537167972885072E-2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99648.130399999995</v>
      </c>
      <c r="F28" s="25">
        <f>VLOOKUP(C28,RA!B32:I61,8,0)</f>
        <v>26098.654600000002</v>
      </c>
      <c r="G28" s="16">
        <f t="shared" si="0"/>
        <v>73549.475799999986</v>
      </c>
      <c r="H28" s="27">
        <f>RA!J32</f>
        <v>26.190812105793398</v>
      </c>
      <c r="I28" s="20">
        <f>VLOOKUP(B28,RMS!B:D,3,FALSE)</f>
        <v>99648.100587663605</v>
      </c>
      <c r="J28" s="21">
        <f>VLOOKUP(B28,RMS!B:E,4,FALSE)</f>
        <v>73549.472220733704</v>
      </c>
      <c r="K28" s="22">
        <f t="shared" si="1"/>
        <v>2.981233639002312E-2</v>
      </c>
      <c r="L28" s="22">
        <f t="shared" si="2"/>
        <v>3.5792662820313126E-3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117835.74709999999</v>
      </c>
      <c r="F30" s="25">
        <f>VLOOKUP(C30,RA!B34:I64,8,0)</f>
        <v>11134.3889</v>
      </c>
      <c r="G30" s="16">
        <f t="shared" si="0"/>
        <v>106701.35819999999</v>
      </c>
      <c r="H30" s="27">
        <f>RA!J34</f>
        <v>9.4490756616928202</v>
      </c>
      <c r="I30" s="20">
        <f>VLOOKUP(B30,RMS!B:D,3,FALSE)</f>
        <v>117835.7464</v>
      </c>
      <c r="J30" s="21">
        <f>VLOOKUP(B30,RMS!B:E,4,FALSE)</f>
        <v>106701.3572</v>
      </c>
      <c r="K30" s="22">
        <f t="shared" si="1"/>
        <v>6.9999998959247023E-4</v>
      </c>
      <c r="L30" s="22">
        <f t="shared" si="2"/>
        <v>9.9999998928979039E-4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VLOOKUP(C31,RA!B34:D61,3,0)</f>
        <v>124304.27</v>
      </c>
      <c r="F31" s="25">
        <f>VLOOKUP(C31,RA!B34:I65,8,0)</f>
        <v>-1673.75</v>
      </c>
      <c r="G31" s="16">
        <f t="shared" si="0"/>
        <v>125978.02</v>
      </c>
      <c r="H31" s="27">
        <f>RA!J34</f>
        <v>9.4490756616928202</v>
      </c>
      <c r="I31" s="20">
        <f>VLOOKUP(B31,RMS!B:D,3,FALSE)</f>
        <v>124304.27</v>
      </c>
      <c r="J31" s="21">
        <f>VLOOKUP(B31,RMS!B:E,4,FALSE)</f>
        <v>125978.02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151140.26</v>
      </c>
      <c r="F32" s="25">
        <f>VLOOKUP(C32,RA!B34:I65,8,0)</f>
        <v>-17508.759999999998</v>
      </c>
      <c r="G32" s="16">
        <f t="shared" si="0"/>
        <v>168649.02000000002</v>
      </c>
      <c r="H32" s="27">
        <f>RA!J34</f>
        <v>9.4490756616928202</v>
      </c>
      <c r="I32" s="20">
        <f>VLOOKUP(B32,RMS!B:D,3,FALSE)</f>
        <v>151140.26</v>
      </c>
      <c r="J32" s="21">
        <f>VLOOKUP(B32,RMS!B:E,4,FALSE)</f>
        <v>168649.02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64984.63</v>
      </c>
      <c r="F33" s="25">
        <f>VLOOKUP(C33,RA!B34:I66,8,0)</f>
        <v>-1519.74</v>
      </c>
      <c r="G33" s="16">
        <f t="shared" si="0"/>
        <v>66504.37</v>
      </c>
      <c r="H33" s="27">
        <f>RA!J35</f>
        <v>-1.3464943722367699</v>
      </c>
      <c r="I33" s="20">
        <f>VLOOKUP(B33,RMS!B:D,3,FALSE)</f>
        <v>64984.63</v>
      </c>
      <c r="J33" s="21">
        <f>VLOOKUP(B33,RMS!B:E,4,FALSE)</f>
        <v>66504.37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133577.04</v>
      </c>
      <c r="F34" s="25">
        <f>VLOOKUP(C34,RA!B34:I67,8,0)</f>
        <v>-21529.13</v>
      </c>
      <c r="G34" s="16">
        <f t="shared" si="0"/>
        <v>155106.17000000001</v>
      </c>
      <c r="H34" s="27">
        <f>RA!J34</f>
        <v>9.4490756616928202</v>
      </c>
      <c r="I34" s="20">
        <f>VLOOKUP(B34,RMS!B:D,3,FALSE)</f>
        <v>133577.04</v>
      </c>
      <c r="J34" s="21">
        <f>VLOOKUP(B34,RMS!B:E,4,FALSE)</f>
        <v>155106.17000000001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-1.3464943722367699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27358.974300000002</v>
      </c>
      <c r="F36" s="25">
        <f>VLOOKUP(C36,RA!B8:I68,8,0)</f>
        <v>1730.2954</v>
      </c>
      <c r="G36" s="16">
        <f t="shared" si="0"/>
        <v>25628.678900000003</v>
      </c>
      <c r="H36" s="27">
        <f>RA!J35</f>
        <v>-1.3464943722367699</v>
      </c>
      <c r="I36" s="20">
        <f>VLOOKUP(B36,RMS!B:D,3,FALSE)</f>
        <v>27358.974358974399</v>
      </c>
      <c r="J36" s="21">
        <f>VLOOKUP(B36,RMS!B:E,4,FALSE)</f>
        <v>25628.679487179499</v>
      </c>
      <c r="K36" s="22">
        <f t="shared" si="1"/>
        <v>-5.897439768887125E-5</v>
      </c>
      <c r="L36" s="22">
        <f t="shared" si="2"/>
        <v>-5.8717949650599621E-4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274363.3456</v>
      </c>
      <c r="F37" s="25">
        <f>VLOOKUP(C37,RA!B8:I69,8,0)</f>
        <v>9847.8680999999997</v>
      </c>
      <c r="G37" s="16">
        <f t="shared" si="0"/>
        <v>264515.47749999998</v>
      </c>
      <c r="H37" s="27">
        <f>RA!J36</f>
        <v>-11.5844448064334</v>
      </c>
      <c r="I37" s="20">
        <f>VLOOKUP(B37,RMS!B:D,3,FALSE)</f>
        <v>274363.34137521399</v>
      </c>
      <c r="J37" s="21">
        <f>VLOOKUP(B37,RMS!B:E,4,FALSE)</f>
        <v>264515.47688461503</v>
      </c>
      <c r="K37" s="22">
        <f t="shared" si="1"/>
        <v>4.2247860110364854E-3</v>
      </c>
      <c r="L37" s="22">
        <f t="shared" si="2"/>
        <v>6.1538495356217027E-4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78731.740000000005</v>
      </c>
      <c r="F38" s="25">
        <f>VLOOKUP(C38,RA!B9:I70,8,0)</f>
        <v>-7213.47</v>
      </c>
      <c r="G38" s="16">
        <f t="shared" si="0"/>
        <v>85945.21</v>
      </c>
      <c r="H38" s="27">
        <f>RA!J37</f>
        <v>-2.3386145308513702</v>
      </c>
      <c r="I38" s="20">
        <f>VLOOKUP(B38,RMS!B:D,3,FALSE)</f>
        <v>78731.740000000005</v>
      </c>
      <c r="J38" s="21">
        <f>VLOOKUP(B38,RMS!B:E,4,FALSE)</f>
        <v>85945.21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50488.14</v>
      </c>
      <c r="F39" s="25">
        <f>VLOOKUP(C39,RA!B10:I71,8,0)</f>
        <v>6992.16</v>
      </c>
      <c r="G39" s="16">
        <f t="shared" si="0"/>
        <v>43495.979999999996</v>
      </c>
      <c r="H39" s="27">
        <f>RA!J38</f>
        <v>-16.117388137961399</v>
      </c>
      <c r="I39" s="20">
        <f>VLOOKUP(B39,RMS!B:D,3,FALSE)</f>
        <v>50488.14</v>
      </c>
      <c r="J39" s="21">
        <f>VLOOKUP(B39,RMS!B:E,4,FALSE)</f>
        <v>43495.98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0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8699.5346000000009</v>
      </c>
      <c r="F41" s="25">
        <f>VLOOKUP(C41,RA!B8:I72,8,0)</f>
        <v>884.26610000000005</v>
      </c>
      <c r="G41" s="16">
        <f t="shared" si="0"/>
        <v>7815.268500000001</v>
      </c>
      <c r="H41" s="27">
        <f>RA!J39</f>
        <v>0</v>
      </c>
      <c r="I41" s="20">
        <f>VLOOKUP(B41,RMS!B:D,3,FALSE)</f>
        <v>8699.5348309507608</v>
      </c>
      <c r="J41" s="21">
        <f>VLOOKUP(B41,RMS!B:E,4,FALSE)</f>
        <v>7815.2681340292002</v>
      </c>
      <c r="K41" s="22">
        <f t="shared" si="1"/>
        <v>-2.3095075994206127E-4</v>
      </c>
      <c r="L41" s="22">
        <f t="shared" si="2"/>
        <v>3.6597080088540679E-4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13748466.510500001</v>
      </c>
      <c r="E7" s="51">
        <v>15204379.9208</v>
      </c>
      <c r="F7" s="52">
        <v>90.424381540819894</v>
      </c>
      <c r="G7" s="51">
        <v>20476527.762200002</v>
      </c>
      <c r="H7" s="52">
        <v>-32.8574323236585</v>
      </c>
      <c r="I7" s="51">
        <v>1293259.0926999999</v>
      </c>
      <c r="J7" s="52">
        <v>9.4065697560692296</v>
      </c>
      <c r="K7" s="51">
        <v>1595021.1469000001</v>
      </c>
      <c r="L7" s="52">
        <v>7.7895098496359099</v>
      </c>
      <c r="M7" s="52">
        <v>-0.18919000214291201</v>
      </c>
      <c r="N7" s="51">
        <v>436342403.45179999</v>
      </c>
      <c r="O7" s="51">
        <v>2769127665.5774999</v>
      </c>
      <c r="P7" s="51">
        <v>783059</v>
      </c>
      <c r="Q7" s="51">
        <v>718068</v>
      </c>
      <c r="R7" s="52">
        <v>9.0508141290239994</v>
      </c>
      <c r="S7" s="51">
        <v>17.557382662736799</v>
      </c>
      <c r="T7" s="51">
        <v>18.061504442197698</v>
      </c>
      <c r="U7" s="53">
        <v>-2.8712809257773202</v>
      </c>
    </row>
    <row r="8" spans="1:23" ht="12" thickBot="1">
      <c r="A8" s="79">
        <v>42486</v>
      </c>
      <c r="B8" s="67" t="s">
        <v>6</v>
      </c>
      <c r="C8" s="68"/>
      <c r="D8" s="54">
        <v>443257.36210000003</v>
      </c>
      <c r="E8" s="54">
        <v>659134.14379999996</v>
      </c>
      <c r="F8" s="55">
        <v>67.248429818027603</v>
      </c>
      <c r="G8" s="54">
        <v>650259.54059999995</v>
      </c>
      <c r="H8" s="55">
        <v>-31.833777987939602</v>
      </c>
      <c r="I8" s="54">
        <v>115220.5477</v>
      </c>
      <c r="J8" s="55">
        <v>25.994051662024301</v>
      </c>
      <c r="K8" s="54">
        <v>150519.19779999999</v>
      </c>
      <c r="L8" s="55">
        <v>23.147556998719999</v>
      </c>
      <c r="M8" s="55">
        <v>-0.234512611121556</v>
      </c>
      <c r="N8" s="54">
        <v>15751515.463500001</v>
      </c>
      <c r="O8" s="54">
        <v>105137511.2603</v>
      </c>
      <c r="P8" s="54">
        <v>19570</v>
      </c>
      <c r="Q8" s="54">
        <v>17998</v>
      </c>
      <c r="R8" s="55">
        <v>8.7343038115346197</v>
      </c>
      <c r="S8" s="54">
        <v>22.649839657639198</v>
      </c>
      <c r="T8" s="54">
        <v>24.0572872319147</v>
      </c>
      <c r="U8" s="56">
        <v>-6.2139405644786496</v>
      </c>
    </row>
    <row r="9" spans="1:23" ht="12" thickBot="1">
      <c r="A9" s="80"/>
      <c r="B9" s="67" t="s">
        <v>7</v>
      </c>
      <c r="C9" s="68"/>
      <c r="D9" s="54">
        <v>55504.6463</v>
      </c>
      <c r="E9" s="54">
        <v>67488.348800000007</v>
      </c>
      <c r="F9" s="55">
        <v>82.243301676392505</v>
      </c>
      <c r="G9" s="54">
        <v>112231.9877</v>
      </c>
      <c r="H9" s="55">
        <v>-50.544717742711804</v>
      </c>
      <c r="I9" s="54">
        <v>11041.0244</v>
      </c>
      <c r="J9" s="55">
        <v>19.892072350707</v>
      </c>
      <c r="K9" s="54">
        <v>25203.314200000001</v>
      </c>
      <c r="L9" s="55">
        <v>22.4564446522763</v>
      </c>
      <c r="M9" s="55">
        <v>-0.56192172535785001</v>
      </c>
      <c r="N9" s="54">
        <v>2493141.7450000001</v>
      </c>
      <c r="O9" s="54">
        <v>14450732.698999999</v>
      </c>
      <c r="P9" s="54">
        <v>3304</v>
      </c>
      <c r="Q9" s="54">
        <v>2895</v>
      </c>
      <c r="R9" s="55">
        <v>14.1278065630397</v>
      </c>
      <c r="S9" s="54">
        <v>16.799227088377702</v>
      </c>
      <c r="T9" s="54">
        <v>16.0947762003454</v>
      </c>
      <c r="U9" s="56">
        <v>4.1933529699093404</v>
      </c>
    </row>
    <row r="10" spans="1:23" ht="12" thickBot="1">
      <c r="A10" s="80"/>
      <c r="B10" s="67" t="s">
        <v>8</v>
      </c>
      <c r="C10" s="68"/>
      <c r="D10" s="54">
        <v>88661.632899999997</v>
      </c>
      <c r="E10" s="54">
        <v>127488.2945</v>
      </c>
      <c r="F10" s="55">
        <v>69.544920376984095</v>
      </c>
      <c r="G10" s="54">
        <v>186851.57250000001</v>
      </c>
      <c r="H10" s="55">
        <v>-52.549699360972703</v>
      </c>
      <c r="I10" s="54">
        <v>24551.340800000002</v>
      </c>
      <c r="J10" s="55">
        <v>27.691054176377602</v>
      </c>
      <c r="K10" s="54">
        <v>40093.128100000002</v>
      </c>
      <c r="L10" s="55">
        <v>21.457206682057802</v>
      </c>
      <c r="M10" s="55">
        <v>-0.387642173023661</v>
      </c>
      <c r="N10" s="54">
        <v>3652871.3056000001</v>
      </c>
      <c r="O10" s="54">
        <v>24848976.899900001</v>
      </c>
      <c r="P10" s="54">
        <v>81204</v>
      </c>
      <c r="Q10" s="54">
        <v>73963</v>
      </c>
      <c r="R10" s="55">
        <v>9.7900301502102494</v>
      </c>
      <c r="S10" s="54">
        <v>1.0918382456529201</v>
      </c>
      <c r="T10" s="54">
        <v>1.14705437989265</v>
      </c>
      <c r="U10" s="56">
        <v>-5.0571716515303304</v>
      </c>
    </row>
    <row r="11" spans="1:23" ht="12" thickBot="1">
      <c r="A11" s="80"/>
      <c r="B11" s="67" t="s">
        <v>9</v>
      </c>
      <c r="C11" s="68"/>
      <c r="D11" s="54">
        <v>41833.731299999999</v>
      </c>
      <c r="E11" s="54">
        <v>92752.508100000006</v>
      </c>
      <c r="F11" s="55">
        <v>45.102533782587798</v>
      </c>
      <c r="G11" s="54">
        <v>61740.186900000001</v>
      </c>
      <c r="H11" s="55">
        <v>-32.242298897219598</v>
      </c>
      <c r="I11" s="54">
        <v>10228.1402</v>
      </c>
      <c r="J11" s="55">
        <v>24.449504938135899</v>
      </c>
      <c r="K11" s="54">
        <v>12839.7256</v>
      </c>
      <c r="L11" s="55">
        <v>20.7963827851645</v>
      </c>
      <c r="M11" s="55">
        <v>-0.203398848336759</v>
      </c>
      <c r="N11" s="54">
        <v>1293832.4069999999</v>
      </c>
      <c r="O11" s="54">
        <v>8335482.5778000001</v>
      </c>
      <c r="P11" s="54">
        <v>1896</v>
      </c>
      <c r="Q11" s="54">
        <v>1739</v>
      </c>
      <c r="R11" s="55">
        <v>9.0281771132834994</v>
      </c>
      <c r="S11" s="54">
        <v>22.064204272151901</v>
      </c>
      <c r="T11" s="54">
        <v>20.799687636572699</v>
      </c>
      <c r="U11" s="56">
        <v>5.73107745007216</v>
      </c>
    </row>
    <row r="12" spans="1:23" ht="12" thickBot="1">
      <c r="A12" s="80"/>
      <c r="B12" s="67" t="s">
        <v>10</v>
      </c>
      <c r="C12" s="68"/>
      <c r="D12" s="54">
        <v>103097.6747</v>
      </c>
      <c r="E12" s="54">
        <v>168453.10860000001</v>
      </c>
      <c r="F12" s="55">
        <v>61.2025955215884</v>
      </c>
      <c r="G12" s="54">
        <v>215166.88920000001</v>
      </c>
      <c r="H12" s="55">
        <v>-52.084786333379803</v>
      </c>
      <c r="I12" s="54">
        <v>17395.4617</v>
      </c>
      <c r="J12" s="55">
        <v>16.872797326048701</v>
      </c>
      <c r="K12" s="54">
        <v>22686.133900000001</v>
      </c>
      <c r="L12" s="55">
        <v>10.5435060126342</v>
      </c>
      <c r="M12" s="55">
        <v>-0.23321171528481499</v>
      </c>
      <c r="N12" s="54">
        <v>3394543.0931000002</v>
      </c>
      <c r="O12" s="54">
        <v>27068582.799699999</v>
      </c>
      <c r="P12" s="54">
        <v>1236</v>
      </c>
      <c r="Q12" s="54">
        <v>1309</v>
      </c>
      <c r="R12" s="55">
        <v>-5.5767761650114496</v>
      </c>
      <c r="S12" s="54">
        <v>83.412358171521007</v>
      </c>
      <c r="T12" s="54">
        <v>79.492909014514893</v>
      </c>
      <c r="U12" s="56">
        <v>4.6988830467381897</v>
      </c>
    </row>
    <row r="13" spans="1:23" ht="12" thickBot="1">
      <c r="A13" s="80"/>
      <c r="B13" s="67" t="s">
        <v>11</v>
      </c>
      <c r="C13" s="68"/>
      <c r="D13" s="54">
        <v>169340.9792</v>
      </c>
      <c r="E13" s="54">
        <v>262293.09259999997</v>
      </c>
      <c r="F13" s="55">
        <v>64.561737986080701</v>
      </c>
      <c r="G13" s="54">
        <v>288407.70779999997</v>
      </c>
      <c r="H13" s="55">
        <v>-41.284170075845701</v>
      </c>
      <c r="I13" s="54">
        <v>51415.585400000004</v>
      </c>
      <c r="J13" s="55">
        <v>30.362163749670799</v>
      </c>
      <c r="K13" s="54">
        <v>85378.350300000006</v>
      </c>
      <c r="L13" s="55">
        <v>29.603352473230998</v>
      </c>
      <c r="M13" s="55">
        <v>-0.39779129932427398</v>
      </c>
      <c r="N13" s="54">
        <v>5664318.9094000002</v>
      </c>
      <c r="O13" s="54">
        <v>45171834.618299998</v>
      </c>
      <c r="P13" s="54">
        <v>8067</v>
      </c>
      <c r="Q13" s="54">
        <v>7618</v>
      </c>
      <c r="R13" s="55">
        <v>5.8939354161197102</v>
      </c>
      <c r="S13" s="54">
        <v>20.99181594149</v>
      </c>
      <c r="T13" s="54">
        <v>20.606644171698601</v>
      </c>
      <c r="U13" s="56">
        <v>1.83486636346752</v>
      </c>
    </row>
    <row r="14" spans="1:23" ht="12" thickBot="1">
      <c r="A14" s="80"/>
      <c r="B14" s="67" t="s">
        <v>12</v>
      </c>
      <c r="C14" s="68"/>
      <c r="D14" s="54">
        <v>110228.545</v>
      </c>
      <c r="E14" s="54">
        <v>122061.4155</v>
      </c>
      <c r="F14" s="55">
        <v>90.3058059325881</v>
      </c>
      <c r="G14" s="54">
        <v>169033.22899999999</v>
      </c>
      <c r="H14" s="55">
        <v>-34.788830780721803</v>
      </c>
      <c r="I14" s="54">
        <v>7056.2803000000004</v>
      </c>
      <c r="J14" s="55">
        <v>6.4014999925835898</v>
      </c>
      <c r="K14" s="54">
        <v>34661.586799999997</v>
      </c>
      <c r="L14" s="55">
        <v>20.505782800847999</v>
      </c>
      <c r="M14" s="55">
        <v>-0.79642362189834903</v>
      </c>
      <c r="N14" s="54">
        <v>3373028.1683999998</v>
      </c>
      <c r="O14" s="54">
        <v>19907172.151900001</v>
      </c>
      <c r="P14" s="54">
        <v>2373</v>
      </c>
      <c r="Q14" s="54">
        <v>2796</v>
      </c>
      <c r="R14" s="55">
        <v>-15.128755364806899</v>
      </c>
      <c r="S14" s="54">
        <v>46.451135693215299</v>
      </c>
      <c r="T14" s="54">
        <v>40.732121924177399</v>
      </c>
      <c r="U14" s="56">
        <v>12.311892236196201</v>
      </c>
    </row>
    <row r="15" spans="1:23" ht="12" thickBot="1">
      <c r="A15" s="80"/>
      <c r="B15" s="67" t="s">
        <v>13</v>
      </c>
      <c r="C15" s="68"/>
      <c r="D15" s="54">
        <v>71389.964399999997</v>
      </c>
      <c r="E15" s="54">
        <v>118505.82919999999</v>
      </c>
      <c r="F15" s="55">
        <v>60.241732311341899</v>
      </c>
      <c r="G15" s="54">
        <v>164871.38810000001</v>
      </c>
      <c r="H15" s="55">
        <v>-56.699603719779702</v>
      </c>
      <c r="I15" s="54">
        <v>12098.1507</v>
      </c>
      <c r="J15" s="55">
        <v>16.946570574280901</v>
      </c>
      <c r="K15" s="54">
        <v>29745.7942</v>
      </c>
      <c r="L15" s="55">
        <v>18.041817044664</v>
      </c>
      <c r="M15" s="55">
        <v>-0.59328197396054105</v>
      </c>
      <c r="N15" s="54">
        <v>2817750.4281000001</v>
      </c>
      <c r="O15" s="54">
        <v>16141615.2985</v>
      </c>
      <c r="P15" s="54">
        <v>3164</v>
      </c>
      <c r="Q15" s="54">
        <v>3154</v>
      </c>
      <c r="R15" s="55">
        <v>0.31705770450221099</v>
      </c>
      <c r="S15" s="54">
        <v>22.563199873577702</v>
      </c>
      <c r="T15" s="54">
        <v>23.169972003804698</v>
      </c>
      <c r="U15" s="56">
        <v>-2.6892113424811299</v>
      </c>
    </row>
    <row r="16" spans="1:23" ht="12" thickBot="1">
      <c r="A16" s="80"/>
      <c r="B16" s="67" t="s">
        <v>14</v>
      </c>
      <c r="C16" s="68"/>
      <c r="D16" s="54">
        <v>679404.16399999999</v>
      </c>
      <c r="E16" s="54">
        <v>823584.86430000002</v>
      </c>
      <c r="F16" s="55">
        <v>82.493522337549905</v>
      </c>
      <c r="G16" s="54">
        <v>1383742.1924000001</v>
      </c>
      <c r="H16" s="55">
        <v>-50.900957726697399</v>
      </c>
      <c r="I16" s="54">
        <v>-21175.742699999999</v>
      </c>
      <c r="J16" s="55">
        <v>-3.1168108501613498</v>
      </c>
      <c r="K16" s="54">
        <v>-22258.3812</v>
      </c>
      <c r="L16" s="55">
        <v>-1.6085641763509799</v>
      </c>
      <c r="M16" s="55">
        <v>-4.8639588399178001E-2</v>
      </c>
      <c r="N16" s="54">
        <v>22890403.967900001</v>
      </c>
      <c r="O16" s="54">
        <v>134470156</v>
      </c>
      <c r="P16" s="54">
        <v>30199</v>
      </c>
      <c r="Q16" s="54">
        <v>27741</v>
      </c>
      <c r="R16" s="55">
        <v>8.8605313434987991</v>
      </c>
      <c r="S16" s="54">
        <v>22.497571575217702</v>
      </c>
      <c r="T16" s="54">
        <v>21.364639043293302</v>
      </c>
      <c r="U16" s="56">
        <v>5.0357992112019296</v>
      </c>
    </row>
    <row r="17" spans="1:21" ht="12" thickBot="1">
      <c r="A17" s="80"/>
      <c r="B17" s="67" t="s">
        <v>15</v>
      </c>
      <c r="C17" s="68"/>
      <c r="D17" s="54">
        <v>418227.9523</v>
      </c>
      <c r="E17" s="54">
        <v>546010.96420000005</v>
      </c>
      <c r="F17" s="55">
        <v>76.5969879218041</v>
      </c>
      <c r="G17" s="54">
        <v>426233.23700000002</v>
      </c>
      <c r="H17" s="55">
        <v>-1.8781465181702901</v>
      </c>
      <c r="I17" s="54">
        <v>49085.821000000004</v>
      </c>
      <c r="J17" s="55">
        <v>11.736618925171699</v>
      </c>
      <c r="K17" s="54">
        <v>53969.640099999997</v>
      </c>
      <c r="L17" s="55">
        <v>12.6619970980818</v>
      </c>
      <c r="M17" s="55">
        <v>-9.0491970873825003E-2</v>
      </c>
      <c r="N17" s="54">
        <v>21673785.75</v>
      </c>
      <c r="O17" s="54">
        <v>171247992.25830001</v>
      </c>
      <c r="P17" s="54">
        <v>9300</v>
      </c>
      <c r="Q17" s="54">
        <v>8725</v>
      </c>
      <c r="R17" s="55">
        <v>6.5902578796561704</v>
      </c>
      <c r="S17" s="54">
        <v>44.970747559139802</v>
      </c>
      <c r="T17" s="54">
        <v>43.119284561604601</v>
      </c>
      <c r="U17" s="56">
        <v>4.1170385150933804</v>
      </c>
    </row>
    <row r="18" spans="1:21" ht="12" thickBot="1">
      <c r="A18" s="80"/>
      <c r="B18" s="67" t="s">
        <v>16</v>
      </c>
      <c r="C18" s="68"/>
      <c r="D18" s="54">
        <v>1291105.3287</v>
      </c>
      <c r="E18" s="54">
        <v>1378412.612</v>
      </c>
      <c r="F18" s="55">
        <v>93.666099501707095</v>
      </c>
      <c r="G18" s="54">
        <v>1884263.8518000001</v>
      </c>
      <c r="H18" s="55">
        <v>-31.479589365012099</v>
      </c>
      <c r="I18" s="54">
        <v>173427.61610000001</v>
      </c>
      <c r="J18" s="55">
        <v>13.432491698769599</v>
      </c>
      <c r="K18" s="54">
        <v>253530.698</v>
      </c>
      <c r="L18" s="55">
        <v>13.455159040375699</v>
      </c>
      <c r="M18" s="55">
        <v>-0.31595022824415497</v>
      </c>
      <c r="N18" s="54">
        <v>43113283.2795</v>
      </c>
      <c r="O18" s="54">
        <v>322393123.30940002</v>
      </c>
      <c r="P18" s="54">
        <v>61993</v>
      </c>
      <c r="Q18" s="54">
        <v>55269</v>
      </c>
      <c r="R18" s="55">
        <v>12.1659519803145</v>
      </c>
      <c r="S18" s="54">
        <v>20.826630888971302</v>
      </c>
      <c r="T18" s="54">
        <v>20.677945598798601</v>
      </c>
      <c r="U18" s="56">
        <v>0.71391907296666102</v>
      </c>
    </row>
    <row r="19" spans="1:21" ht="12" thickBot="1">
      <c r="A19" s="80"/>
      <c r="B19" s="67" t="s">
        <v>17</v>
      </c>
      <c r="C19" s="68"/>
      <c r="D19" s="54">
        <v>419312.10930000001</v>
      </c>
      <c r="E19" s="54">
        <v>479761.35149999999</v>
      </c>
      <c r="F19" s="55">
        <v>87.400143423182797</v>
      </c>
      <c r="G19" s="54">
        <v>602248.67050000001</v>
      </c>
      <c r="H19" s="55">
        <v>-30.375585727424198</v>
      </c>
      <c r="I19" s="54">
        <v>39002.142399999997</v>
      </c>
      <c r="J19" s="55">
        <v>9.30145863545658</v>
      </c>
      <c r="K19" s="54">
        <v>33225.266300000003</v>
      </c>
      <c r="L19" s="55">
        <v>5.5168683514760897</v>
      </c>
      <c r="M19" s="55">
        <v>0.17386997135971799</v>
      </c>
      <c r="N19" s="54">
        <v>13631392.885600001</v>
      </c>
      <c r="O19" s="54">
        <v>91019974.216499999</v>
      </c>
      <c r="P19" s="54">
        <v>8544</v>
      </c>
      <c r="Q19" s="54">
        <v>7651</v>
      </c>
      <c r="R19" s="55">
        <v>11.6716769049797</v>
      </c>
      <c r="S19" s="54">
        <v>49.076791818820197</v>
      </c>
      <c r="T19" s="54">
        <v>50.252795007188602</v>
      </c>
      <c r="U19" s="56">
        <v>-2.39625115005459</v>
      </c>
    </row>
    <row r="20" spans="1:21" ht="12" thickBot="1">
      <c r="A20" s="80"/>
      <c r="B20" s="67" t="s">
        <v>18</v>
      </c>
      <c r="C20" s="68"/>
      <c r="D20" s="54">
        <v>935895.73540000001</v>
      </c>
      <c r="E20" s="54">
        <v>803601.19389999995</v>
      </c>
      <c r="F20" s="55">
        <v>116.462710919823</v>
      </c>
      <c r="G20" s="54">
        <v>996599.20349999995</v>
      </c>
      <c r="H20" s="55">
        <v>-6.0910612698477804</v>
      </c>
      <c r="I20" s="54">
        <v>62813.764300000003</v>
      </c>
      <c r="J20" s="55">
        <v>6.7116198871398298</v>
      </c>
      <c r="K20" s="54">
        <v>64187.843999999997</v>
      </c>
      <c r="L20" s="55">
        <v>6.44068786876168</v>
      </c>
      <c r="M20" s="55">
        <v>-2.1407163948363998E-2</v>
      </c>
      <c r="N20" s="54">
        <v>24837920.6723</v>
      </c>
      <c r="O20" s="54">
        <v>151719261.7987</v>
      </c>
      <c r="P20" s="54">
        <v>35837</v>
      </c>
      <c r="Q20" s="54">
        <v>32735</v>
      </c>
      <c r="R20" s="55">
        <v>9.4760959217962402</v>
      </c>
      <c r="S20" s="54">
        <v>26.115348254597201</v>
      </c>
      <c r="T20" s="54">
        <v>24.752162205590299</v>
      </c>
      <c r="U20" s="56">
        <v>5.2198654818508698</v>
      </c>
    </row>
    <row r="21" spans="1:21" ht="12" thickBot="1">
      <c r="A21" s="80"/>
      <c r="B21" s="67" t="s">
        <v>19</v>
      </c>
      <c r="C21" s="68"/>
      <c r="D21" s="54">
        <v>291310.17709999997</v>
      </c>
      <c r="E21" s="54">
        <v>335676.76530000003</v>
      </c>
      <c r="F21" s="55">
        <v>86.782943359112494</v>
      </c>
      <c r="G21" s="54">
        <v>370730.65759999998</v>
      </c>
      <c r="H21" s="55">
        <v>-21.422690266336399</v>
      </c>
      <c r="I21" s="54">
        <v>39686.7477</v>
      </c>
      <c r="J21" s="55">
        <v>13.6235362921689</v>
      </c>
      <c r="K21" s="54">
        <v>29371.265200000002</v>
      </c>
      <c r="L21" s="55">
        <v>7.9225347561328796</v>
      </c>
      <c r="M21" s="55">
        <v>0.35121001529072698</v>
      </c>
      <c r="N21" s="54">
        <v>8600701.9924999997</v>
      </c>
      <c r="O21" s="54">
        <v>55966581.949699998</v>
      </c>
      <c r="P21" s="54">
        <v>24477</v>
      </c>
      <c r="Q21" s="54">
        <v>22177</v>
      </c>
      <c r="R21" s="55">
        <v>10.3711051990801</v>
      </c>
      <c r="S21" s="54">
        <v>11.9013840380766</v>
      </c>
      <c r="T21" s="54">
        <v>11.896159065698701</v>
      </c>
      <c r="U21" s="56">
        <v>4.3902224826532998E-2</v>
      </c>
    </row>
    <row r="22" spans="1:21" ht="12" thickBot="1">
      <c r="A22" s="80"/>
      <c r="B22" s="67" t="s">
        <v>20</v>
      </c>
      <c r="C22" s="68"/>
      <c r="D22" s="54">
        <v>996314.50120000006</v>
      </c>
      <c r="E22" s="54">
        <v>1244365.0348</v>
      </c>
      <c r="F22" s="55">
        <v>80.066095826947802</v>
      </c>
      <c r="G22" s="54">
        <v>1554306.3685999999</v>
      </c>
      <c r="H22" s="55">
        <v>-35.899734999001303</v>
      </c>
      <c r="I22" s="54">
        <v>40492.442999999999</v>
      </c>
      <c r="J22" s="55">
        <v>4.0642229889486998</v>
      </c>
      <c r="K22" s="54">
        <v>175860.27849999999</v>
      </c>
      <c r="L22" s="55">
        <v>11.3143896243828</v>
      </c>
      <c r="M22" s="55">
        <v>-0.76974650930056399</v>
      </c>
      <c r="N22" s="54">
        <v>29899381.202199999</v>
      </c>
      <c r="O22" s="54">
        <v>173795833.43990001</v>
      </c>
      <c r="P22" s="54">
        <v>61730</v>
      </c>
      <c r="Q22" s="54">
        <v>54246</v>
      </c>
      <c r="R22" s="55">
        <v>13.796408951812101</v>
      </c>
      <c r="S22" s="54">
        <v>16.139875282682699</v>
      </c>
      <c r="T22" s="54">
        <v>16.003327386351099</v>
      </c>
      <c r="U22" s="56">
        <v>0.84602819997063305</v>
      </c>
    </row>
    <row r="23" spans="1:21" ht="12" thickBot="1">
      <c r="A23" s="80"/>
      <c r="B23" s="67" t="s">
        <v>21</v>
      </c>
      <c r="C23" s="68"/>
      <c r="D23" s="54">
        <v>2062055.6513</v>
      </c>
      <c r="E23" s="54">
        <v>2844787.2371999999</v>
      </c>
      <c r="F23" s="55">
        <v>72.485408551312005</v>
      </c>
      <c r="G23" s="54">
        <v>3143896.8673</v>
      </c>
      <c r="H23" s="55">
        <v>-34.410836667460202</v>
      </c>
      <c r="I23" s="54">
        <v>147182.45879999999</v>
      </c>
      <c r="J23" s="55">
        <v>7.1376569641663403</v>
      </c>
      <c r="K23" s="54">
        <v>236864.59479999999</v>
      </c>
      <c r="L23" s="55">
        <v>7.5341082992783104</v>
      </c>
      <c r="M23" s="55">
        <v>-0.378621955196488</v>
      </c>
      <c r="N23" s="54">
        <v>69247276.150399998</v>
      </c>
      <c r="O23" s="54">
        <v>391057107.93229997</v>
      </c>
      <c r="P23" s="54">
        <v>58833</v>
      </c>
      <c r="Q23" s="54">
        <v>54671</v>
      </c>
      <c r="R23" s="55">
        <v>7.6128111796016196</v>
      </c>
      <c r="S23" s="54">
        <v>35.0493031342954</v>
      </c>
      <c r="T23" s="54">
        <v>33.911824843152701</v>
      </c>
      <c r="U23" s="56">
        <v>3.24536635374553</v>
      </c>
    </row>
    <row r="24" spans="1:21" ht="12" thickBot="1">
      <c r="A24" s="80"/>
      <c r="B24" s="67" t="s">
        <v>22</v>
      </c>
      <c r="C24" s="68"/>
      <c r="D24" s="54">
        <v>187020.04699999999</v>
      </c>
      <c r="E24" s="54">
        <v>189351.21460000001</v>
      </c>
      <c r="F24" s="55">
        <v>98.7688657794329</v>
      </c>
      <c r="G24" s="54">
        <v>247890.82939999999</v>
      </c>
      <c r="H24" s="55">
        <v>-24.555479743777902</v>
      </c>
      <c r="I24" s="54">
        <v>29217.409599999999</v>
      </c>
      <c r="J24" s="55">
        <v>15.6226084148081</v>
      </c>
      <c r="K24" s="54">
        <v>38666.385600000001</v>
      </c>
      <c r="L24" s="55">
        <v>15.598150885044401</v>
      </c>
      <c r="M24" s="55">
        <v>-0.24437184529603401</v>
      </c>
      <c r="N24" s="54">
        <v>5665965.0295000002</v>
      </c>
      <c r="O24" s="54">
        <v>38536502.7337</v>
      </c>
      <c r="P24" s="54">
        <v>20066</v>
      </c>
      <c r="Q24" s="54">
        <v>18845</v>
      </c>
      <c r="R24" s="55">
        <v>6.4791721942159697</v>
      </c>
      <c r="S24" s="54">
        <v>9.3202455397189308</v>
      </c>
      <c r="T24" s="54">
        <v>9.4333392677102701</v>
      </c>
      <c r="U24" s="56">
        <v>-1.2134200489609599</v>
      </c>
    </row>
    <row r="25" spans="1:21" ht="12" thickBot="1">
      <c r="A25" s="80"/>
      <c r="B25" s="67" t="s">
        <v>23</v>
      </c>
      <c r="C25" s="68"/>
      <c r="D25" s="54">
        <v>194496.03409999999</v>
      </c>
      <c r="E25" s="54">
        <v>203969.32870000001</v>
      </c>
      <c r="F25" s="55">
        <v>95.355529843443605</v>
      </c>
      <c r="G25" s="54">
        <v>230917.38870000001</v>
      </c>
      <c r="H25" s="55">
        <v>-15.772460794330801</v>
      </c>
      <c r="I25" s="54">
        <v>16037.969800000001</v>
      </c>
      <c r="J25" s="55">
        <v>8.2459109637958399</v>
      </c>
      <c r="K25" s="54">
        <v>17299.6666</v>
      </c>
      <c r="L25" s="55">
        <v>7.4917123813811797</v>
      </c>
      <c r="M25" s="55">
        <v>-7.2931856386179994E-2</v>
      </c>
      <c r="N25" s="54">
        <v>6341352.0346999997</v>
      </c>
      <c r="O25" s="54">
        <v>51077852.405000001</v>
      </c>
      <c r="P25" s="54">
        <v>14374</v>
      </c>
      <c r="Q25" s="54">
        <v>13047</v>
      </c>
      <c r="R25" s="55">
        <v>10.170920518126801</v>
      </c>
      <c r="S25" s="54">
        <v>13.531100187839201</v>
      </c>
      <c r="T25" s="54">
        <v>13.3788908024833</v>
      </c>
      <c r="U25" s="56">
        <v>1.12488550999438</v>
      </c>
    </row>
    <row r="26" spans="1:21" ht="12" thickBot="1">
      <c r="A26" s="80"/>
      <c r="B26" s="67" t="s">
        <v>24</v>
      </c>
      <c r="C26" s="68"/>
      <c r="D26" s="54">
        <v>530804.59739999997</v>
      </c>
      <c r="E26" s="54">
        <v>536309.59519999998</v>
      </c>
      <c r="F26" s="55">
        <v>98.973541057391103</v>
      </c>
      <c r="G26" s="54">
        <v>625791.0368</v>
      </c>
      <c r="H26" s="55">
        <v>-15.178619349633999</v>
      </c>
      <c r="I26" s="54">
        <v>101682.8132</v>
      </c>
      <c r="J26" s="55">
        <v>19.156355031223399</v>
      </c>
      <c r="K26" s="54">
        <v>120176.3008</v>
      </c>
      <c r="L26" s="55">
        <v>19.203902538221801</v>
      </c>
      <c r="M26" s="55">
        <v>-0.15388631100217701</v>
      </c>
      <c r="N26" s="54">
        <v>14449217.451199999</v>
      </c>
      <c r="O26" s="54">
        <v>90634774.1206</v>
      </c>
      <c r="P26" s="54">
        <v>36679</v>
      </c>
      <c r="Q26" s="54">
        <v>33832</v>
      </c>
      <c r="R26" s="55">
        <v>8.4151099550721309</v>
      </c>
      <c r="S26" s="54">
        <v>14.4716212928379</v>
      </c>
      <c r="T26" s="54">
        <v>13.739209408252499</v>
      </c>
      <c r="U26" s="56">
        <v>5.0610216351349901</v>
      </c>
    </row>
    <row r="27" spans="1:21" ht="12" thickBot="1">
      <c r="A27" s="80"/>
      <c r="B27" s="67" t="s">
        <v>25</v>
      </c>
      <c r="C27" s="68"/>
      <c r="D27" s="54">
        <v>207743.98449999999</v>
      </c>
      <c r="E27" s="54">
        <v>216511.0913</v>
      </c>
      <c r="F27" s="55">
        <v>95.9507354808663</v>
      </c>
      <c r="G27" s="54">
        <v>265577.10950000002</v>
      </c>
      <c r="H27" s="55">
        <v>-21.776396734222299</v>
      </c>
      <c r="I27" s="54">
        <v>58830.402300000002</v>
      </c>
      <c r="J27" s="55">
        <v>28.318703158405999</v>
      </c>
      <c r="K27" s="54">
        <v>76411.909</v>
      </c>
      <c r="L27" s="55">
        <v>28.772023742505599</v>
      </c>
      <c r="M27" s="55">
        <v>-0.23008856773883199</v>
      </c>
      <c r="N27" s="54">
        <v>5790847.9738999996</v>
      </c>
      <c r="O27" s="54">
        <v>30893550.07</v>
      </c>
      <c r="P27" s="54">
        <v>27025</v>
      </c>
      <c r="Q27" s="54">
        <v>23841</v>
      </c>
      <c r="R27" s="55">
        <v>13.355144498972299</v>
      </c>
      <c r="S27" s="54">
        <v>7.6871039592969499</v>
      </c>
      <c r="T27" s="54">
        <v>7.6334927771486099</v>
      </c>
      <c r="U27" s="56">
        <v>0.69741716037934998</v>
      </c>
    </row>
    <row r="28" spans="1:21" ht="12" thickBot="1">
      <c r="A28" s="80"/>
      <c r="B28" s="67" t="s">
        <v>26</v>
      </c>
      <c r="C28" s="68"/>
      <c r="D28" s="54">
        <v>765706.61010000005</v>
      </c>
      <c r="E28" s="54">
        <v>679847.62820000004</v>
      </c>
      <c r="F28" s="55">
        <v>112.629150759461</v>
      </c>
      <c r="G28" s="54">
        <v>864318.17720000003</v>
      </c>
      <c r="H28" s="55">
        <v>-11.4091742718471</v>
      </c>
      <c r="I28" s="54">
        <v>38115.839099999997</v>
      </c>
      <c r="J28" s="55">
        <v>4.9778647065645902</v>
      </c>
      <c r="K28" s="54">
        <v>23843.098600000001</v>
      </c>
      <c r="L28" s="55">
        <v>2.7586020089547199</v>
      </c>
      <c r="M28" s="55">
        <v>0.59861097500137805</v>
      </c>
      <c r="N28" s="54">
        <v>20773064.476</v>
      </c>
      <c r="O28" s="54">
        <v>129476748.08499999</v>
      </c>
      <c r="P28" s="54">
        <v>35749</v>
      </c>
      <c r="Q28" s="54">
        <v>33824</v>
      </c>
      <c r="R28" s="55">
        <v>5.6912251655629102</v>
      </c>
      <c r="S28" s="54">
        <v>21.4189658479958</v>
      </c>
      <c r="T28" s="54">
        <v>20.928280889309399</v>
      </c>
      <c r="U28" s="56">
        <v>2.2908900558908298</v>
      </c>
    </row>
    <row r="29" spans="1:21" ht="12" thickBot="1">
      <c r="A29" s="80"/>
      <c r="B29" s="67" t="s">
        <v>27</v>
      </c>
      <c r="C29" s="68"/>
      <c r="D29" s="54">
        <v>782384.59010000003</v>
      </c>
      <c r="E29" s="54">
        <v>740358.59550000005</v>
      </c>
      <c r="F29" s="55">
        <v>105.676437722941</v>
      </c>
      <c r="G29" s="54">
        <v>774215.60190000001</v>
      </c>
      <c r="H29" s="55">
        <v>1.05513091959817</v>
      </c>
      <c r="I29" s="54">
        <v>120131.91310000001</v>
      </c>
      <c r="J29" s="55">
        <v>15.354585790684499</v>
      </c>
      <c r="K29" s="54">
        <v>112090.6465</v>
      </c>
      <c r="L29" s="55">
        <v>14.4779627567461</v>
      </c>
      <c r="M29" s="55">
        <v>7.1738961733974996E-2</v>
      </c>
      <c r="N29" s="54">
        <v>21275439.452199999</v>
      </c>
      <c r="O29" s="54">
        <v>95163057.506400004</v>
      </c>
      <c r="P29" s="54">
        <v>103532</v>
      </c>
      <c r="Q29" s="54">
        <v>99014</v>
      </c>
      <c r="R29" s="55">
        <v>4.5629910921687804</v>
      </c>
      <c r="S29" s="54">
        <v>7.5569349582737697</v>
      </c>
      <c r="T29" s="54">
        <v>7.6836027137576499</v>
      </c>
      <c r="U29" s="56">
        <v>-1.6761789823954401</v>
      </c>
    </row>
    <row r="30" spans="1:21" ht="12" thickBot="1">
      <c r="A30" s="80"/>
      <c r="B30" s="67" t="s">
        <v>28</v>
      </c>
      <c r="C30" s="68"/>
      <c r="D30" s="54">
        <v>1046647.1174</v>
      </c>
      <c r="E30" s="54">
        <v>1133344.1069</v>
      </c>
      <c r="F30" s="55">
        <v>92.350338350711496</v>
      </c>
      <c r="G30" s="54">
        <v>1380048.9098</v>
      </c>
      <c r="H30" s="55">
        <v>-24.1586939442833</v>
      </c>
      <c r="I30" s="54">
        <v>105109.18919999999</v>
      </c>
      <c r="J30" s="55">
        <v>10.042466792542699</v>
      </c>
      <c r="K30" s="54">
        <v>177148.2886</v>
      </c>
      <c r="L30" s="55">
        <v>12.8363775618411</v>
      </c>
      <c r="M30" s="55">
        <v>-0.40665986654075997</v>
      </c>
      <c r="N30" s="54">
        <v>32022337.229499999</v>
      </c>
      <c r="O30" s="54">
        <v>136253031.5433</v>
      </c>
      <c r="P30" s="54">
        <v>75037</v>
      </c>
      <c r="Q30" s="54">
        <v>67583</v>
      </c>
      <c r="R30" s="55">
        <v>11.0294008848379</v>
      </c>
      <c r="S30" s="54">
        <v>13.948413681250599</v>
      </c>
      <c r="T30" s="54">
        <v>14.848866364322401</v>
      </c>
      <c r="U30" s="56">
        <v>-6.4555920382702103</v>
      </c>
    </row>
    <row r="31" spans="1:21" ht="12" thickBot="1">
      <c r="A31" s="80"/>
      <c r="B31" s="67" t="s">
        <v>29</v>
      </c>
      <c r="C31" s="68"/>
      <c r="D31" s="54">
        <v>725591.56270000001</v>
      </c>
      <c r="E31" s="54">
        <v>551248.06920000003</v>
      </c>
      <c r="F31" s="55">
        <v>131.62704837279799</v>
      </c>
      <c r="G31" s="54">
        <v>760998.16500000004</v>
      </c>
      <c r="H31" s="55">
        <v>-4.6526527826778699</v>
      </c>
      <c r="I31" s="54">
        <v>37368.991499999996</v>
      </c>
      <c r="J31" s="55">
        <v>5.1501414047520298</v>
      </c>
      <c r="K31" s="54">
        <v>34367.237000000001</v>
      </c>
      <c r="L31" s="55">
        <v>4.5160735702956698</v>
      </c>
      <c r="M31" s="55">
        <v>8.7343492291800995E-2</v>
      </c>
      <c r="N31" s="54">
        <v>23195586.2663</v>
      </c>
      <c r="O31" s="54">
        <v>157193549.61750001</v>
      </c>
      <c r="P31" s="54">
        <v>26848</v>
      </c>
      <c r="Q31" s="54">
        <v>24016</v>
      </c>
      <c r="R31" s="55">
        <v>11.792138574283801</v>
      </c>
      <c r="S31" s="54">
        <v>27.025907430721102</v>
      </c>
      <c r="T31" s="54">
        <v>28.0609528647568</v>
      </c>
      <c r="U31" s="56">
        <v>-3.8298267567480901</v>
      </c>
    </row>
    <row r="32" spans="1:21" ht="12" thickBot="1">
      <c r="A32" s="80"/>
      <c r="B32" s="67" t="s">
        <v>30</v>
      </c>
      <c r="C32" s="68"/>
      <c r="D32" s="54">
        <v>99648.130399999995</v>
      </c>
      <c r="E32" s="54">
        <v>106096.0289</v>
      </c>
      <c r="F32" s="55">
        <v>93.922582619866603</v>
      </c>
      <c r="G32" s="54">
        <v>127475.6057</v>
      </c>
      <c r="H32" s="55">
        <v>-21.829647442891101</v>
      </c>
      <c r="I32" s="54">
        <v>26098.654600000002</v>
      </c>
      <c r="J32" s="55">
        <v>26.190812105793398</v>
      </c>
      <c r="K32" s="54">
        <v>36615.347600000001</v>
      </c>
      <c r="L32" s="55">
        <v>28.723415275366701</v>
      </c>
      <c r="M32" s="55">
        <v>-0.28722089750146201</v>
      </c>
      <c r="N32" s="54">
        <v>2662051.8130999999</v>
      </c>
      <c r="O32" s="54">
        <v>14978405.6392</v>
      </c>
      <c r="P32" s="54">
        <v>21625</v>
      </c>
      <c r="Q32" s="54">
        <v>19439</v>
      </c>
      <c r="R32" s="55">
        <v>11.2454344359278</v>
      </c>
      <c r="S32" s="54">
        <v>4.6080060300578003</v>
      </c>
      <c r="T32" s="54">
        <v>4.8659200216060503</v>
      </c>
      <c r="U32" s="56">
        <v>-5.5970845060940899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117835.74709999999</v>
      </c>
      <c r="E34" s="54">
        <v>122398.12519999999</v>
      </c>
      <c r="F34" s="55">
        <v>96.272509817821998</v>
      </c>
      <c r="G34" s="54">
        <v>135170.08689999999</v>
      </c>
      <c r="H34" s="55">
        <v>-12.8240945889338</v>
      </c>
      <c r="I34" s="54">
        <v>11134.3889</v>
      </c>
      <c r="J34" s="55">
        <v>9.4490756616928202</v>
      </c>
      <c r="K34" s="54">
        <v>15849.7706</v>
      </c>
      <c r="L34" s="55">
        <v>11.7257974478671</v>
      </c>
      <c r="M34" s="55">
        <v>-0.29750472855424198</v>
      </c>
      <c r="N34" s="54">
        <v>3175630.6343</v>
      </c>
      <c r="O34" s="54">
        <v>26071273.301399998</v>
      </c>
      <c r="P34" s="54">
        <v>8593</v>
      </c>
      <c r="Q34" s="54">
        <v>8303</v>
      </c>
      <c r="R34" s="55">
        <v>3.49271347705649</v>
      </c>
      <c r="S34" s="54">
        <v>13.712992796462199</v>
      </c>
      <c r="T34" s="54">
        <v>13.5557765626882</v>
      </c>
      <c r="U34" s="56">
        <v>1.14647645563274</v>
      </c>
    </row>
    <row r="35" spans="1:21" ht="12" thickBot="1">
      <c r="A35" s="80"/>
      <c r="B35" s="67" t="s">
        <v>68</v>
      </c>
      <c r="C35" s="68"/>
      <c r="D35" s="54">
        <v>124304.27</v>
      </c>
      <c r="E35" s="57"/>
      <c r="F35" s="57"/>
      <c r="G35" s="57"/>
      <c r="H35" s="57"/>
      <c r="I35" s="54">
        <v>-1673.75</v>
      </c>
      <c r="J35" s="55">
        <v>-1.3464943722367699</v>
      </c>
      <c r="K35" s="57"/>
      <c r="L35" s="57"/>
      <c r="M35" s="57"/>
      <c r="N35" s="54">
        <v>2550471.36</v>
      </c>
      <c r="O35" s="54">
        <v>17751311.59</v>
      </c>
      <c r="P35" s="54">
        <v>61</v>
      </c>
      <c r="Q35" s="54">
        <v>52</v>
      </c>
      <c r="R35" s="55">
        <v>17.307692307692299</v>
      </c>
      <c r="S35" s="54">
        <v>2037.7749180327901</v>
      </c>
      <c r="T35" s="54">
        <v>1857.5442307692299</v>
      </c>
      <c r="U35" s="56">
        <v>8.8444845242057397</v>
      </c>
    </row>
    <row r="36" spans="1:21" ht="12" thickBot="1">
      <c r="A36" s="80"/>
      <c r="B36" s="67" t="s">
        <v>35</v>
      </c>
      <c r="C36" s="68"/>
      <c r="D36" s="54">
        <v>151140.26</v>
      </c>
      <c r="E36" s="57"/>
      <c r="F36" s="57"/>
      <c r="G36" s="54">
        <v>492836.01</v>
      </c>
      <c r="H36" s="55">
        <v>-69.332545322733196</v>
      </c>
      <c r="I36" s="54">
        <v>-17508.759999999998</v>
      </c>
      <c r="J36" s="55">
        <v>-11.5844448064334</v>
      </c>
      <c r="K36" s="54">
        <v>-81540.75</v>
      </c>
      <c r="L36" s="55">
        <v>-16.5452094298061</v>
      </c>
      <c r="M36" s="55">
        <v>-0.785275950981564</v>
      </c>
      <c r="N36" s="54">
        <v>5097219.54</v>
      </c>
      <c r="O36" s="54">
        <v>55367360.990000002</v>
      </c>
      <c r="P36" s="54">
        <v>73</v>
      </c>
      <c r="Q36" s="54">
        <v>61</v>
      </c>
      <c r="R36" s="55">
        <v>19.672131147540998</v>
      </c>
      <c r="S36" s="54">
        <v>2070.4145205479499</v>
      </c>
      <c r="T36" s="54">
        <v>2656.99196721311</v>
      </c>
      <c r="U36" s="56">
        <v>-28.331401313294901</v>
      </c>
    </row>
    <row r="37" spans="1:21" ht="12" thickBot="1">
      <c r="A37" s="80"/>
      <c r="B37" s="67" t="s">
        <v>36</v>
      </c>
      <c r="C37" s="68"/>
      <c r="D37" s="54">
        <v>64984.63</v>
      </c>
      <c r="E37" s="57"/>
      <c r="F37" s="57"/>
      <c r="G37" s="54">
        <v>952467.69</v>
      </c>
      <c r="H37" s="55">
        <v>-93.177235229890101</v>
      </c>
      <c r="I37" s="54">
        <v>-1519.74</v>
      </c>
      <c r="J37" s="55">
        <v>-2.3386145308513702</v>
      </c>
      <c r="K37" s="54">
        <v>-103844.53</v>
      </c>
      <c r="L37" s="55">
        <v>-10.902682693625</v>
      </c>
      <c r="M37" s="55">
        <v>-0.98536523782234797</v>
      </c>
      <c r="N37" s="54">
        <v>2261872.1800000002</v>
      </c>
      <c r="O37" s="54">
        <v>26627169.379999999</v>
      </c>
      <c r="P37" s="54">
        <v>35</v>
      </c>
      <c r="Q37" s="54">
        <v>28</v>
      </c>
      <c r="R37" s="55">
        <v>25</v>
      </c>
      <c r="S37" s="54">
        <v>1856.70371428571</v>
      </c>
      <c r="T37" s="54">
        <v>1974.1460714285699</v>
      </c>
      <c r="U37" s="56">
        <v>-6.3253149244675297</v>
      </c>
    </row>
    <row r="38" spans="1:21" ht="12" thickBot="1">
      <c r="A38" s="80"/>
      <c r="B38" s="67" t="s">
        <v>37</v>
      </c>
      <c r="C38" s="68"/>
      <c r="D38" s="54">
        <v>133577.04</v>
      </c>
      <c r="E38" s="57"/>
      <c r="F38" s="57"/>
      <c r="G38" s="54">
        <v>497989.12</v>
      </c>
      <c r="H38" s="55">
        <v>-73.176715186066701</v>
      </c>
      <c r="I38" s="54">
        <v>-21529.13</v>
      </c>
      <c r="J38" s="55">
        <v>-16.117388137961399</v>
      </c>
      <c r="K38" s="54">
        <v>-91037.52</v>
      </c>
      <c r="L38" s="55">
        <v>-18.281025898718401</v>
      </c>
      <c r="M38" s="55">
        <v>-0.76351365898368095</v>
      </c>
      <c r="N38" s="54">
        <v>4006479.83</v>
      </c>
      <c r="O38" s="54">
        <v>31869152.640000001</v>
      </c>
      <c r="P38" s="54">
        <v>74</v>
      </c>
      <c r="Q38" s="54">
        <v>82</v>
      </c>
      <c r="R38" s="55">
        <v>-9.7560975609756095</v>
      </c>
      <c r="S38" s="54">
        <v>1805.09513513514</v>
      </c>
      <c r="T38" s="54">
        <v>4966.8909756097601</v>
      </c>
      <c r="U38" s="56">
        <v>-175.15951258923101</v>
      </c>
    </row>
    <row r="39" spans="1:21" ht="12" thickBot="1">
      <c r="A39" s="80"/>
      <c r="B39" s="67" t="s">
        <v>70</v>
      </c>
      <c r="C39" s="68"/>
      <c r="D39" s="57"/>
      <c r="E39" s="57"/>
      <c r="F39" s="57"/>
      <c r="G39" s="54">
        <v>14.27</v>
      </c>
      <c r="H39" s="57"/>
      <c r="I39" s="57"/>
      <c r="J39" s="57"/>
      <c r="K39" s="54">
        <v>14.25</v>
      </c>
      <c r="L39" s="55">
        <v>99.859845830413505</v>
      </c>
      <c r="M39" s="57"/>
      <c r="N39" s="54">
        <v>17.11</v>
      </c>
      <c r="O39" s="54">
        <v>1244.42</v>
      </c>
      <c r="P39" s="57"/>
      <c r="Q39" s="57"/>
      <c r="R39" s="57"/>
      <c r="S39" s="57"/>
      <c r="T39" s="57"/>
      <c r="U39" s="58"/>
    </row>
    <row r="40" spans="1:21" ht="12" thickBot="1">
      <c r="A40" s="80"/>
      <c r="B40" s="67" t="s">
        <v>32</v>
      </c>
      <c r="C40" s="68"/>
      <c r="D40" s="54">
        <v>27358.974300000002</v>
      </c>
      <c r="E40" s="57"/>
      <c r="F40" s="57"/>
      <c r="G40" s="54">
        <v>143388.03400000001</v>
      </c>
      <c r="H40" s="55">
        <v>-80.919625203871604</v>
      </c>
      <c r="I40" s="54">
        <v>1730.2954</v>
      </c>
      <c r="J40" s="55">
        <v>6.3244161898276996</v>
      </c>
      <c r="K40" s="54">
        <v>7204.1660000000002</v>
      </c>
      <c r="L40" s="55">
        <v>5.0242449101436204</v>
      </c>
      <c r="M40" s="55">
        <v>-0.75982016516554496</v>
      </c>
      <c r="N40" s="54">
        <v>1287461.5423000001</v>
      </c>
      <c r="O40" s="54">
        <v>11164303.6719</v>
      </c>
      <c r="P40" s="54">
        <v>73</v>
      </c>
      <c r="Q40" s="54">
        <v>75</v>
      </c>
      <c r="R40" s="55">
        <v>-2.6666666666666599</v>
      </c>
      <c r="S40" s="54">
        <v>374.78046986301399</v>
      </c>
      <c r="T40" s="54">
        <v>408.28489999999999</v>
      </c>
      <c r="U40" s="56">
        <v>-8.9397481542281305</v>
      </c>
    </row>
    <row r="41" spans="1:21" ht="12" thickBot="1">
      <c r="A41" s="80"/>
      <c r="B41" s="67" t="s">
        <v>33</v>
      </c>
      <c r="C41" s="68"/>
      <c r="D41" s="54">
        <v>274363.3456</v>
      </c>
      <c r="E41" s="54">
        <v>650569.37280000001</v>
      </c>
      <c r="F41" s="55">
        <v>42.172803865506502</v>
      </c>
      <c r="G41" s="54">
        <v>370505.5661</v>
      </c>
      <c r="H41" s="55">
        <v>-25.948927437719298</v>
      </c>
      <c r="I41" s="54">
        <v>9847.8680999999997</v>
      </c>
      <c r="J41" s="55">
        <v>3.5893526806446698</v>
      </c>
      <c r="K41" s="54">
        <v>11978.024600000001</v>
      </c>
      <c r="L41" s="55">
        <v>3.2328865463702998</v>
      </c>
      <c r="M41" s="55">
        <v>-0.177838714740993</v>
      </c>
      <c r="N41" s="54">
        <v>8438884.0713999998</v>
      </c>
      <c r="O41" s="54">
        <v>63046042.176399998</v>
      </c>
      <c r="P41" s="54">
        <v>1366</v>
      </c>
      <c r="Q41" s="54">
        <v>1214</v>
      </c>
      <c r="R41" s="55">
        <v>12.5205930807249</v>
      </c>
      <c r="S41" s="54">
        <v>200.851643923865</v>
      </c>
      <c r="T41" s="54">
        <v>202.289322899506</v>
      </c>
      <c r="U41" s="56">
        <v>-0.715791490452242</v>
      </c>
    </row>
    <row r="42" spans="1:21" ht="12" thickBot="1">
      <c r="A42" s="80"/>
      <c r="B42" s="67" t="s">
        <v>38</v>
      </c>
      <c r="C42" s="68"/>
      <c r="D42" s="54">
        <v>78731.740000000005</v>
      </c>
      <c r="E42" s="57"/>
      <c r="F42" s="57"/>
      <c r="G42" s="54">
        <v>276637.2</v>
      </c>
      <c r="H42" s="55">
        <v>-71.539713386341404</v>
      </c>
      <c r="I42" s="54">
        <v>-7213.47</v>
      </c>
      <c r="J42" s="55">
        <v>-9.1620863453544903</v>
      </c>
      <c r="K42" s="54">
        <v>-41301.269999999997</v>
      </c>
      <c r="L42" s="55">
        <v>-14.929759988895199</v>
      </c>
      <c r="M42" s="55">
        <v>-0.82534508018760699</v>
      </c>
      <c r="N42" s="54">
        <v>3129156.14</v>
      </c>
      <c r="O42" s="54">
        <v>26358602.719999999</v>
      </c>
      <c r="P42" s="54">
        <v>59</v>
      </c>
      <c r="Q42" s="54">
        <v>53</v>
      </c>
      <c r="R42" s="55">
        <v>11.320754716981099</v>
      </c>
      <c r="S42" s="54">
        <v>1334.4362711864401</v>
      </c>
      <c r="T42" s="54">
        <v>4260.0901886792499</v>
      </c>
      <c r="U42" s="56">
        <v>-219.242685519303</v>
      </c>
    </row>
    <row r="43" spans="1:21" ht="12" thickBot="1">
      <c r="A43" s="80"/>
      <c r="B43" s="67" t="s">
        <v>39</v>
      </c>
      <c r="C43" s="68"/>
      <c r="D43" s="54">
        <v>50488.14</v>
      </c>
      <c r="E43" s="57"/>
      <c r="F43" s="57"/>
      <c r="G43" s="54">
        <v>112600.06</v>
      </c>
      <c r="H43" s="55">
        <v>-55.161533661705</v>
      </c>
      <c r="I43" s="54">
        <v>6992.16</v>
      </c>
      <c r="J43" s="55">
        <v>13.849113871099201</v>
      </c>
      <c r="K43" s="54">
        <v>14493.59</v>
      </c>
      <c r="L43" s="55">
        <v>12.8717426971176</v>
      </c>
      <c r="M43" s="55">
        <v>-0.517568801104488</v>
      </c>
      <c r="N43" s="54">
        <v>1455216.12</v>
      </c>
      <c r="O43" s="54">
        <v>10003443.65</v>
      </c>
      <c r="P43" s="54">
        <v>44</v>
      </c>
      <c r="Q43" s="54">
        <v>49</v>
      </c>
      <c r="R43" s="55">
        <v>-10.2040816326531</v>
      </c>
      <c r="S43" s="54">
        <v>1147.4577272727299</v>
      </c>
      <c r="T43" s="54">
        <v>933.28142857142905</v>
      </c>
      <c r="U43" s="56">
        <v>18.6652888041769</v>
      </c>
    </row>
    <row r="44" spans="1:21" ht="12" thickBot="1">
      <c r="A44" s="80"/>
      <c r="B44" s="67" t="s">
        <v>76</v>
      </c>
      <c r="C44" s="68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4">
        <v>828.80349999999999</v>
      </c>
      <c r="O44" s="54">
        <v>-695.12810000000002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7" t="s">
        <v>34</v>
      </c>
      <c r="C45" s="68"/>
      <c r="D45" s="59">
        <v>8699.5346000000009</v>
      </c>
      <c r="E45" s="60"/>
      <c r="F45" s="60"/>
      <c r="G45" s="59">
        <v>7103.3507</v>
      </c>
      <c r="H45" s="61">
        <v>22.470858717421901</v>
      </c>
      <c r="I45" s="59">
        <v>884.26610000000005</v>
      </c>
      <c r="J45" s="61">
        <v>10.1645219044246</v>
      </c>
      <c r="K45" s="59">
        <v>708.09879999999998</v>
      </c>
      <c r="L45" s="61">
        <v>9.9685180966779505</v>
      </c>
      <c r="M45" s="61">
        <v>0.24878915202228799</v>
      </c>
      <c r="N45" s="59">
        <v>428147.15039999998</v>
      </c>
      <c r="O45" s="59">
        <v>3928744.1066999999</v>
      </c>
      <c r="P45" s="59">
        <v>19</v>
      </c>
      <c r="Q45" s="59">
        <v>23</v>
      </c>
      <c r="R45" s="61">
        <v>-17.3913043478261</v>
      </c>
      <c r="S45" s="59">
        <v>457.870242105263</v>
      </c>
      <c r="T45" s="59">
        <v>306.30258260869601</v>
      </c>
      <c r="U45" s="62">
        <v>33.102753915534599</v>
      </c>
    </row>
  </sheetData>
  <mergeCells count="43">
    <mergeCell ref="B24:C24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3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0" workbookViewId="0">
      <selection activeCell="B33" sqref="B33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47442</v>
      </c>
      <c r="D2" s="37">
        <v>443257.94841367501</v>
      </c>
      <c r="E2" s="37">
        <v>328036.82509743603</v>
      </c>
      <c r="F2" s="37">
        <v>115221.123316239</v>
      </c>
      <c r="G2" s="37">
        <v>328036.82509743603</v>
      </c>
      <c r="H2" s="37">
        <v>0.25994147139062201</v>
      </c>
    </row>
    <row r="3" spans="1:8">
      <c r="A3" s="37">
        <v>2</v>
      </c>
      <c r="B3" s="37">
        <v>13</v>
      </c>
      <c r="C3" s="37">
        <v>5896</v>
      </c>
      <c r="D3" s="37">
        <v>55504.6639726496</v>
      </c>
      <c r="E3" s="37">
        <v>44463.622965811999</v>
      </c>
      <c r="F3" s="37">
        <v>11041.0410068376</v>
      </c>
      <c r="G3" s="37">
        <v>44463.622965811999</v>
      </c>
      <c r="H3" s="37">
        <v>0.198920959367994</v>
      </c>
    </row>
    <row r="4" spans="1:8">
      <c r="A4" s="37">
        <v>3</v>
      </c>
      <c r="B4" s="37">
        <v>14</v>
      </c>
      <c r="C4" s="37">
        <v>96337</v>
      </c>
      <c r="D4" s="37">
        <v>88663.493098419203</v>
      </c>
      <c r="E4" s="37">
        <v>64110.2920887164</v>
      </c>
      <c r="F4" s="37">
        <v>24553.2010097028</v>
      </c>
      <c r="G4" s="37">
        <v>64110.2920887164</v>
      </c>
      <c r="H4" s="37">
        <v>0.27692571262050297</v>
      </c>
    </row>
    <row r="5" spans="1:8">
      <c r="A5" s="37">
        <v>4</v>
      </c>
      <c r="B5" s="37">
        <v>15</v>
      </c>
      <c r="C5" s="37">
        <v>2745</v>
      </c>
      <c r="D5" s="37">
        <v>41833.754888979704</v>
      </c>
      <c r="E5" s="37">
        <v>31605.591010158099</v>
      </c>
      <c r="F5" s="37">
        <v>10228.163878821601</v>
      </c>
      <c r="G5" s="37">
        <v>31605.591010158099</v>
      </c>
      <c r="H5" s="37">
        <v>0.24449547753878501</v>
      </c>
    </row>
    <row r="6" spans="1:8">
      <c r="A6" s="37">
        <v>5</v>
      </c>
      <c r="B6" s="37">
        <v>16</v>
      </c>
      <c r="C6" s="37">
        <v>7050</v>
      </c>
      <c r="D6" s="37">
        <v>103097.676597436</v>
      </c>
      <c r="E6" s="37">
        <v>85702.210571794902</v>
      </c>
      <c r="F6" s="37">
        <v>17395.466025640999</v>
      </c>
      <c r="G6" s="37">
        <v>85702.210571794902</v>
      </c>
      <c r="H6" s="37">
        <v>0.168728012111901</v>
      </c>
    </row>
    <row r="7" spans="1:8">
      <c r="A7" s="37">
        <v>6</v>
      </c>
      <c r="B7" s="37">
        <v>17</v>
      </c>
      <c r="C7" s="37">
        <v>13976</v>
      </c>
      <c r="D7" s="37">
        <v>169341.15510683801</v>
      </c>
      <c r="E7" s="37">
        <v>117925.39240085499</v>
      </c>
      <c r="F7" s="37">
        <v>51415.762705982903</v>
      </c>
      <c r="G7" s="37">
        <v>117925.39240085499</v>
      </c>
      <c r="H7" s="37">
        <v>0.30362236913728702</v>
      </c>
    </row>
    <row r="8" spans="1:8">
      <c r="A8" s="37">
        <v>7</v>
      </c>
      <c r="B8" s="37">
        <v>18</v>
      </c>
      <c r="C8" s="37">
        <v>39380</v>
      </c>
      <c r="D8" s="37">
        <v>110228.55417948699</v>
      </c>
      <c r="E8" s="37">
        <v>103172.265591453</v>
      </c>
      <c r="F8" s="37">
        <v>7056.2885880341901</v>
      </c>
      <c r="G8" s="37">
        <v>103172.265591453</v>
      </c>
      <c r="H8" s="37">
        <v>6.4015069784407297E-2</v>
      </c>
    </row>
    <row r="9" spans="1:8">
      <c r="A9" s="37">
        <v>8</v>
      </c>
      <c r="B9" s="37">
        <v>19</v>
      </c>
      <c r="C9" s="37">
        <v>14022</v>
      </c>
      <c r="D9" s="37">
        <v>71390.105345299104</v>
      </c>
      <c r="E9" s="37">
        <v>59291.813842734999</v>
      </c>
      <c r="F9" s="37">
        <v>12098.2915025641</v>
      </c>
      <c r="G9" s="37">
        <v>59291.813842734999</v>
      </c>
      <c r="H9" s="37">
        <v>0.169467343465137</v>
      </c>
    </row>
    <row r="10" spans="1:8">
      <c r="A10" s="37">
        <v>9</v>
      </c>
      <c r="B10" s="37">
        <v>21</v>
      </c>
      <c r="C10" s="37">
        <v>182369</v>
      </c>
      <c r="D10" s="37">
        <v>679403.76975555602</v>
      </c>
      <c r="E10" s="37">
        <v>700579.90653333301</v>
      </c>
      <c r="F10" s="37">
        <v>-21176.1367777778</v>
      </c>
      <c r="G10" s="37">
        <v>700579.90653333301</v>
      </c>
      <c r="H10" s="37">
        <v>-3.1168706622568199E-2</v>
      </c>
    </row>
    <row r="11" spans="1:8">
      <c r="A11" s="37">
        <v>10</v>
      </c>
      <c r="B11" s="37">
        <v>22</v>
      </c>
      <c r="C11" s="37">
        <v>25245</v>
      </c>
      <c r="D11" s="37">
        <v>418227.934507692</v>
      </c>
      <c r="E11" s="37">
        <v>369142.13094615401</v>
      </c>
      <c r="F11" s="37">
        <v>49085.803561538502</v>
      </c>
      <c r="G11" s="37">
        <v>369142.13094615401</v>
      </c>
      <c r="H11" s="37">
        <v>0.117366152548654</v>
      </c>
    </row>
    <row r="12" spans="1:8">
      <c r="A12" s="37">
        <v>11</v>
      </c>
      <c r="B12" s="37">
        <v>23</v>
      </c>
      <c r="C12" s="37">
        <v>139783.91099999999</v>
      </c>
      <c r="D12" s="37">
        <v>1291105.59871197</v>
      </c>
      <c r="E12" s="37">
        <v>1117677.7009093999</v>
      </c>
      <c r="F12" s="37">
        <v>173427.897802564</v>
      </c>
      <c r="G12" s="37">
        <v>1117677.7009093999</v>
      </c>
      <c r="H12" s="37">
        <v>0.134325107083092</v>
      </c>
    </row>
    <row r="13" spans="1:8">
      <c r="A13" s="37">
        <v>12</v>
      </c>
      <c r="B13" s="37">
        <v>24</v>
      </c>
      <c r="C13" s="37">
        <v>14029</v>
      </c>
      <c r="D13" s="37">
        <v>419312.12687692302</v>
      </c>
      <c r="E13" s="37">
        <v>380309.96592136798</v>
      </c>
      <c r="F13" s="37">
        <v>39002.160955555599</v>
      </c>
      <c r="G13" s="37">
        <v>380309.96592136798</v>
      </c>
      <c r="H13" s="37">
        <v>9.3014626707907E-2</v>
      </c>
    </row>
    <row r="14" spans="1:8">
      <c r="A14" s="37">
        <v>13</v>
      </c>
      <c r="B14" s="37">
        <v>25</v>
      </c>
      <c r="C14" s="37">
        <v>74693</v>
      </c>
      <c r="D14" s="37">
        <v>935895.77430000005</v>
      </c>
      <c r="E14" s="37">
        <v>873081.97109999997</v>
      </c>
      <c r="F14" s="37">
        <v>62813.803200000002</v>
      </c>
      <c r="G14" s="37">
        <v>873081.97109999997</v>
      </c>
      <c r="H14" s="37">
        <v>6.7116237646207305E-2</v>
      </c>
    </row>
    <row r="15" spans="1:8">
      <c r="A15" s="37">
        <v>14</v>
      </c>
      <c r="B15" s="37">
        <v>26</v>
      </c>
      <c r="C15" s="37">
        <v>53290</v>
      </c>
      <c r="D15" s="37">
        <v>291309.87374337</v>
      </c>
      <c r="E15" s="37">
        <v>251623.42888252801</v>
      </c>
      <c r="F15" s="37">
        <v>39686.444860842603</v>
      </c>
      <c r="G15" s="37">
        <v>251623.42888252801</v>
      </c>
      <c r="H15" s="37">
        <v>0.13623446521350799</v>
      </c>
    </row>
    <row r="16" spans="1:8">
      <c r="A16" s="37">
        <v>15</v>
      </c>
      <c r="B16" s="37">
        <v>27</v>
      </c>
      <c r="C16" s="37">
        <v>136895.084</v>
      </c>
      <c r="D16" s="37">
        <v>996315.71180000005</v>
      </c>
      <c r="E16" s="37">
        <v>955822.05779999995</v>
      </c>
      <c r="F16" s="37">
        <v>40493.654000000002</v>
      </c>
      <c r="G16" s="37">
        <v>955822.05779999995</v>
      </c>
      <c r="H16" s="37">
        <v>4.0643395984232597E-2</v>
      </c>
    </row>
    <row r="17" spans="1:8">
      <c r="A17" s="37">
        <v>16</v>
      </c>
      <c r="B17" s="37">
        <v>29</v>
      </c>
      <c r="C17" s="37">
        <v>164302</v>
      </c>
      <c r="D17" s="37">
        <v>2062056.5848316201</v>
      </c>
      <c r="E17" s="37">
        <v>1914873.2131854701</v>
      </c>
      <c r="F17" s="37">
        <v>147183.371646154</v>
      </c>
      <c r="G17" s="37">
        <v>1914873.2131854701</v>
      </c>
      <c r="H17" s="37">
        <v>7.1376980015401506E-2</v>
      </c>
    </row>
    <row r="18" spans="1:8">
      <c r="A18" s="37">
        <v>17</v>
      </c>
      <c r="B18" s="37">
        <v>31</v>
      </c>
      <c r="C18" s="37">
        <v>21923.698</v>
      </c>
      <c r="D18" s="37">
        <v>187020.065211943</v>
      </c>
      <c r="E18" s="37">
        <v>157802.62551399099</v>
      </c>
      <c r="F18" s="37">
        <v>29217.439697951599</v>
      </c>
      <c r="G18" s="37">
        <v>157802.62551399099</v>
      </c>
      <c r="H18" s="37">
        <v>0.15622622986918799</v>
      </c>
    </row>
    <row r="19" spans="1:8">
      <c r="A19" s="37">
        <v>18</v>
      </c>
      <c r="B19" s="37">
        <v>32</v>
      </c>
      <c r="C19" s="37">
        <v>11984.364</v>
      </c>
      <c r="D19" s="37">
        <v>194496.01260034001</v>
      </c>
      <c r="E19" s="37">
        <v>178458.066693826</v>
      </c>
      <c r="F19" s="37">
        <v>16037.9459065143</v>
      </c>
      <c r="G19" s="37">
        <v>178458.066693826</v>
      </c>
      <c r="H19" s="37">
        <v>8.2458995904814897E-2</v>
      </c>
    </row>
    <row r="20" spans="1:8">
      <c r="A20" s="37">
        <v>19</v>
      </c>
      <c r="B20" s="37">
        <v>33</v>
      </c>
      <c r="C20" s="37">
        <v>40872.792000000001</v>
      </c>
      <c r="D20" s="37">
        <v>530804.54350780603</v>
      </c>
      <c r="E20" s="37">
        <v>429121.77201583597</v>
      </c>
      <c r="F20" s="37">
        <v>101682.771491969</v>
      </c>
      <c r="G20" s="37">
        <v>429121.77201583597</v>
      </c>
      <c r="H20" s="37">
        <v>0.19156349118641999</v>
      </c>
    </row>
    <row r="21" spans="1:8">
      <c r="A21" s="37">
        <v>20</v>
      </c>
      <c r="B21" s="37">
        <v>34</v>
      </c>
      <c r="C21" s="37">
        <v>33381.421999999999</v>
      </c>
      <c r="D21" s="37">
        <v>207743.79972362201</v>
      </c>
      <c r="E21" s="37">
        <v>148913.598402328</v>
      </c>
      <c r="F21" s="37">
        <v>58830.201321293098</v>
      </c>
      <c r="G21" s="37">
        <v>148913.598402328</v>
      </c>
      <c r="H21" s="37">
        <v>0.28318631602752897</v>
      </c>
    </row>
    <row r="22" spans="1:8">
      <c r="A22" s="37">
        <v>21</v>
      </c>
      <c r="B22" s="37">
        <v>35</v>
      </c>
      <c r="C22" s="37">
        <v>24571.053</v>
      </c>
      <c r="D22" s="37">
        <v>765706.61020176997</v>
      </c>
      <c r="E22" s="37">
        <v>727590.75607168104</v>
      </c>
      <c r="F22" s="37">
        <v>38115.854130088497</v>
      </c>
      <c r="G22" s="37">
        <v>727590.75607168104</v>
      </c>
      <c r="H22" s="37">
        <v>4.97786666880735E-2</v>
      </c>
    </row>
    <row r="23" spans="1:8">
      <c r="A23" s="37">
        <v>22</v>
      </c>
      <c r="B23" s="37">
        <v>36</v>
      </c>
      <c r="C23" s="37">
        <v>131762.913</v>
      </c>
      <c r="D23" s="37">
        <v>782388.07582743396</v>
      </c>
      <c r="E23" s="37">
        <v>662252.685505089</v>
      </c>
      <c r="F23" s="37">
        <v>120135.390322345</v>
      </c>
      <c r="G23" s="37">
        <v>662252.685505089</v>
      </c>
      <c r="H23" s="37">
        <v>0.15354961819336599</v>
      </c>
    </row>
    <row r="24" spans="1:8">
      <c r="A24" s="37">
        <v>23</v>
      </c>
      <c r="B24" s="37">
        <v>37</v>
      </c>
      <c r="C24" s="37">
        <v>135240.43100000001</v>
      </c>
      <c r="D24" s="37">
        <v>1046647.14357522</v>
      </c>
      <c r="E24" s="37">
        <v>941537.91307808005</v>
      </c>
      <c r="F24" s="37">
        <v>105109.230497141</v>
      </c>
      <c r="G24" s="37">
        <v>941537.91307808005</v>
      </c>
      <c r="H24" s="37">
        <v>0.100424704870546</v>
      </c>
    </row>
    <row r="25" spans="1:8">
      <c r="A25" s="37">
        <v>24</v>
      </c>
      <c r="B25" s="37">
        <v>38</v>
      </c>
      <c r="C25" s="37">
        <v>176525.552</v>
      </c>
      <c r="D25" s="37">
        <v>725591.55613893794</v>
      </c>
      <c r="E25" s="37">
        <v>688222.59073716798</v>
      </c>
      <c r="F25" s="37">
        <v>37368.965401769899</v>
      </c>
      <c r="G25" s="37">
        <v>688222.59073716798</v>
      </c>
      <c r="H25" s="37">
        <v>5.1501378545003897E-2</v>
      </c>
    </row>
    <row r="26" spans="1:8">
      <c r="A26" s="37">
        <v>25</v>
      </c>
      <c r="B26" s="37">
        <v>39</v>
      </c>
      <c r="C26" s="37">
        <v>172093.40299999999</v>
      </c>
      <c r="D26" s="37">
        <v>99648.100587663605</v>
      </c>
      <c r="E26" s="37">
        <v>73549.472220733704</v>
      </c>
      <c r="F26" s="37">
        <v>26098.628366929901</v>
      </c>
      <c r="G26" s="37">
        <v>73549.472220733704</v>
      </c>
      <c r="H26" s="37">
        <v>0.26190793615749902</v>
      </c>
    </row>
    <row r="27" spans="1:8">
      <c r="A27" s="37">
        <v>26</v>
      </c>
      <c r="B27" s="37">
        <v>42</v>
      </c>
      <c r="C27" s="37">
        <v>7213.2640000000001</v>
      </c>
      <c r="D27" s="37">
        <v>117835.7464</v>
      </c>
      <c r="E27" s="37">
        <v>106701.3572</v>
      </c>
      <c r="F27" s="37">
        <v>11134.3892</v>
      </c>
      <c r="G27" s="37">
        <v>106701.3572</v>
      </c>
      <c r="H27" s="37">
        <v>9.4490759724164694E-2</v>
      </c>
    </row>
    <row r="28" spans="1:8">
      <c r="A28" s="37">
        <v>27</v>
      </c>
      <c r="B28" s="37">
        <v>75</v>
      </c>
      <c r="C28" s="37">
        <v>75</v>
      </c>
      <c r="D28" s="37">
        <v>27358.974358974399</v>
      </c>
      <c r="E28" s="37">
        <v>25628.679487179499</v>
      </c>
      <c r="F28" s="37">
        <v>1730.29487179487</v>
      </c>
      <c r="G28" s="37">
        <v>25628.679487179499</v>
      </c>
      <c r="H28" s="37">
        <v>6.3244142455482696E-2</v>
      </c>
    </row>
    <row r="29" spans="1:8">
      <c r="A29" s="37">
        <v>28</v>
      </c>
      <c r="B29" s="37">
        <v>76</v>
      </c>
      <c r="C29" s="37">
        <v>1417</v>
      </c>
      <c r="D29" s="37">
        <v>274363.34137521399</v>
      </c>
      <c r="E29" s="37">
        <v>264515.47688461503</v>
      </c>
      <c r="F29" s="37">
        <v>9847.8644905982892</v>
      </c>
      <c r="G29" s="37">
        <v>264515.47688461503</v>
      </c>
      <c r="H29" s="37">
        <v>3.5893514203599597E-2</v>
      </c>
    </row>
    <row r="30" spans="1:8">
      <c r="A30" s="37">
        <v>29</v>
      </c>
      <c r="B30" s="37">
        <v>99</v>
      </c>
      <c r="C30" s="37">
        <v>17</v>
      </c>
      <c r="D30" s="37">
        <v>8699.5348309507608</v>
      </c>
      <c r="E30" s="37">
        <v>7815.2681340292002</v>
      </c>
      <c r="F30" s="37">
        <v>884.26669692156395</v>
      </c>
      <c r="G30" s="37">
        <v>7815.2681340292002</v>
      </c>
      <c r="H30" s="37">
        <v>0.101645284961164</v>
      </c>
    </row>
    <row r="31" spans="1:8">
      <c r="A31" s="30">
        <v>30</v>
      </c>
      <c r="B31" s="39">
        <v>9101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93</v>
      </c>
      <c r="D33" s="34">
        <v>124304.27</v>
      </c>
      <c r="E33" s="34">
        <v>125978.02</v>
      </c>
      <c r="F33" s="30"/>
      <c r="G33" s="30"/>
      <c r="H33" s="30"/>
    </row>
    <row r="34" spans="1:8">
      <c r="A34" s="30"/>
      <c r="B34" s="33">
        <v>71</v>
      </c>
      <c r="C34" s="34">
        <v>67</v>
      </c>
      <c r="D34" s="34">
        <v>151140.26</v>
      </c>
      <c r="E34" s="34">
        <v>168649.02</v>
      </c>
      <c r="F34" s="30"/>
      <c r="G34" s="30"/>
      <c r="H34" s="30"/>
    </row>
    <row r="35" spans="1:8">
      <c r="A35" s="30"/>
      <c r="B35" s="33">
        <v>72</v>
      </c>
      <c r="C35" s="34">
        <v>27</v>
      </c>
      <c r="D35" s="34">
        <v>64984.63</v>
      </c>
      <c r="E35" s="34">
        <v>66504.37</v>
      </c>
      <c r="F35" s="30"/>
      <c r="G35" s="30"/>
      <c r="H35" s="30"/>
    </row>
    <row r="36" spans="1:8">
      <c r="A36" s="30"/>
      <c r="B36" s="33">
        <v>73</v>
      </c>
      <c r="C36" s="34">
        <v>72</v>
      </c>
      <c r="D36" s="34">
        <v>133577.04</v>
      </c>
      <c r="E36" s="34">
        <v>155106.17000000001</v>
      </c>
      <c r="F36" s="30"/>
      <c r="G36" s="30"/>
      <c r="H36" s="30"/>
    </row>
    <row r="37" spans="1:8">
      <c r="A37" s="30"/>
      <c r="B37" s="33">
        <v>77</v>
      </c>
      <c r="C37" s="34">
        <v>55</v>
      </c>
      <c r="D37" s="34">
        <v>78731.740000000005</v>
      </c>
      <c r="E37" s="34">
        <v>85945.21</v>
      </c>
      <c r="F37" s="30"/>
      <c r="G37" s="30"/>
      <c r="H37" s="30"/>
    </row>
    <row r="38" spans="1:8">
      <c r="A38" s="30"/>
      <c r="B38" s="33">
        <v>78</v>
      </c>
      <c r="C38" s="34">
        <v>40</v>
      </c>
      <c r="D38" s="34">
        <v>50488.14</v>
      </c>
      <c r="E38" s="34">
        <v>43495.98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2016-04-27T00:36:17Z</dcterms:modified>
</cp:coreProperties>
</file>