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<sst xmlns="http://schemas.openxmlformats.org/spreadsheetml/2006/main" count="119" uniqueCount="78">
  <si>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</si>
  <si>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</si>
  <si>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</si>
  <si>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</si>
  <si>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</si>
  <si>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</si>
  <si>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</si>
  <si>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</si>
  <si>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</si>
  <si>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</si>
  <si>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</si>
  <si>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</si>
  <si>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</si>
  <si>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</si>
  <si>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</si>
  <si>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</si>
  <si>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</si>
  <si>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</si>
  <si>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</si>
  <si>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</si>
  <si>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</si>
  <si>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</si>
  <si>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</si>
  <si>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</si>
  <si>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</si>
  <si>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</si>
  <si>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</si>
  <si>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</si>
  <si>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</si>
  <si>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</si>
  <si>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</si>
  <si>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</si>
  <si>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</si>
  <si>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</si>
  <si>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</si>
  <si>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</si>
  <si>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</si>
  <si>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</si>
  <si>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</si>
  <si>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</si>
  <si>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4" type="noConversion"/>
  </si>
  <si>
    <t>COST</t>
    <phoneticPr fontId="34" type="noConversion"/>
  </si>
  <si>
    <t>成本</t>
    <phoneticPr fontId="34" type="noConversion"/>
  </si>
  <si>
    <t>销售金额差异</t>
    <phoneticPr fontId="34" type="noConversion"/>
  </si>
  <si>
    <t>销售成本差异</t>
    <phoneticPr fontId="3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</si>
  <si>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</si>
  <si>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</si>
  <si>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</si>
  <si>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</si>
  <si>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</si>
  <si>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</si>
  <si>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</si>
  <si>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</si>
  <si>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</si>
  <si>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</si>
  <si>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</si>
  <si>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</si>
  <si>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</si>
  <si>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</si>
  <si>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</si>
  <si>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</si>
  <si>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</si>
  <si>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</si>
  <si>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</si>
  <si>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</si>
  <si>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</si>
  <si>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</si>
  <si>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</si>
  <si>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</si>
  <si>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</si>
  <si>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</si>
  <si>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</si>
  <si>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</si>
  <si>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</si>
  <si>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</si>
  <si>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4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</si>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</sst>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">
    <xf numFmtId="0" fontId="0" fillId="0" borderId="0"/>
    <xf numFmtId="0" fontId="49" fillId="0" borderId="0" applyNumberFormat="0" applyFill="0" applyBorder="0" applyAlignment="0" applyProtection="0"/>
    <xf numFmtId="0" fontId="50" fillId="0" borderId="1" applyNumberFormat="0" applyFill="0" applyAlignment="0" applyProtection="0"/>
    <xf numFmtId="0" fontId="51" fillId="0" borderId="2" applyNumberFormat="0" applyFill="0" applyAlignment="0" applyProtection="0"/>
    <xf numFmtId="0" fontId="52" fillId="0" borderId="3" applyNumberFormat="0" applyFill="0" applyAlignment="0" applyProtection="0"/>
    <xf numFmtId="0" fontId="52" fillId="0" borderId="0" applyNumberFormat="0" applyFill="0" applyBorder="0" applyAlignment="0" applyProtection="0"/>
    <xf numFmtId="0" fontId="55" fillId="2" borderId="0" applyNumberFormat="0" applyBorder="0" applyAlignment="0" applyProtection="0"/>
    <xf numFmtId="0" fontId="53" fillId="3" borderId="0" applyNumberFormat="0" applyBorder="0" applyAlignment="0" applyProtection="0"/>
    <xf numFmtId="0" fontId="62" fillId="4" borderId="0" applyNumberFormat="0" applyBorder="0" applyAlignment="0" applyProtection="0"/>
    <xf numFmtId="0" fontId="64" fillId="5" borderId="4" applyNumberFormat="0" applyAlignment="0" applyProtection="0"/>
    <xf numFmtId="0" fontId="63" fillId="6" borderId="5" applyNumberFormat="0" applyAlignment="0" applyProtection="0"/>
    <xf numFmtId="0" fontId="57" fillId="6" borderId="4" applyNumberFormat="0" applyAlignment="0" applyProtection="0"/>
    <xf numFmtId="0" fontId="61" fillId="0" borderId="6" applyNumberFormat="0" applyFill="0" applyAlignment="0" applyProtection="0"/>
    <xf numFmtId="0" fontId="58" fillId="7" borderId="7" applyNumberFormat="0" applyAlignment="0" applyProtection="0"/>
    <xf numFmtId="0" fontId="60" fillId="0" borderId="0" applyNumberFormat="0" applyFill="0" applyBorder="0" applyAlignment="0" applyProtection="0"/>
    <xf numFmtId="0" fontId="30" fillId="8" borderId="8" applyNumberFormat="0" applyFont="0" applyAlignment="0" applyProtection="0">
      <alignment vertical="center"/>
    </xf>
    <xf numFmtId="0" fontId="59" fillId="0" borderId="0" applyNumberFormat="0" applyFill="0" applyBorder="0" applyAlignment="0" applyProtection="0"/>
    <xf numFmtId="0" fontId="56" fillId="0" borderId="9" applyNumberFormat="0" applyFill="0" applyAlignment="0" applyProtection="0"/>
    <xf numFmtId="0" fontId="4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7" fillId="32" borderId="0" applyNumberFormat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4" fillId="0" borderId="0" applyNumberFormat="0" applyFill="0" applyBorder="0" applyAlignment="0" applyProtection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5" fillId="0" borderId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" applyNumberFormat="0" applyFill="0" applyAlignment="0" applyProtection="0"/>
    <xf numFmtId="0" fontId="51" fillId="0" borderId="2" applyNumberFormat="0" applyFill="0" applyAlignment="0" applyProtection="0"/>
    <xf numFmtId="0" fontId="52" fillId="0" borderId="3" applyNumberFormat="0" applyFill="0" applyAlignment="0" applyProtection="0"/>
    <xf numFmtId="0" fontId="52" fillId="0" borderId="0" applyNumberFormat="0" applyFill="0" applyBorder="0" applyAlignment="0" applyProtection="0"/>
    <xf numFmtId="0" fontId="55" fillId="2" borderId="0" applyNumberFormat="0" applyBorder="0" applyAlignment="0" applyProtection="0"/>
    <xf numFmtId="0" fontId="53" fillId="3" borderId="0" applyNumberFormat="0" applyBorder="0" applyAlignment="0" applyProtection="0"/>
    <xf numFmtId="0" fontId="62" fillId="4" borderId="0" applyNumberFormat="0" applyBorder="0" applyAlignment="0" applyProtection="0"/>
    <xf numFmtId="0" fontId="64" fillId="5" borderId="4" applyNumberFormat="0" applyAlignment="0" applyProtection="0"/>
    <xf numFmtId="0" fontId="63" fillId="6" borderId="5" applyNumberFormat="0" applyAlignment="0" applyProtection="0"/>
    <xf numFmtId="0" fontId="57" fillId="6" borderId="4" applyNumberFormat="0" applyAlignment="0" applyProtection="0"/>
    <xf numFmtId="0" fontId="61" fillId="0" borderId="6" applyNumberFormat="0" applyFill="0" applyAlignment="0" applyProtection="0"/>
    <xf numFmtId="0" fontId="58" fillId="7" borderId="7" applyNumberFormat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6" fillId="0" borderId="9" applyNumberFormat="0" applyFill="0" applyAlignment="0" applyProtection="0"/>
    <xf numFmtId="0" fontId="4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7" fillId="32" borderId="0" applyNumberFormat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48" fillId="38" borderId="21">
      <alignment vertical="center"/>
    </xf>
    <xf numFmtId="0" fontId="67" fillId="0" borderId="0"/>
    <xf numFmtId="180" fontId="69" fillId="0" borderId="0" applyFont="0" applyFill="0" applyBorder="0" applyAlignment="0" applyProtection="0"/>
    <xf numFmtId="181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179" fontId="69" fillId="0" borderId="0" applyFont="0" applyFill="0" applyBorder="0" applyAlignment="0" applyProtection="0"/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5" borderId="4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80" fillId="6" borderId="4" applyNumberFormat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2" fillId="7" borderId="7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9" applyNumberFormat="0" applyFill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6" fillId="3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6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1" fillId="0" borderId="0" xfId="0" applyFont="1"/>
    <xf numFmtId="177" fontId="31" fillId="0" borderId="0" xfId="0" applyNumberFormat="1" applyFont="1"/>
    <xf numFmtId="0" fontId="0" fillId="0" borderId="0" xfId="0" applyAlignment="1"/>
    <xf numFmtId="0" fontId="31" fillId="0" borderId="0" xfId="0" applyNumberFormat="1" applyFont="1"/>
    <xf numFmtId="0" fontId="32" fillId="0" borderId="18" xfId="0" applyFont="1" applyBorder="1" applyAlignment="1">
      <alignment wrapText="1"/>
    </xf>
    <xf numFmtId="0" fontId="32" fillId="0" borderId="18" xfId="0" applyNumberFormat="1" applyFont="1" applyBorder="1" applyAlignment="1">
      <alignment wrapText="1"/>
    </xf>
    <xf numFmtId="0" fontId="31" fillId="0" borderId="18" xfId="0" applyFont="1" applyBorder="1" applyAlignment="1">
      <alignment wrapText="1"/>
    </xf>
    <xf numFmtId="0" fontId="31" fillId="0" borderId="18" xfId="0" applyFont="1" applyBorder="1" applyAlignment="1">
      <alignment horizontal="right" vertical="center" wrapText="1"/>
    </xf>
    <xf numFmtId="49" fontId="32" fillId="36" borderId="18" xfId="0" applyNumberFormat="1" applyFont="1" applyFill="1" applyBorder="1" applyAlignment="1">
      <alignment vertical="center" wrapText="1"/>
    </xf>
    <xf numFmtId="49" fontId="35" fillId="37" borderId="18" xfId="0" applyNumberFormat="1" applyFont="1" applyFill="1" applyBorder="1" applyAlignment="1">
      <alignment horizontal="center" vertical="center" wrapText="1"/>
    </xf>
    <xf numFmtId="0" fontId="32" fillId="33" borderId="18" xfId="0" applyFont="1" applyFill="1" applyBorder="1" applyAlignment="1">
      <alignment vertical="center" wrapText="1"/>
    </xf>
    <xf numFmtId="0" fontId="32" fillId="33" borderId="18" xfId="0" applyNumberFormat="1" applyFont="1" applyFill="1" applyBorder="1" applyAlignment="1">
      <alignment vertical="center" wrapText="1"/>
    </xf>
    <xf numFmtId="0" fontId="32" fillId="36" borderId="18" xfId="0" applyFont="1" applyFill="1" applyBorder="1" applyAlignment="1">
      <alignment vertical="center" wrapText="1"/>
    </xf>
    <xf numFmtId="0" fontId="32" fillId="37" borderId="18" xfId="0" applyFont="1" applyFill="1" applyBorder="1" applyAlignment="1">
      <alignment vertical="center" wrapText="1"/>
    </xf>
    <xf numFmtId="4" fontId="32" fillId="36" borderId="18" xfId="0" applyNumberFormat="1" applyFont="1" applyFill="1" applyBorder="1" applyAlignment="1">
      <alignment horizontal="right" vertical="top" wrapText="1"/>
    </xf>
    <xf numFmtId="4" fontId="32" fillId="37" borderId="18" xfId="0" applyNumberFormat="1" applyFont="1" applyFill="1" applyBorder="1" applyAlignment="1">
      <alignment horizontal="right" vertical="top" wrapText="1"/>
    </xf>
    <xf numFmtId="177" fontId="31" fillId="36" borderId="18" xfId="0" applyNumberFormat="1" applyFont="1" applyFill="1" applyBorder="1" applyAlignment="1">
      <alignment horizontal="center" vertical="center"/>
    </xf>
    <xf numFmtId="177" fontId="31" fillId="37" borderId="18" xfId="0" applyNumberFormat="1" applyFont="1" applyFill="1" applyBorder="1" applyAlignment="1">
      <alignment horizontal="center" vertical="center"/>
    </xf>
    <xf numFmtId="177" fontId="36" fillId="0" borderId="18" xfId="0" applyNumberFormat="1" applyFont="1" applyBorder="1"/>
    <xf numFmtId="177" fontId="31" fillId="36" borderId="18" xfId="0" applyNumberFormat="1" applyFont="1" applyFill="1" applyBorder="1"/>
    <xf numFmtId="177" fontId="31" fillId="37" borderId="18" xfId="0" applyNumberFormat="1" applyFont="1" applyFill="1" applyBorder="1"/>
    <xf numFmtId="177" fontId="31" fillId="0" borderId="18" xfId="0" applyNumberFormat="1" applyFont="1" applyBorder="1"/>
    <xf numFmtId="49" fontId="32" fillId="0" borderId="18" xfId="0" applyNumberFormat="1" applyFont="1" applyFill="1" applyBorder="1" applyAlignment="1">
      <alignment vertical="center" wrapText="1"/>
    </xf>
    <xf numFmtId="0" fontId="32" fillId="0" borderId="18" xfId="0" applyFont="1" applyFill="1" applyBorder="1" applyAlignment="1">
      <alignment vertical="center" wrapText="1"/>
    </xf>
    <xf numFmtId="4" fontId="32" fillId="0" borderId="18" xfId="0" applyNumberFormat="1" applyFont="1" applyFill="1" applyBorder="1" applyAlignment="1">
      <alignment horizontal="right" vertical="top" wrapText="1"/>
    </xf>
    <xf numFmtId="0" fontId="31" fillId="0" borderId="0" xfId="0" applyFont="1" applyFill="1"/>
    <xf numFmtId="176" fontId="3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2" fillId="0" borderId="0" xfId="0" applyNumberFormat="1" applyFont="1" applyAlignment="1"/>
    <xf numFmtId="1" fontId="42" fillId="0" borderId="0" xfId="0" applyNumberFormat="1" applyFont="1" applyAlignment="1"/>
    <xf numFmtId="0" fontId="31" fillId="0" borderId="0" xfId="0" applyFont="1"/>
    <xf numFmtId="1" fontId="66" fillId="0" borderId="0" xfId="0" applyNumberFormat="1" applyFont="1" applyAlignment="1"/>
    <xf numFmtId="0" fontId="66" fillId="0" borderId="0" xfId="0" applyNumberFormat="1" applyFont="1" applyAlignment="1"/>
    <xf numFmtId="0" fontId="31" fillId="0" borderId="0" xfId="0" applyFont="1"/>
    <xf numFmtId="0" fontId="31" fillId="0" borderId="0" xfId="0" applyFont="1"/>
    <xf numFmtId="0" fontId="67" fillId="0" borderId="0" xfId="110"/>
    <xf numFmtId="0" fontId="68" fillId="0" borderId="0" xfId="110" applyNumberFormat="1" applyFont="1"/>
    <xf numFmtId="1" fontId="70" fillId="0" borderId="0" xfId="0" applyNumberFormat="1" applyFont="1" applyAlignment="1"/>
    <xf numFmtId="0" fontId="70" fillId="0" borderId="0" xfId="0" applyNumberFormat="1" applyFont="1" applyAlignment="1"/>
    <xf numFmtId="0" fontId="31" fillId="0" borderId="0" xfId="0" applyFont="1" applyAlignment="1">
      <alignment vertical="center"/>
    </xf>
    <xf numFmtId="0" fontId="32" fillId="33" borderId="18" xfId="0" applyFont="1" applyFill="1" applyBorder="1" applyAlignment="1">
      <alignment vertical="center" wrapText="1"/>
    </xf>
    <xf numFmtId="49" fontId="32" fillId="33" borderId="18" xfId="0" applyNumberFormat="1" applyFont="1" applyFill="1" applyBorder="1" applyAlignment="1">
      <alignment horizontal="left" vertical="top" wrapText="1"/>
    </xf>
    <xf numFmtId="49" fontId="33" fillId="33" borderId="18" xfId="0" applyNumberFormat="1" applyFont="1" applyFill="1" applyBorder="1" applyAlignment="1">
      <alignment horizontal="left" vertical="top" wrapText="1"/>
    </xf>
    <xf numFmtId="14" fontId="32" fillId="33" borderId="18" xfId="0" applyNumberFormat="1" applyFont="1" applyFill="1" applyBorder="1" applyAlignment="1">
      <alignment vertical="center" wrapText="1"/>
    </xf>
    <xf numFmtId="49" fontId="32" fillId="33" borderId="13" xfId="0" applyNumberFormat="1" applyFont="1" applyFill="1" applyBorder="1" applyAlignment="1">
      <alignment horizontal="left" vertical="top" wrapText="1"/>
    </xf>
    <xf numFmtId="49" fontId="32" fillId="33" borderId="15" xfId="0" applyNumberFormat="1" applyFont="1" applyFill="1" applyBorder="1" applyAlignment="1">
      <alignment horizontal="left" vertical="top" wrapText="1"/>
    </xf>
    <xf numFmtId="49" fontId="32" fillId="33" borderId="22" xfId="0" applyNumberFormat="1" applyFont="1" applyFill="1" applyBorder="1" applyAlignment="1">
      <alignment horizontal="left" vertical="top" wrapText="1"/>
    </xf>
    <xf numFmtId="49" fontId="32" fillId="33" borderId="23" xfId="0" applyNumberFormat="1" applyFont="1" applyFill="1" applyBorder="1" applyAlignment="1">
      <alignment horizontal="left" vertical="top" wrapText="1"/>
    </xf>
    <xf numFmtId="0" fontId="31" fillId="0" borderId="0" xfId="0" applyFont="1" applyAlignment="1">
      <alignment wrapText="1"/>
    </xf>
    <xf numFmtId="0" fontId="37" fillId="0" borderId="0" xfId="0" applyFont="1" applyAlignment="1">
      <alignment horizontal="left" wrapText="1"/>
    </xf>
    <xf numFmtId="0" fontId="31" fillId="0" borderId="0" xfId="0" applyFont="1" applyAlignment="1">
      <alignment horizontal="right" vertical="center" wrapText="1"/>
    </xf>
    <xf numFmtId="0" fontId="43" fillId="0" borderId="19" xfId="0" applyFont="1" applyBorder="1" applyAlignment="1">
      <alignment horizontal="left" vertical="center" wrapText="1"/>
    </xf>
    <xf numFmtId="0" fontId="31" fillId="0" borderId="19" xfId="0" applyFont="1" applyBorder="1" applyAlignment="1">
      <alignment wrapText="1"/>
    </xf>
    <xf numFmtId="0" fontId="32" fillId="0" borderId="10" xfId="0" applyFont="1" applyBorder="1" applyAlignment="1">
      <alignment wrapText="1"/>
    </xf>
    <xf numFmtId="0" fontId="31" fillId="0" borderId="11" xfId="0" applyFont="1" applyBorder="1" applyAlignment="1">
      <alignment wrapText="1"/>
    </xf>
    <xf numFmtId="0" fontId="31" fillId="0" borderId="11" xfId="0" applyFont="1" applyBorder="1" applyAlignment="1">
      <alignment horizontal="right" vertical="center" wrapText="1"/>
    </xf>
    <xf numFmtId="49" fontId="32" fillId="33" borderId="10" xfId="0" applyNumberFormat="1" applyFont="1" applyFill="1" applyBorder="1" applyAlignment="1">
      <alignment vertical="center" wrapText="1"/>
    </xf>
    <xf numFmtId="49" fontId="32" fillId="33" borderId="12" xfId="0" applyNumberFormat="1" applyFont="1" applyFill="1" applyBorder="1" applyAlignment="1">
      <alignment vertical="center" wrapText="1"/>
    </xf>
    <xf numFmtId="0" fontId="32" fillId="33" borderId="10" xfId="0" applyFont="1" applyFill="1" applyBorder="1" applyAlignment="1">
      <alignment vertical="center" wrapText="1"/>
    </xf>
    <xf numFmtId="0" fontId="32" fillId="33" borderId="13" xfId="0" applyFont="1" applyFill="1" applyBorder="1" applyAlignment="1">
      <alignment vertical="center" wrapText="1"/>
    </xf>
    <xf numFmtId="0" fontId="32" fillId="33" borderId="15" xfId="0" applyFont="1" applyFill="1" applyBorder="1" applyAlignment="1">
      <alignment vertical="center" wrapText="1"/>
    </xf>
    <xf numFmtId="0" fontId="32" fillId="33" borderId="12" xfId="0" applyFont="1" applyFill="1" applyBorder="1" applyAlignment="1">
      <alignment vertical="center" wrapText="1"/>
    </xf>
    <xf numFmtId="49" fontId="33" fillId="33" borderId="13" xfId="0" applyNumberFormat="1" applyFont="1" applyFill="1" applyBorder="1" applyAlignment="1">
      <alignment horizontal="left" vertical="top" wrapText="1"/>
    </xf>
    <xf numFmtId="49" fontId="33" fillId="33" borderId="14" xfId="0" applyNumberFormat="1" applyFont="1" applyFill="1" applyBorder="1" applyAlignment="1">
      <alignment horizontal="left" vertical="top" wrapText="1"/>
    </xf>
    <xf numFmtId="49" fontId="33" fillId="33" borderId="15" xfId="0" applyNumberFormat="1" applyFont="1" applyFill="1" applyBorder="1" applyAlignment="1">
      <alignment horizontal="left" vertical="top" wrapText="1"/>
    </xf>
    <xf numFmtId="4" fontId="33" fillId="34" borderId="10" xfId="0" applyNumberFormat="1" applyFont="1" applyFill="1" applyBorder="1" applyAlignment="1">
      <alignment horizontal="right" vertical="top" wrapText="1"/>
    </xf>
    <xf numFmtId="176" fontId="33" fillId="34" borderId="10" xfId="0" applyNumberFormat="1" applyFont="1" applyFill="1" applyBorder="1" applyAlignment="1">
      <alignment horizontal="right" vertical="top" wrapText="1"/>
    </xf>
    <xf numFmtId="176" fontId="33" fillId="34" borderId="12" xfId="0" applyNumberFormat="1" applyFont="1" applyFill="1" applyBorder="1" applyAlignment="1">
      <alignment horizontal="right" vertical="top" wrapText="1"/>
    </xf>
    <xf numFmtId="14" fontId="32" fillId="33" borderId="12" xfId="0" applyNumberFormat="1" applyFont="1" applyFill="1" applyBorder="1" applyAlignment="1">
      <alignment vertical="center" wrapText="1"/>
    </xf>
    <xf numFmtId="4" fontId="32" fillId="35" borderId="10" xfId="0" applyNumberFormat="1" applyFont="1" applyFill="1" applyBorder="1" applyAlignment="1">
      <alignment horizontal="right" vertical="top" wrapText="1"/>
    </xf>
    <xf numFmtId="176" fontId="32" fillId="35" borderId="10" xfId="0" applyNumberFormat="1" applyFont="1" applyFill="1" applyBorder="1" applyAlignment="1">
      <alignment horizontal="right" vertical="top" wrapText="1"/>
    </xf>
    <xf numFmtId="176" fontId="32" fillId="35" borderId="12" xfId="0" applyNumberFormat="1" applyFont="1" applyFill="1" applyBorder="1" applyAlignment="1">
      <alignment horizontal="right" vertical="top" wrapText="1"/>
    </xf>
    <xf numFmtId="14" fontId="32" fillId="33" borderId="16" xfId="0" applyNumberFormat="1" applyFont="1" applyFill="1" applyBorder="1" applyAlignment="1">
      <alignment vertical="center" wrapText="1"/>
    </xf>
    <xf numFmtId="0" fontId="32" fillId="35" borderId="10" xfId="0" applyFont="1" applyFill="1" applyBorder="1" applyAlignment="1">
      <alignment horizontal="right" vertical="top" wrapText="1"/>
    </xf>
    <xf numFmtId="0" fontId="32" fillId="35" borderId="12" xfId="0" applyFont="1" applyFill="1" applyBorder="1" applyAlignment="1">
      <alignment horizontal="right" vertical="top" wrapText="1"/>
    </xf>
    <xf numFmtId="14" fontId="32" fillId="33" borderId="17" xfId="0" applyNumberFormat="1" applyFont="1" applyFill="1" applyBorder="1" applyAlignment="1">
      <alignment vertical="center" wrapText="1"/>
    </xf>
    <xf numFmtId="4" fontId="32" fillId="35" borderId="13" xfId="0" applyNumberFormat="1" applyFont="1" applyFill="1" applyBorder="1" applyAlignment="1">
      <alignment horizontal="right" vertical="top" wrapText="1"/>
    </xf>
    <xf numFmtId="0" fontId="32" fillId="35" borderId="13" xfId="0" applyFont="1" applyFill="1" applyBorder="1" applyAlignment="1">
      <alignment horizontal="right" vertical="top" wrapText="1"/>
    </xf>
    <xf numFmtId="176" fontId="32" fillId="35" borderId="13" xfId="0" applyNumberFormat="1" applyFont="1" applyFill="1" applyBorder="1" applyAlignment="1">
      <alignment horizontal="right" vertical="top" wrapText="1"/>
    </xf>
    <xf numFmtId="176" fontId="32" fillId="35" borderId="20" xfId="0" applyNumberFormat="1" applyFont="1" applyFill="1" applyBorder="1" applyAlignment="1">
      <alignment horizontal="right" vertical="top" wrapText="1"/>
    </xf>
  </cellXfs>
  <cellStyles count="35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566d429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566d403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566d429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>
      <c r="A3" s="44" t="s">
        <v>5</v>
      </c>
      <c r="B3" s="44"/>
      <c r="C3" s="44"/>
      <c r="D3" s="44"/>
      <c r="E3" s="15">
        <f>SUM(E4:E41)</f>
        <v>22277661.471700005</v>
      </c>
      <c r="F3" s="25">
        <f>RA!I7</f>
        <v>945880.93339999998</v>
      </c>
      <c r="G3" s="16">
        <f>SUM(G4:G41)</f>
        <v>21331918.62879999</v>
      </c>
      <c r="H3" s="27">
        <f>RA!J7</f>
        <v>4.2456069387176898</v>
      </c>
      <c r="I3" s="20">
        <f>SUM(I4:I41)</f>
        <v>22277668.525653243</v>
      </c>
      <c r="J3" s="21">
        <f>SUM(J4:J41)</f>
        <v>21331918.607693888</v>
      </c>
      <c r="K3" s="22">
        <f>E3-I3</f>
        <v>-7.0539532378315926</v>
      </c>
      <c r="L3" s="22">
        <f>G3-J3</f>
        <v>2.110610157251358E-2</v>
      </c>
    </row>
    <row r="4" spans="1:13">
      <c r="A4" s="45">
        <f>RA!A8</f>
        <v>42489</v>
      </c>
      <c r="B4" s="12">
        <v>12</v>
      </c>
      <c r="C4" s="43" t="s">
        <v>6</v>
      </c>
      <c r="D4" s="43"/>
      <c r="E4" s="15">
        <f>VLOOKUP(C4,RA!B8:D35,3,0)</f>
        <v>497354.26799999998</v>
      </c>
      <c r="F4" s="25">
        <f>VLOOKUP(C4,RA!B8:I38,8,0)</f>
        <v>110939.7527</v>
      </c>
      <c r="G4" s="16">
        <f t="shared" ref="G4:G41" si="0">E4-F4</f>
        <v>386414.51529999997</v>
      </c>
      <c r="H4" s="27">
        <f>RA!J8</f>
        <v>22.3059818398904</v>
      </c>
      <c r="I4" s="20">
        <f>VLOOKUP(B4,RMS!B:D,3,FALSE)</f>
        <v>497354.98070000001</v>
      </c>
      <c r="J4" s="21">
        <f>VLOOKUP(B4,RMS!B:E,4,FALSE)</f>
        <v>386414.524403419</v>
      </c>
      <c r="K4" s="22">
        <f t="shared" ref="K4:K41" si="1">E4-I4</f>
        <v>-0.71270000003278255</v>
      </c>
      <c r="L4" s="22">
        <f t="shared" ref="L4:L41" si="2">G4-J4</f>
        <v>-9.1034190263599157E-3</v>
      </c>
    </row>
    <row r="5" spans="1:13">
      <c r="A5" s="45"/>
      <c r="B5" s="12">
        <v>13</v>
      </c>
      <c r="C5" s="43" t="s">
        <v>7</v>
      </c>
      <c r="D5" s="43"/>
      <c r="E5" s="15">
        <f>VLOOKUP(C5,RA!B8:D36,3,0)</f>
        <v>67336.074800000002</v>
      </c>
      <c r="F5" s="25">
        <f>VLOOKUP(C5,RA!B9:I39,8,0)</f>
        <v>14741.995000000001</v>
      </c>
      <c r="G5" s="16">
        <f t="shared" si="0"/>
        <v>52594.0798</v>
      </c>
      <c r="H5" s="27">
        <f>RA!J9</f>
        <v>21.893160603415499</v>
      </c>
      <c r="I5" s="20">
        <f>VLOOKUP(B5,RMS!B:D,3,FALSE)</f>
        <v>67336.095722222206</v>
      </c>
      <c r="J5" s="21">
        <f>VLOOKUP(B5,RMS!B:E,4,FALSE)</f>
        <v>52594.0693777778</v>
      </c>
      <c r="K5" s="22">
        <f t="shared" si="1"/>
        <v>-2.0922222203807905E-2</v>
      </c>
      <c r="L5" s="22">
        <f t="shared" si="2"/>
        <v>1.0422222199849784E-2</v>
      </c>
      <c r="M5" s="32"/>
    </row>
    <row r="6" spans="1:13">
      <c r="A6" s="45"/>
      <c r="B6" s="12">
        <v>14</v>
      </c>
      <c r="C6" s="43" t="s">
        <v>8</v>
      </c>
      <c r="D6" s="43"/>
      <c r="E6" s="15">
        <f>VLOOKUP(C6,RA!B10:D37,3,0)</f>
        <v>122984.2847</v>
      </c>
      <c r="F6" s="25">
        <f>VLOOKUP(C6,RA!B10:I40,8,0)</f>
        <v>32735.857499999998</v>
      </c>
      <c r="G6" s="16">
        <f t="shared" si="0"/>
        <v>90248.427200000006</v>
      </c>
      <c r="H6" s="27">
        <f>RA!J10</f>
        <v>26.6179191754896</v>
      </c>
      <c r="I6" s="20">
        <f>VLOOKUP(B6,RMS!B:D,3,FALSE)</f>
        <v>122986.385653196</v>
      </c>
      <c r="J6" s="21">
        <f>VLOOKUP(B6,RMS!B:E,4,FALSE)</f>
        <v>90248.426609135102</v>
      </c>
      <c r="K6" s="22">
        <f>E6-I6</f>
        <v>-2.1009531960007735</v>
      </c>
      <c r="L6" s="22">
        <f t="shared" si="2"/>
        <v>5.9086490364279598E-4</v>
      </c>
      <c r="M6" s="32"/>
    </row>
    <row r="7" spans="1:13">
      <c r="A7" s="45"/>
      <c r="B7" s="12">
        <v>15</v>
      </c>
      <c r="C7" s="43" t="s">
        <v>9</v>
      </c>
      <c r="D7" s="43"/>
      <c r="E7" s="15">
        <f>VLOOKUP(C7,RA!B10:D38,3,0)</f>
        <v>42709.038800000002</v>
      </c>
      <c r="F7" s="25">
        <f>VLOOKUP(C7,RA!B11:I41,8,0)</f>
        <v>9622.4992999999995</v>
      </c>
      <c r="G7" s="16">
        <f t="shared" si="0"/>
        <v>33086.539499999999</v>
      </c>
      <c r="H7" s="27">
        <f>RA!J11</f>
        <v>22.5303579063456</v>
      </c>
      <c r="I7" s="20">
        <f>VLOOKUP(B7,RMS!B:D,3,FALSE)</f>
        <v>42709.065281839503</v>
      </c>
      <c r="J7" s="21">
        <f>VLOOKUP(B7,RMS!B:E,4,FALSE)</f>
        <v>33086.539441540001</v>
      </c>
      <c r="K7" s="22">
        <f t="shared" si="1"/>
        <v>-2.6481839500775095E-2</v>
      </c>
      <c r="L7" s="22">
        <f t="shared" si="2"/>
        <v>5.8459998399484903E-5</v>
      </c>
      <c r="M7" s="32"/>
    </row>
    <row r="8" spans="1:13">
      <c r="A8" s="45"/>
      <c r="B8" s="12">
        <v>16</v>
      </c>
      <c r="C8" s="43" t="s">
        <v>10</v>
      </c>
      <c r="D8" s="43"/>
      <c r="E8" s="15">
        <f>VLOOKUP(C8,RA!B12:D38,3,0)</f>
        <v>143449.56460000001</v>
      </c>
      <c r="F8" s="25">
        <f>VLOOKUP(C8,RA!B12:I42,8,0)</f>
        <v>23818.777099999999</v>
      </c>
      <c r="G8" s="16">
        <f t="shared" si="0"/>
        <v>119630.78750000001</v>
      </c>
      <c r="H8" s="27">
        <f>RA!J12</f>
        <v>16.604286786381799</v>
      </c>
      <c r="I8" s="20">
        <f>VLOOKUP(B8,RMS!B:D,3,FALSE)</f>
        <v>143449.58234700901</v>
      </c>
      <c r="J8" s="21">
        <f>VLOOKUP(B8,RMS!B:E,4,FALSE)</f>
        <v>119630.786824786</v>
      </c>
      <c r="K8" s="22">
        <f t="shared" si="1"/>
        <v>-1.7747008998412639E-2</v>
      </c>
      <c r="L8" s="22">
        <f t="shared" si="2"/>
        <v>6.7521400342229754E-4</v>
      </c>
      <c r="M8" s="32"/>
    </row>
    <row r="9" spans="1:13">
      <c r="A9" s="45"/>
      <c r="B9" s="12">
        <v>17</v>
      </c>
      <c r="C9" s="43" t="s">
        <v>11</v>
      </c>
      <c r="D9" s="43"/>
      <c r="E9" s="15">
        <f>VLOOKUP(C9,RA!B12:D39,3,0)</f>
        <v>204289.20060000001</v>
      </c>
      <c r="F9" s="25">
        <f>VLOOKUP(C9,RA!B13:I43,8,0)</f>
        <v>55511.072999999997</v>
      </c>
      <c r="G9" s="16">
        <f t="shared" si="0"/>
        <v>148778.12760000001</v>
      </c>
      <c r="H9" s="27">
        <f>RA!J13</f>
        <v>27.172788790089399</v>
      </c>
      <c r="I9" s="20">
        <f>VLOOKUP(B9,RMS!B:D,3,FALSE)</f>
        <v>204289.384137607</v>
      </c>
      <c r="J9" s="21">
        <f>VLOOKUP(B9,RMS!B:E,4,FALSE)</f>
        <v>148778.12603504301</v>
      </c>
      <c r="K9" s="22">
        <f t="shared" si="1"/>
        <v>-0.18353760699392296</v>
      </c>
      <c r="L9" s="22">
        <f t="shared" si="2"/>
        <v>1.5649569977540523E-3</v>
      </c>
      <c r="M9" s="32"/>
    </row>
    <row r="10" spans="1:13">
      <c r="A10" s="45"/>
      <c r="B10" s="12">
        <v>18</v>
      </c>
      <c r="C10" s="43" t="s">
        <v>12</v>
      </c>
      <c r="D10" s="43"/>
      <c r="E10" s="15">
        <f>VLOOKUP(C10,RA!B14:D40,3,0)</f>
        <v>130667.10739999999</v>
      </c>
      <c r="F10" s="25">
        <f>VLOOKUP(C10,RA!B14:I43,8,0)</f>
        <v>21933.055400000001</v>
      </c>
      <c r="G10" s="16">
        <f t="shared" si="0"/>
        <v>108734.052</v>
      </c>
      <c r="H10" s="27">
        <f>RA!J14</f>
        <v>16.785444965011902</v>
      </c>
      <c r="I10" s="20">
        <f>VLOOKUP(B10,RMS!B:D,3,FALSE)</f>
        <v>130667.14702649599</v>
      </c>
      <c r="J10" s="21">
        <f>VLOOKUP(B10,RMS!B:E,4,FALSE)</f>
        <v>108734.05497265</v>
      </c>
      <c r="K10" s="22">
        <f t="shared" si="1"/>
        <v>-3.9626495999982581E-2</v>
      </c>
      <c r="L10" s="22">
        <f t="shared" si="2"/>
        <v>-2.9726500069955364E-3</v>
      </c>
      <c r="M10" s="32"/>
    </row>
    <row r="11" spans="1:13">
      <c r="A11" s="45"/>
      <c r="B11" s="12">
        <v>19</v>
      </c>
      <c r="C11" s="43" t="s">
        <v>13</v>
      </c>
      <c r="D11" s="43"/>
      <c r="E11" s="15">
        <f>VLOOKUP(C11,RA!B14:D41,3,0)</f>
        <v>112371.6395</v>
      </c>
      <c r="F11" s="25">
        <f>VLOOKUP(C11,RA!B15:I44,8,0)</f>
        <v>19256.746200000001</v>
      </c>
      <c r="G11" s="16">
        <f t="shared" si="0"/>
        <v>93114.893299999996</v>
      </c>
      <c r="H11" s="27">
        <f>RA!J15</f>
        <v>17.136660358150198</v>
      </c>
      <c r="I11" s="20">
        <f>VLOOKUP(B11,RMS!B:D,3,FALSE)</f>
        <v>112371.88950256399</v>
      </c>
      <c r="J11" s="21">
        <f>VLOOKUP(B11,RMS!B:E,4,FALSE)</f>
        <v>93114.893212820505</v>
      </c>
      <c r="K11" s="22">
        <f t="shared" si="1"/>
        <v>-0.25000256398925558</v>
      </c>
      <c r="L11" s="22">
        <f t="shared" si="2"/>
        <v>8.7179490947164595E-5</v>
      </c>
      <c r="M11" s="32"/>
    </row>
    <row r="12" spans="1:13">
      <c r="A12" s="45"/>
      <c r="B12" s="12">
        <v>21</v>
      </c>
      <c r="C12" s="43" t="s">
        <v>14</v>
      </c>
      <c r="D12" s="43"/>
      <c r="E12" s="15">
        <f>VLOOKUP(C12,RA!B16:D42,3,0)</f>
        <v>1041398.9959</v>
      </c>
      <c r="F12" s="25">
        <f>VLOOKUP(C12,RA!B16:I45,8,0)</f>
        <v>-26466.026099999999</v>
      </c>
      <c r="G12" s="16">
        <f t="shared" si="0"/>
        <v>1067865.0219999999</v>
      </c>
      <c r="H12" s="27">
        <f>RA!J16</f>
        <v>-2.5413915515760102</v>
      </c>
      <c r="I12" s="20">
        <f>VLOOKUP(B12,RMS!B:D,3,FALSE)</f>
        <v>1041398.16786752</v>
      </c>
      <c r="J12" s="21">
        <f>VLOOKUP(B12,RMS!B:E,4,FALSE)</f>
        <v>1067865.0222666699</v>
      </c>
      <c r="K12" s="22">
        <f t="shared" si="1"/>
        <v>0.82803247997071594</v>
      </c>
      <c r="L12" s="22">
        <f t="shared" si="2"/>
        <v>-2.6667001657187939E-4</v>
      </c>
      <c r="M12" s="32"/>
    </row>
    <row r="13" spans="1:13">
      <c r="A13" s="45"/>
      <c r="B13" s="12">
        <v>22</v>
      </c>
      <c r="C13" s="43" t="s">
        <v>15</v>
      </c>
      <c r="D13" s="43"/>
      <c r="E13" s="15">
        <f>VLOOKUP(C13,RA!B16:D43,3,0)</f>
        <v>692663.11010000005</v>
      </c>
      <c r="F13" s="25">
        <f>VLOOKUP(C13,RA!B17:I46,8,0)</f>
        <v>46746.162300000004</v>
      </c>
      <c r="G13" s="16">
        <f t="shared" si="0"/>
        <v>645916.94780000008</v>
      </c>
      <c r="H13" s="27">
        <f>RA!J17</f>
        <v>6.7487587570891803</v>
      </c>
      <c r="I13" s="20">
        <f>VLOOKUP(B13,RMS!B:D,3,FALSE)</f>
        <v>692663.14917008497</v>
      </c>
      <c r="J13" s="21">
        <f>VLOOKUP(B13,RMS!B:E,4,FALSE)</f>
        <v>645916.94438717898</v>
      </c>
      <c r="K13" s="22">
        <f t="shared" si="1"/>
        <v>-3.9070084923878312E-2</v>
      </c>
      <c r="L13" s="22">
        <f t="shared" si="2"/>
        <v>3.4128210972994566E-3</v>
      </c>
      <c r="M13" s="32"/>
    </row>
    <row r="14" spans="1:13">
      <c r="A14" s="45"/>
      <c r="B14" s="12">
        <v>23</v>
      </c>
      <c r="C14" s="43" t="s">
        <v>16</v>
      </c>
      <c r="D14" s="43"/>
      <c r="E14" s="15">
        <f>VLOOKUP(C14,RA!B18:D43,3,0)</f>
        <v>1813601.3744000001</v>
      </c>
      <c r="F14" s="25">
        <f>VLOOKUP(C14,RA!B18:I47,8,0)</f>
        <v>244733.60079999999</v>
      </c>
      <c r="G14" s="16">
        <f t="shared" si="0"/>
        <v>1568867.7736000002</v>
      </c>
      <c r="H14" s="27">
        <f>RA!J18</f>
        <v>13.4943435892006</v>
      </c>
      <c r="I14" s="20">
        <f>VLOOKUP(B14,RMS!B:D,3,FALSE)</f>
        <v>1813601.85398291</v>
      </c>
      <c r="J14" s="21">
        <f>VLOOKUP(B14,RMS!B:E,4,FALSE)</f>
        <v>1568867.7692606801</v>
      </c>
      <c r="K14" s="22">
        <f t="shared" si="1"/>
        <v>-0.47958290996029973</v>
      </c>
      <c r="L14" s="22">
        <f t="shared" si="2"/>
        <v>4.3393201194703579E-3</v>
      </c>
      <c r="M14" s="32"/>
    </row>
    <row r="15" spans="1:13">
      <c r="A15" s="45"/>
      <c r="B15" s="12">
        <v>24</v>
      </c>
      <c r="C15" s="43" t="s">
        <v>17</v>
      </c>
      <c r="D15" s="43"/>
      <c r="E15" s="15">
        <f>VLOOKUP(C15,RA!B18:D44,3,0)</f>
        <v>598674.91099999996</v>
      </c>
      <c r="F15" s="25">
        <f>VLOOKUP(C15,RA!B19:I48,8,0)</f>
        <v>7979.3329000000003</v>
      </c>
      <c r="G15" s="16">
        <f t="shared" si="0"/>
        <v>590695.57809999993</v>
      </c>
      <c r="H15" s="27">
        <f>RA!J19</f>
        <v>1.3328323524818599</v>
      </c>
      <c r="I15" s="20">
        <f>VLOOKUP(B15,RMS!B:D,3,FALSE)</f>
        <v>598674.94122136803</v>
      </c>
      <c r="J15" s="21">
        <f>VLOOKUP(B15,RMS!B:E,4,FALSE)</f>
        <v>590695.57682564098</v>
      </c>
      <c r="K15" s="22">
        <f t="shared" si="1"/>
        <v>-3.0221368069760501E-2</v>
      </c>
      <c r="L15" s="22">
        <f t="shared" si="2"/>
        <v>1.2743589468300343E-3</v>
      </c>
      <c r="M15" s="32"/>
    </row>
    <row r="16" spans="1:13">
      <c r="A16" s="45"/>
      <c r="B16" s="12">
        <v>25</v>
      </c>
      <c r="C16" s="43" t="s">
        <v>18</v>
      </c>
      <c r="D16" s="43"/>
      <c r="E16" s="15">
        <f>VLOOKUP(C16,RA!B20:D45,3,0)</f>
        <v>1054753.2278</v>
      </c>
      <c r="F16" s="25">
        <f>VLOOKUP(C16,RA!B20:I49,8,0)</f>
        <v>85929.72</v>
      </c>
      <c r="G16" s="16">
        <f t="shared" si="0"/>
        <v>968823.50780000002</v>
      </c>
      <c r="H16" s="27">
        <f>RA!J20</f>
        <v>8.1469027764183206</v>
      </c>
      <c r="I16" s="20">
        <f>VLOOKUP(B16,RMS!B:D,3,FALSE)</f>
        <v>1054753.237</v>
      </c>
      <c r="J16" s="21">
        <f>VLOOKUP(B16,RMS!B:E,4,FALSE)</f>
        <v>968823.50780000002</v>
      </c>
      <c r="K16" s="22">
        <f t="shared" si="1"/>
        <v>-9.1999999713152647E-3</v>
      </c>
      <c r="L16" s="22">
        <f t="shared" si="2"/>
        <v>0</v>
      </c>
      <c r="M16" s="32"/>
    </row>
    <row r="17" spans="1:13">
      <c r="A17" s="45"/>
      <c r="B17" s="12">
        <v>26</v>
      </c>
      <c r="C17" s="43" t="s">
        <v>19</v>
      </c>
      <c r="D17" s="43"/>
      <c r="E17" s="15">
        <f>VLOOKUP(C17,RA!B20:D46,3,0)</f>
        <v>347174.55599999998</v>
      </c>
      <c r="F17" s="25">
        <f>VLOOKUP(C17,RA!B21:I50,8,0)</f>
        <v>28264.377400000001</v>
      </c>
      <c r="G17" s="16">
        <f t="shared" si="0"/>
        <v>318910.17859999998</v>
      </c>
      <c r="H17" s="27">
        <f>RA!J21</f>
        <v>8.1412583127203604</v>
      </c>
      <c r="I17" s="20">
        <f>VLOOKUP(B17,RMS!B:D,3,FALSE)</f>
        <v>347174.27866941999</v>
      </c>
      <c r="J17" s="21">
        <f>VLOOKUP(B17,RMS!B:E,4,FALSE)</f>
        <v>318910.17840206501</v>
      </c>
      <c r="K17" s="22">
        <f t="shared" si="1"/>
        <v>0.27733057999284938</v>
      </c>
      <c r="L17" s="22">
        <f t="shared" si="2"/>
        <v>1.9793497631326318E-4</v>
      </c>
      <c r="M17" s="32"/>
    </row>
    <row r="18" spans="1:13">
      <c r="A18" s="45"/>
      <c r="B18" s="12">
        <v>27</v>
      </c>
      <c r="C18" s="43" t="s">
        <v>20</v>
      </c>
      <c r="D18" s="43"/>
      <c r="E18" s="15">
        <f>VLOOKUP(C18,RA!B22:D47,3,0)</f>
        <v>1260421.2903</v>
      </c>
      <c r="F18" s="25">
        <f>VLOOKUP(C18,RA!B22:I51,8,0)</f>
        <v>60275.634400000003</v>
      </c>
      <c r="G18" s="16">
        <f t="shared" si="0"/>
        <v>1200145.6558999999</v>
      </c>
      <c r="H18" s="27">
        <f>RA!J22</f>
        <v>4.7821815502381302</v>
      </c>
      <c r="I18" s="20">
        <f>VLOOKUP(B18,RMS!B:D,3,FALSE)</f>
        <v>1260422.5497000001</v>
      </c>
      <c r="J18" s="21">
        <f>VLOOKUP(B18,RMS!B:E,4,FALSE)</f>
        <v>1200145.656</v>
      </c>
      <c r="K18" s="22">
        <f t="shared" si="1"/>
        <v>-1.2594000000972301</v>
      </c>
      <c r="L18" s="22">
        <f t="shared" si="2"/>
        <v>-1.0000006295740604E-4</v>
      </c>
      <c r="M18" s="32"/>
    </row>
    <row r="19" spans="1:13">
      <c r="A19" s="45"/>
      <c r="B19" s="12">
        <v>29</v>
      </c>
      <c r="C19" s="43" t="s">
        <v>21</v>
      </c>
      <c r="D19" s="43"/>
      <c r="E19" s="15">
        <f>VLOOKUP(C19,RA!B22:D48,3,0)</f>
        <v>2520460.7311999998</v>
      </c>
      <c r="F19" s="25">
        <f>VLOOKUP(C19,RA!B23:I52,8,0)</f>
        <v>142374.5497</v>
      </c>
      <c r="G19" s="16">
        <f t="shared" si="0"/>
        <v>2378086.1814999999</v>
      </c>
      <c r="H19" s="27">
        <f>RA!J23</f>
        <v>5.6487509580129398</v>
      </c>
      <c r="I19" s="20">
        <f>VLOOKUP(B19,RMS!B:D,3,FALSE)</f>
        <v>2520462.2638487201</v>
      </c>
      <c r="J19" s="21">
        <f>VLOOKUP(B19,RMS!B:E,4,FALSE)</f>
        <v>2378086.2030555601</v>
      </c>
      <c r="K19" s="22">
        <f t="shared" si="1"/>
        <v>-1.5326487203128636</v>
      </c>
      <c r="L19" s="22">
        <f t="shared" si="2"/>
        <v>-2.1555560175329447E-2</v>
      </c>
      <c r="M19" s="32"/>
    </row>
    <row r="20" spans="1:13">
      <c r="A20" s="45"/>
      <c r="B20" s="12">
        <v>31</v>
      </c>
      <c r="C20" s="43" t="s">
        <v>22</v>
      </c>
      <c r="D20" s="43"/>
      <c r="E20" s="15">
        <f>VLOOKUP(C20,RA!B24:D49,3,0)</f>
        <v>252965.8861</v>
      </c>
      <c r="F20" s="25">
        <f>VLOOKUP(C20,RA!B24:I53,8,0)</f>
        <v>37986.1993</v>
      </c>
      <c r="G20" s="16">
        <f t="shared" si="0"/>
        <v>214979.6868</v>
      </c>
      <c r="H20" s="27">
        <f>RA!J24</f>
        <v>15.0163327892298</v>
      </c>
      <c r="I20" s="20">
        <f>VLOOKUP(B20,RMS!B:D,3,FALSE)</f>
        <v>252965.87884650199</v>
      </c>
      <c r="J20" s="21">
        <f>VLOOKUP(B20,RMS!B:E,4,FALSE)</f>
        <v>214979.678653396</v>
      </c>
      <c r="K20" s="22">
        <f t="shared" si="1"/>
        <v>7.2534980135969818E-3</v>
      </c>
      <c r="L20" s="22">
        <f t="shared" si="2"/>
        <v>8.1466039991937578E-3</v>
      </c>
      <c r="M20" s="32"/>
    </row>
    <row r="21" spans="1:13">
      <c r="A21" s="45"/>
      <c r="B21" s="12">
        <v>32</v>
      </c>
      <c r="C21" s="43" t="s">
        <v>23</v>
      </c>
      <c r="D21" s="43"/>
      <c r="E21" s="15">
        <f>VLOOKUP(C21,RA!B24:D50,3,0)</f>
        <v>235048.02540000001</v>
      </c>
      <c r="F21" s="25">
        <f>VLOOKUP(C21,RA!B25:I54,8,0)</f>
        <v>19419.3128</v>
      </c>
      <c r="G21" s="16">
        <f t="shared" si="0"/>
        <v>215628.71260000003</v>
      </c>
      <c r="H21" s="27">
        <f>RA!J25</f>
        <v>8.2618489421268695</v>
      </c>
      <c r="I21" s="20">
        <f>VLOOKUP(B21,RMS!B:D,3,FALSE)</f>
        <v>235048.00059236799</v>
      </c>
      <c r="J21" s="21">
        <f>VLOOKUP(B21,RMS!B:E,4,FALSE)</f>
        <v>215628.71501731101</v>
      </c>
      <c r="K21" s="22">
        <f t="shared" si="1"/>
        <v>2.4807632027659565E-2</v>
      </c>
      <c r="L21" s="22">
        <f t="shared" si="2"/>
        <v>-2.417310985038057E-3</v>
      </c>
      <c r="M21" s="32"/>
    </row>
    <row r="22" spans="1:13">
      <c r="A22" s="45"/>
      <c r="B22" s="12">
        <v>33</v>
      </c>
      <c r="C22" s="43" t="s">
        <v>24</v>
      </c>
      <c r="D22" s="43"/>
      <c r="E22" s="15">
        <f>VLOOKUP(C22,RA!B26:D51,3,0)</f>
        <v>686102.32109999994</v>
      </c>
      <c r="F22" s="25">
        <f>VLOOKUP(C22,RA!B26:I55,8,0)</f>
        <v>109354.663</v>
      </c>
      <c r="G22" s="16">
        <f t="shared" si="0"/>
        <v>576747.65809999988</v>
      </c>
      <c r="H22" s="27">
        <f>RA!J26</f>
        <v>15.9385356435868</v>
      </c>
      <c r="I22" s="20">
        <f>VLOOKUP(B22,RMS!B:D,3,FALSE)</f>
        <v>686102.20919533295</v>
      </c>
      <c r="J22" s="21">
        <f>VLOOKUP(B22,RMS!B:E,4,FALSE)</f>
        <v>576747.661967878</v>
      </c>
      <c r="K22" s="22">
        <f t="shared" si="1"/>
        <v>0.11190466699190438</v>
      </c>
      <c r="L22" s="22">
        <f t="shared" si="2"/>
        <v>-3.8678781129419804E-3</v>
      </c>
      <c r="M22" s="32"/>
    </row>
    <row r="23" spans="1:13">
      <c r="A23" s="45"/>
      <c r="B23" s="12">
        <v>34</v>
      </c>
      <c r="C23" s="43" t="s">
        <v>25</v>
      </c>
      <c r="D23" s="43"/>
      <c r="E23" s="15">
        <f>VLOOKUP(C23,RA!B26:D52,3,0)</f>
        <v>250206.51310000001</v>
      </c>
      <c r="F23" s="25">
        <f>VLOOKUP(C23,RA!B27:I56,8,0)</f>
        <v>62587.7837</v>
      </c>
      <c r="G23" s="16">
        <f t="shared" si="0"/>
        <v>187618.72940000001</v>
      </c>
      <c r="H23" s="27">
        <f>RA!J27</f>
        <v>25.0144502333501</v>
      </c>
      <c r="I23" s="20">
        <f>VLOOKUP(B23,RMS!B:D,3,FALSE)</f>
        <v>250206.27448028899</v>
      </c>
      <c r="J23" s="21">
        <f>VLOOKUP(B23,RMS!B:E,4,FALSE)</f>
        <v>187618.7343066</v>
      </c>
      <c r="K23" s="22">
        <f t="shared" si="1"/>
        <v>0.23861971101723611</v>
      </c>
      <c r="L23" s="22">
        <f t="shared" si="2"/>
        <v>-4.9065999919548631E-3</v>
      </c>
      <c r="M23" s="32"/>
    </row>
    <row r="24" spans="1:13">
      <c r="A24" s="45"/>
      <c r="B24" s="12">
        <v>35</v>
      </c>
      <c r="C24" s="43" t="s">
        <v>26</v>
      </c>
      <c r="D24" s="43"/>
      <c r="E24" s="15">
        <f>VLOOKUP(C24,RA!B28:D53,3,0)</f>
        <v>880720.22349999996</v>
      </c>
      <c r="F24" s="25">
        <f>VLOOKUP(C24,RA!B28:I57,8,0)</f>
        <v>26706.264999999999</v>
      </c>
      <c r="G24" s="16">
        <f t="shared" si="0"/>
        <v>854013.95849999995</v>
      </c>
      <c r="H24" s="27">
        <f>RA!J28</f>
        <v>3.0323210807932601</v>
      </c>
      <c r="I24" s="20">
        <f>VLOOKUP(B24,RMS!B:D,3,FALSE)</f>
        <v>880720.22348230099</v>
      </c>
      <c r="J24" s="21">
        <f>VLOOKUP(B24,RMS!B:E,4,FALSE)</f>
        <v>854013.95998318598</v>
      </c>
      <c r="K24" s="22">
        <f t="shared" si="1"/>
        <v>1.7698970623314381E-5</v>
      </c>
      <c r="L24" s="22">
        <f t="shared" si="2"/>
        <v>-1.48318603169173E-3</v>
      </c>
      <c r="M24" s="32"/>
    </row>
    <row r="25" spans="1:13">
      <c r="A25" s="45"/>
      <c r="B25" s="12">
        <v>36</v>
      </c>
      <c r="C25" s="43" t="s">
        <v>27</v>
      </c>
      <c r="D25" s="43"/>
      <c r="E25" s="15">
        <f>VLOOKUP(C25,RA!B28:D54,3,0)</f>
        <v>822742.652</v>
      </c>
      <c r="F25" s="25">
        <f>VLOOKUP(C25,RA!B29:I58,8,0)</f>
        <v>124903.08590000001</v>
      </c>
      <c r="G25" s="16">
        <f t="shared" si="0"/>
        <v>697839.56609999994</v>
      </c>
      <c r="H25" s="27">
        <f>RA!J29</f>
        <v>15.181306766626699</v>
      </c>
      <c r="I25" s="20">
        <f>VLOOKUP(B25,RMS!B:D,3,FALSE)</f>
        <v>822744.60831946903</v>
      </c>
      <c r="J25" s="21">
        <f>VLOOKUP(B25,RMS!B:E,4,FALSE)</f>
        <v>697839.55147863599</v>
      </c>
      <c r="K25" s="22">
        <f t="shared" si="1"/>
        <v>-1.9563194690272212</v>
      </c>
      <c r="L25" s="22">
        <f t="shared" si="2"/>
        <v>1.4621363952755928E-2</v>
      </c>
      <c r="M25" s="32"/>
    </row>
    <row r="26" spans="1:13">
      <c r="A26" s="45"/>
      <c r="B26" s="12">
        <v>37</v>
      </c>
      <c r="C26" s="43" t="s">
        <v>71</v>
      </c>
      <c r="D26" s="43"/>
      <c r="E26" s="15">
        <f>VLOOKUP(C26,RA!B30:D55,3,0)</f>
        <v>1488860.1664</v>
      </c>
      <c r="F26" s="25">
        <f>VLOOKUP(C26,RA!B30:I59,8,0)</f>
        <v>157165.6586</v>
      </c>
      <c r="G26" s="16">
        <f t="shared" si="0"/>
        <v>1331694.5078</v>
      </c>
      <c r="H26" s="27">
        <f>RA!J30</f>
        <v>10.556106083489301</v>
      </c>
      <c r="I26" s="20">
        <f>VLOOKUP(B26,RMS!B:D,3,FALSE)</f>
        <v>1488860.1544628299</v>
      </c>
      <c r="J26" s="21">
        <f>VLOOKUP(B26,RMS!B:E,4,FALSE)</f>
        <v>1331694.5003744001</v>
      </c>
      <c r="K26" s="22">
        <f t="shared" si="1"/>
        <v>1.1937170056626201E-2</v>
      </c>
      <c r="L26" s="22">
        <f t="shared" si="2"/>
        <v>7.4255999643355608E-3</v>
      </c>
      <c r="M26" s="32"/>
    </row>
    <row r="27" spans="1:13">
      <c r="A27" s="45"/>
      <c r="B27" s="12">
        <v>38</v>
      </c>
      <c r="C27" s="43" t="s">
        <v>29</v>
      </c>
      <c r="D27" s="43"/>
      <c r="E27" s="15">
        <f>VLOOKUP(C27,RA!B30:D56,3,0)</f>
        <v>569044.02819999994</v>
      </c>
      <c r="F27" s="25">
        <f>VLOOKUP(C27,RA!B31:I60,8,0)</f>
        <v>35546.033300000003</v>
      </c>
      <c r="G27" s="16">
        <f t="shared" si="0"/>
        <v>533497.99489999993</v>
      </c>
      <c r="H27" s="27">
        <f>RA!J31</f>
        <v>6.2466226756546801</v>
      </c>
      <c r="I27" s="20">
        <f>VLOOKUP(B27,RMS!B:D,3,FALSE)</f>
        <v>569043.975856637</v>
      </c>
      <c r="J27" s="21">
        <f>VLOOKUP(B27,RMS!B:E,4,FALSE)</f>
        <v>533497.98575486697</v>
      </c>
      <c r="K27" s="22">
        <f t="shared" si="1"/>
        <v>5.234336294233799E-2</v>
      </c>
      <c r="L27" s="22">
        <f t="shared" si="2"/>
        <v>9.145132964476943E-3</v>
      </c>
      <c r="M27" s="32"/>
    </row>
    <row r="28" spans="1:13">
      <c r="A28" s="45"/>
      <c r="B28" s="12">
        <v>39</v>
      </c>
      <c r="C28" s="43" t="s">
        <v>30</v>
      </c>
      <c r="D28" s="43"/>
      <c r="E28" s="15">
        <f>VLOOKUP(C28,RA!B32:D57,3,0)</f>
        <v>107555.56909999999</v>
      </c>
      <c r="F28" s="25">
        <f>VLOOKUP(C28,RA!B32:I61,8,0)</f>
        <v>26839.6859</v>
      </c>
      <c r="G28" s="16">
        <f t="shared" si="0"/>
        <v>80715.883199999997</v>
      </c>
      <c r="H28" s="27">
        <f>RA!J32</f>
        <v>24.9542502769389</v>
      </c>
      <c r="I28" s="20">
        <f>VLOOKUP(B28,RMS!B:D,3,FALSE)</f>
        <v>107555.522289131</v>
      </c>
      <c r="J28" s="21">
        <f>VLOOKUP(B28,RMS!B:E,4,FALSE)</f>
        <v>80715.879996323099</v>
      </c>
      <c r="K28" s="22">
        <f t="shared" si="1"/>
        <v>4.6810868996544741E-2</v>
      </c>
      <c r="L28" s="22">
        <f t="shared" si="2"/>
        <v>3.2036768971011043E-3</v>
      </c>
      <c r="M28" s="32"/>
    </row>
    <row r="29" spans="1:13">
      <c r="A29" s="45"/>
      <c r="B29" s="12">
        <v>40</v>
      </c>
      <c r="C29" s="43" t="s">
        <v>73</v>
      </c>
      <c r="D29" s="4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5"/>
      <c r="B30" s="12">
        <v>42</v>
      </c>
      <c r="C30" s="43" t="s">
        <v>31</v>
      </c>
      <c r="D30" s="43"/>
      <c r="E30" s="15">
        <f>VLOOKUP(C30,RA!B34:D60,3,0)</f>
        <v>199201.93919999999</v>
      </c>
      <c r="F30" s="25">
        <f>VLOOKUP(C30,RA!B34:I64,8,0)</f>
        <v>2158.3195999999998</v>
      </c>
      <c r="G30" s="16">
        <f t="shared" si="0"/>
        <v>197043.61960000001</v>
      </c>
      <c r="H30" s="27">
        <f>RA!J34</f>
        <v>1.0834832274564501</v>
      </c>
      <c r="I30" s="20">
        <f>VLOOKUP(B30,RMS!B:D,3,FALSE)</f>
        <v>199201.93909999999</v>
      </c>
      <c r="J30" s="21">
        <f>VLOOKUP(B30,RMS!B:E,4,FALSE)</f>
        <v>197043.61840000001</v>
      </c>
      <c r="K30" s="22">
        <f t="shared" si="1"/>
        <v>1.0000000474974513E-4</v>
      </c>
      <c r="L30" s="22">
        <f t="shared" si="2"/>
        <v>1.1999999987892807E-3</v>
      </c>
      <c r="M30" s="32"/>
    </row>
    <row r="31" spans="1:13" s="35" customFormat="1" ht="12" thickBot="1">
      <c r="A31" s="45"/>
      <c r="B31" s="12">
        <v>70</v>
      </c>
      <c r="C31" s="46" t="s">
        <v>68</v>
      </c>
      <c r="D31" s="47"/>
      <c r="E31" s="15">
        <f>VLOOKUP(C31,RA!B34:D61,3,0)</f>
        <v>860389.78</v>
      </c>
      <c r="F31" s="25">
        <f>VLOOKUP(C31,RA!B34:I65,8,0)</f>
        <v>-50420.55</v>
      </c>
      <c r="G31" s="16">
        <f t="shared" si="0"/>
        <v>910810.33000000007</v>
      </c>
      <c r="H31" s="27">
        <f>RA!J34</f>
        <v>1.0834832274564501</v>
      </c>
      <c r="I31" s="20">
        <f>VLOOKUP(B31,RMS!B:D,3,FALSE)</f>
        <v>860389.78</v>
      </c>
      <c r="J31" s="21">
        <f>VLOOKUP(B31,RMS!B:E,4,FALSE)</f>
        <v>910810.33</v>
      </c>
      <c r="K31" s="22">
        <f t="shared" si="1"/>
        <v>0</v>
      </c>
      <c r="L31" s="22">
        <f t="shared" si="2"/>
        <v>0</v>
      </c>
    </row>
    <row r="32" spans="1:13">
      <c r="A32" s="45"/>
      <c r="B32" s="12">
        <v>71</v>
      </c>
      <c r="C32" s="43" t="s">
        <v>35</v>
      </c>
      <c r="D32" s="43"/>
      <c r="E32" s="15">
        <f>VLOOKUP(C32,RA!B34:D61,3,0)</f>
        <v>1724064.9</v>
      </c>
      <c r="F32" s="25">
        <f>VLOOKUP(C32,RA!B34:I65,8,0)</f>
        <v>-147492.09</v>
      </c>
      <c r="G32" s="16">
        <f t="shared" si="0"/>
        <v>1871556.99</v>
      </c>
      <c r="H32" s="27">
        <f>RA!J34</f>
        <v>1.0834832274564501</v>
      </c>
      <c r="I32" s="20">
        <f>VLOOKUP(B32,RMS!B:D,3,FALSE)</f>
        <v>1724064.9</v>
      </c>
      <c r="J32" s="21">
        <f>VLOOKUP(B32,RMS!B:E,4,FALSE)</f>
        <v>1871556.99</v>
      </c>
      <c r="K32" s="22">
        <f t="shared" si="1"/>
        <v>0</v>
      </c>
      <c r="L32" s="22">
        <f t="shared" si="2"/>
        <v>0</v>
      </c>
      <c r="M32" s="32"/>
    </row>
    <row r="33" spans="1:13">
      <c r="A33" s="45"/>
      <c r="B33" s="12">
        <v>72</v>
      </c>
      <c r="C33" s="43" t="s">
        <v>36</v>
      </c>
      <c r="D33" s="43"/>
      <c r="E33" s="15">
        <f>VLOOKUP(C33,RA!B34:D62,3,0)</f>
        <v>926164.69</v>
      </c>
      <c r="F33" s="25">
        <f>VLOOKUP(C33,RA!B34:I66,8,0)</f>
        <v>-111564.71</v>
      </c>
      <c r="G33" s="16">
        <f t="shared" si="0"/>
        <v>1037729.3999999999</v>
      </c>
      <c r="H33" s="27">
        <f>RA!J35</f>
        <v>9.9382333369845597</v>
      </c>
      <c r="I33" s="20">
        <f>VLOOKUP(B33,RMS!B:D,3,FALSE)</f>
        <v>926164.69</v>
      </c>
      <c r="J33" s="21">
        <f>VLOOKUP(B33,RMS!B:E,4,FALSE)</f>
        <v>1037729.4</v>
      </c>
      <c r="K33" s="22">
        <f t="shared" si="1"/>
        <v>0</v>
      </c>
      <c r="L33" s="22">
        <f t="shared" si="2"/>
        <v>0</v>
      </c>
      <c r="M33" s="32"/>
    </row>
    <row r="34" spans="1:13">
      <c r="A34" s="45"/>
      <c r="B34" s="12">
        <v>73</v>
      </c>
      <c r="C34" s="43" t="s">
        <v>37</v>
      </c>
      <c r="D34" s="43"/>
      <c r="E34" s="15">
        <f>VLOOKUP(C34,RA!B34:D63,3,0)</f>
        <v>582210.93000000005</v>
      </c>
      <c r="F34" s="25">
        <f>VLOOKUP(C34,RA!B34:I67,8,0)</f>
        <v>-152044.26999999999</v>
      </c>
      <c r="G34" s="16">
        <f t="shared" si="0"/>
        <v>734255.20000000007</v>
      </c>
      <c r="H34" s="27">
        <f>RA!J34</f>
        <v>1.0834832274564501</v>
      </c>
      <c r="I34" s="20">
        <f>VLOOKUP(B34,RMS!B:D,3,FALSE)</f>
        <v>582210.93000000005</v>
      </c>
      <c r="J34" s="21">
        <f>VLOOKUP(B34,RMS!B:E,4,FALSE)</f>
        <v>734255.2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5"/>
      <c r="B35" s="12">
        <v>74</v>
      </c>
      <c r="C35" s="43" t="s">
        <v>69</v>
      </c>
      <c r="D35" s="4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9.9382333369845597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5"/>
      <c r="B36" s="12">
        <v>75</v>
      </c>
      <c r="C36" s="43" t="s">
        <v>32</v>
      </c>
      <c r="D36" s="43"/>
      <c r="E36" s="15">
        <f>VLOOKUP(C36,RA!B8:D64,3,0)</f>
        <v>112939.658</v>
      </c>
      <c r="F36" s="25">
        <f>VLOOKUP(C36,RA!B8:I68,8,0)</f>
        <v>5415.3263999999999</v>
      </c>
      <c r="G36" s="16">
        <f t="shared" si="0"/>
        <v>107524.33159999999</v>
      </c>
      <c r="H36" s="27">
        <f>RA!J35</f>
        <v>9.9382333369845597</v>
      </c>
      <c r="I36" s="20">
        <f>VLOOKUP(B36,RMS!B:D,3,FALSE)</f>
        <v>112939.65811965799</v>
      </c>
      <c r="J36" s="21">
        <f>VLOOKUP(B36,RMS!B:E,4,FALSE)</f>
        <v>107524.331623932</v>
      </c>
      <c r="K36" s="22">
        <f t="shared" si="1"/>
        <v>-1.1965799785684794E-4</v>
      </c>
      <c r="L36" s="22">
        <f t="shared" si="2"/>
        <v>-2.3932007024995983E-5</v>
      </c>
      <c r="M36" s="32"/>
    </row>
    <row r="37" spans="1:13">
      <c r="A37" s="45"/>
      <c r="B37" s="12">
        <v>76</v>
      </c>
      <c r="C37" s="43" t="s">
        <v>33</v>
      </c>
      <c r="D37" s="43"/>
      <c r="E37" s="15">
        <f>VLOOKUP(C37,RA!B8:D65,3,0)</f>
        <v>1372948.6580999999</v>
      </c>
      <c r="F37" s="25">
        <f>VLOOKUP(C37,RA!B8:I69,8,0)</f>
        <v>11159.761200000001</v>
      </c>
      <c r="G37" s="16">
        <f t="shared" si="0"/>
        <v>1361788.8968999998</v>
      </c>
      <c r="H37" s="27">
        <f>RA!J36</f>
        <v>-5.8601986183517898</v>
      </c>
      <c r="I37" s="20">
        <f>VLOOKUP(B37,RMS!B:D,3,FALSE)</f>
        <v>1372948.6526675201</v>
      </c>
      <c r="J37" s="21">
        <f>VLOOKUP(B37,RMS!B:E,4,FALSE)</f>
        <v>1361788.8952794899</v>
      </c>
      <c r="K37" s="22">
        <f t="shared" si="1"/>
        <v>5.4324797820299864E-3</v>
      </c>
      <c r="L37" s="22">
        <f t="shared" si="2"/>
        <v>1.6205098945647478E-3</v>
      </c>
      <c r="M37" s="32"/>
    </row>
    <row r="38" spans="1:13">
      <c r="A38" s="45"/>
      <c r="B38" s="12">
        <v>77</v>
      </c>
      <c r="C38" s="43" t="s">
        <v>38</v>
      </c>
      <c r="D38" s="43"/>
      <c r="E38" s="15">
        <f>VLOOKUP(C38,RA!B9:D66,3,0)</f>
        <v>407271.74</v>
      </c>
      <c r="F38" s="25">
        <f>VLOOKUP(C38,RA!B9:I70,8,0)</f>
        <v>-107805.02</v>
      </c>
      <c r="G38" s="16">
        <f t="shared" si="0"/>
        <v>515076.76</v>
      </c>
      <c r="H38" s="27">
        <f>RA!J37</f>
        <v>-8.5549035886062104</v>
      </c>
      <c r="I38" s="20">
        <f>VLOOKUP(B38,RMS!B:D,3,FALSE)</f>
        <v>407271.74</v>
      </c>
      <c r="J38" s="21">
        <f>VLOOKUP(B38,RMS!B:E,4,FALSE)</f>
        <v>515076.76</v>
      </c>
      <c r="K38" s="22">
        <f t="shared" si="1"/>
        <v>0</v>
      </c>
      <c r="L38" s="22">
        <f t="shared" si="2"/>
        <v>0</v>
      </c>
      <c r="M38" s="32"/>
    </row>
    <row r="39" spans="1:13">
      <c r="A39" s="45"/>
      <c r="B39" s="12">
        <v>78</v>
      </c>
      <c r="C39" s="43" t="s">
        <v>39</v>
      </c>
      <c r="D39" s="43"/>
      <c r="E39" s="15">
        <f>VLOOKUP(C39,RA!B10:D67,3,0)</f>
        <v>142804.16</v>
      </c>
      <c r="F39" s="25">
        <f>VLOOKUP(C39,RA!B10:I71,8,0)</f>
        <v>16868.53</v>
      </c>
      <c r="G39" s="16">
        <f t="shared" si="0"/>
        <v>125935.63</v>
      </c>
      <c r="H39" s="27">
        <f>RA!J38</f>
        <v>-12.045882466108701</v>
      </c>
      <c r="I39" s="20">
        <f>VLOOKUP(B39,RMS!B:D,3,FALSE)</f>
        <v>142804.16</v>
      </c>
      <c r="J39" s="21">
        <f>VLOOKUP(B39,RMS!B:E,4,FALSE)</f>
        <v>125935.63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5"/>
      <c r="B40" s="12">
        <v>9101</v>
      </c>
      <c r="C40" s="48" t="s">
        <v>75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-26.114980356002601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5"/>
      <c r="B41" s="12">
        <v>99</v>
      </c>
      <c r="C41" s="43" t="s">
        <v>34</v>
      </c>
      <c r="D41" s="43"/>
      <c r="E41" s="15">
        <f>VLOOKUP(C41,RA!B8:D68,3,0)</f>
        <v>6110.2564000000002</v>
      </c>
      <c r="F41" s="25">
        <f>VLOOKUP(C41,RA!B8:I72,8,0)</f>
        <v>561.75059999999996</v>
      </c>
      <c r="G41" s="16">
        <f t="shared" si="0"/>
        <v>5548.5057999999999</v>
      </c>
      <c r="H41" s="27">
        <f>RA!J39</f>
        <v>-26.114980356002601</v>
      </c>
      <c r="I41" s="20">
        <f>VLOOKUP(B41,RMS!B:D,3,FALSE)</f>
        <v>6110.2564102564102</v>
      </c>
      <c r="J41" s="21">
        <f>VLOOKUP(B41,RMS!B:E,4,FALSE)</f>
        <v>5548.5059829059801</v>
      </c>
      <c r="K41" s="22">
        <f t="shared" si="1"/>
        <v>-1.0256409950670786E-5</v>
      </c>
      <c r="L41" s="22">
        <f t="shared" si="2"/>
        <v>-1.8290598018211313E-4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22279050.959100001</v>
      </c>
      <c r="E7" s="67">
        <v>19442803.381700002</v>
      </c>
      <c r="F7" s="68">
        <v>114.58764727348699</v>
      </c>
      <c r="G7" s="67">
        <v>17189214.228</v>
      </c>
      <c r="H7" s="68">
        <v>29.610642252680801</v>
      </c>
      <c r="I7" s="67">
        <v>945880.93339999998</v>
      </c>
      <c r="J7" s="68">
        <v>4.2456069387176898</v>
      </c>
      <c r="K7" s="67">
        <v>978815.83790000004</v>
      </c>
      <c r="L7" s="68">
        <v>5.6943605735367404</v>
      </c>
      <c r="M7" s="68">
        <v>-3.3647702892365003E-2</v>
      </c>
      <c r="N7" s="67">
        <v>490433124.8804</v>
      </c>
      <c r="O7" s="67">
        <v>2823218387.0061002</v>
      </c>
      <c r="P7" s="67">
        <v>909989</v>
      </c>
      <c r="Q7" s="67">
        <v>763709</v>
      </c>
      <c r="R7" s="68">
        <v>19.1538923857124</v>
      </c>
      <c r="S7" s="67">
        <v>24.4827695269943</v>
      </c>
      <c r="T7" s="67">
        <v>24.3012608541997</v>
      </c>
      <c r="U7" s="69">
        <v>0.74137312200096495</v>
      </c>
    </row>
    <row r="8" spans="1:23" ht="12" thickBot="1">
      <c r="A8" s="70">
        <v>42489</v>
      </c>
      <c r="B8" s="46" t="s">
        <v>6</v>
      </c>
      <c r="C8" s="47"/>
      <c r="D8" s="71">
        <v>497354.26799999998</v>
      </c>
      <c r="E8" s="71">
        <v>791211.37139999995</v>
      </c>
      <c r="F8" s="72">
        <v>62.859848325986803</v>
      </c>
      <c r="G8" s="71">
        <v>732509.22010000004</v>
      </c>
      <c r="H8" s="72">
        <v>-32.102661051542398</v>
      </c>
      <c r="I8" s="71">
        <v>110939.7527</v>
      </c>
      <c r="J8" s="72">
        <v>22.3059818398904</v>
      </c>
      <c r="K8" s="71">
        <v>92563.225000000006</v>
      </c>
      <c r="L8" s="72">
        <v>12.636458690221501</v>
      </c>
      <c r="M8" s="72">
        <v>0.198529466750969</v>
      </c>
      <c r="N8" s="71">
        <v>17144973.138300002</v>
      </c>
      <c r="O8" s="71">
        <v>106530968.9351</v>
      </c>
      <c r="P8" s="71">
        <v>23926</v>
      </c>
      <c r="Q8" s="71">
        <v>21597</v>
      </c>
      <c r="R8" s="72">
        <v>10.783905172014601</v>
      </c>
      <c r="S8" s="71">
        <v>20.787188330686298</v>
      </c>
      <c r="T8" s="71">
        <v>21.493310316247602</v>
      </c>
      <c r="U8" s="73">
        <v>-3.3969095499027002</v>
      </c>
    </row>
    <row r="9" spans="1:23" ht="12" thickBot="1">
      <c r="A9" s="74"/>
      <c r="B9" s="46" t="s">
        <v>7</v>
      </c>
      <c r="C9" s="47"/>
      <c r="D9" s="71">
        <v>67336.074800000002</v>
      </c>
      <c r="E9" s="71">
        <v>102010.841</v>
      </c>
      <c r="F9" s="72">
        <v>66.008743913796394</v>
      </c>
      <c r="G9" s="71">
        <v>61430.710700000003</v>
      </c>
      <c r="H9" s="72">
        <v>9.6130486408323197</v>
      </c>
      <c r="I9" s="71">
        <v>14741.995000000001</v>
      </c>
      <c r="J9" s="72">
        <v>21.893160603415499</v>
      </c>
      <c r="K9" s="71">
        <v>11858.3585</v>
      </c>
      <c r="L9" s="72">
        <v>19.303632279155799</v>
      </c>
      <c r="M9" s="72">
        <v>0.243173327910435</v>
      </c>
      <c r="N9" s="71">
        <v>2660291.0309000001</v>
      </c>
      <c r="O9" s="71">
        <v>14617881.9849</v>
      </c>
      <c r="P9" s="71">
        <v>3698</v>
      </c>
      <c r="Q9" s="71">
        <v>2953</v>
      </c>
      <c r="R9" s="72">
        <v>25.2285811039621</v>
      </c>
      <c r="S9" s="71">
        <v>18.208781719848599</v>
      </c>
      <c r="T9" s="71">
        <v>16.291093498137499</v>
      </c>
      <c r="U9" s="73">
        <v>10.531666814483801</v>
      </c>
    </row>
    <row r="10" spans="1:23" ht="12" thickBot="1">
      <c r="A10" s="74"/>
      <c r="B10" s="46" t="s">
        <v>8</v>
      </c>
      <c r="C10" s="47"/>
      <c r="D10" s="71">
        <v>122984.2847</v>
      </c>
      <c r="E10" s="71">
        <v>165297.02530000001</v>
      </c>
      <c r="F10" s="72">
        <v>74.401995121687193</v>
      </c>
      <c r="G10" s="71">
        <v>128743.626</v>
      </c>
      <c r="H10" s="72">
        <v>-4.4734962645840204</v>
      </c>
      <c r="I10" s="71">
        <v>32735.857499999998</v>
      </c>
      <c r="J10" s="72">
        <v>26.6179191754896</v>
      </c>
      <c r="K10" s="71">
        <v>20664.058300000001</v>
      </c>
      <c r="L10" s="72">
        <v>16.050548630656099</v>
      </c>
      <c r="M10" s="72">
        <v>0.584193047887404</v>
      </c>
      <c r="N10" s="71">
        <v>3964270.3018</v>
      </c>
      <c r="O10" s="71">
        <v>25160375.8961</v>
      </c>
      <c r="P10" s="71">
        <v>95321</v>
      </c>
      <c r="Q10" s="71">
        <v>78017</v>
      </c>
      <c r="R10" s="72">
        <v>22.179781329710199</v>
      </c>
      <c r="S10" s="71">
        <v>1.29021185992593</v>
      </c>
      <c r="T10" s="71">
        <v>1.2693363587423301</v>
      </c>
      <c r="U10" s="73">
        <v>1.6179901791328599</v>
      </c>
    </row>
    <row r="11" spans="1:23" ht="12" thickBot="1">
      <c r="A11" s="74"/>
      <c r="B11" s="46" t="s">
        <v>9</v>
      </c>
      <c r="C11" s="47"/>
      <c r="D11" s="71">
        <v>42709.038800000002</v>
      </c>
      <c r="E11" s="71">
        <v>91076.065000000002</v>
      </c>
      <c r="F11" s="72">
        <v>46.893812111886902</v>
      </c>
      <c r="G11" s="71">
        <v>56833.7857</v>
      </c>
      <c r="H11" s="72">
        <v>-24.8527292807102</v>
      </c>
      <c r="I11" s="71">
        <v>9622.4992999999995</v>
      </c>
      <c r="J11" s="72">
        <v>22.5303579063456</v>
      </c>
      <c r="K11" s="71">
        <v>8861.2764999999999</v>
      </c>
      <c r="L11" s="72">
        <v>15.5915647547652</v>
      </c>
      <c r="M11" s="72">
        <v>8.5904417947007997E-2</v>
      </c>
      <c r="N11" s="71">
        <v>1417164.4251999999</v>
      </c>
      <c r="O11" s="71">
        <v>8458814.5960000008</v>
      </c>
      <c r="P11" s="71">
        <v>2008</v>
      </c>
      <c r="Q11" s="71">
        <v>1858</v>
      </c>
      <c r="R11" s="72">
        <v>8.0731969860064599</v>
      </c>
      <c r="S11" s="71">
        <v>21.269441633466101</v>
      </c>
      <c r="T11" s="71">
        <v>22.486771959095801</v>
      </c>
      <c r="U11" s="73">
        <v>-5.7233769772041203</v>
      </c>
    </row>
    <row r="12" spans="1:23" ht="12" thickBot="1">
      <c r="A12" s="74"/>
      <c r="B12" s="46" t="s">
        <v>10</v>
      </c>
      <c r="C12" s="47"/>
      <c r="D12" s="71">
        <v>143449.56460000001</v>
      </c>
      <c r="E12" s="71">
        <v>298928.69140000001</v>
      </c>
      <c r="F12" s="72">
        <v>47.987887655804997</v>
      </c>
      <c r="G12" s="71">
        <v>277508.11070000002</v>
      </c>
      <c r="H12" s="72">
        <v>-48.307974048702299</v>
      </c>
      <c r="I12" s="71">
        <v>23818.777099999999</v>
      </c>
      <c r="J12" s="72">
        <v>16.604286786381799</v>
      </c>
      <c r="K12" s="71">
        <v>25614.5713</v>
      </c>
      <c r="L12" s="72">
        <v>9.2302063660008198</v>
      </c>
      <c r="M12" s="72">
        <v>-7.0108305892278996E-2</v>
      </c>
      <c r="N12" s="71">
        <v>3780194.5529</v>
      </c>
      <c r="O12" s="71">
        <v>27454234.259500001</v>
      </c>
      <c r="P12" s="71">
        <v>1598</v>
      </c>
      <c r="Q12" s="71">
        <v>1589</v>
      </c>
      <c r="R12" s="72">
        <v>0.56639395846445095</v>
      </c>
      <c r="S12" s="71">
        <v>89.7681881101377</v>
      </c>
      <c r="T12" s="71">
        <v>85.844055947136596</v>
      </c>
      <c r="U12" s="73">
        <v>4.3714062248717296</v>
      </c>
    </row>
    <row r="13" spans="1:23" ht="12" thickBot="1">
      <c r="A13" s="74"/>
      <c r="B13" s="46" t="s">
        <v>11</v>
      </c>
      <c r="C13" s="47"/>
      <c r="D13" s="71">
        <v>204289.20060000001</v>
      </c>
      <c r="E13" s="71">
        <v>308721.35369999998</v>
      </c>
      <c r="F13" s="72">
        <v>66.172682307722098</v>
      </c>
      <c r="G13" s="71">
        <v>317302.32799999998</v>
      </c>
      <c r="H13" s="72">
        <v>-35.6168604599712</v>
      </c>
      <c r="I13" s="71">
        <v>55511.072999999997</v>
      </c>
      <c r="J13" s="72">
        <v>27.172788790089399</v>
      </c>
      <c r="K13" s="71">
        <v>32164.8187</v>
      </c>
      <c r="L13" s="72">
        <v>10.136962720298699</v>
      </c>
      <c r="M13" s="72">
        <v>0.72583198797884096</v>
      </c>
      <c r="N13" s="71">
        <v>6223814.2329000002</v>
      </c>
      <c r="O13" s="71">
        <v>45731329.941799998</v>
      </c>
      <c r="P13" s="71">
        <v>11553</v>
      </c>
      <c r="Q13" s="71">
        <v>9760</v>
      </c>
      <c r="R13" s="72">
        <v>18.3709016393443</v>
      </c>
      <c r="S13" s="71">
        <v>17.682783744481998</v>
      </c>
      <c r="T13" s="71">
        <v>18.940733411885201</v>
      </c>
      <c r="U13" s="73">
        <v>-7.11397982116842</v>
      </c>
    </row>
    <row r="14" spans="1:23" ht="12" thickBot="1">
      <c r="A14" s="74"/>
      <c r="B14" s="46" t="s">
        <v>12</v>
      </c>
      <c r="C14" s="47"/>
      <c r="D14" s="71">
        <v>130667.10739999999</v>
      </c>
      <c r="E14" s="71">
        <v>174416.6189</v>
      </c>
      <c r="F14" s="72">
        <v>74.916661166856301</v>
      </c>
      <c r="G14" s="71">
        <v>181963.85060000001</v>
      </c>
      <c r="H14" s="72">
        <v>-28.190623044553199</v>
      </c>
      <c r="I14" s="71">
        <v>21933.055400000001</v>
      </c>
      <c r="J14" s="72">
        <v>16.785444965011902</v>
      </c>
      <c r="K14" s="71">
        <v>33440.952599999997</v>
      </c>
      <c r="L14" s="72">
        <v>18.377800035409901</v>
      </c>
      <c r="M14" s="72">
        <v>-0.34412587875860901</v>
      </c>
      <c r="N14" s="71">
        <v>3695528.5027999999</v>
      </c>
      <c r="O14" s="71">
        <v>20229672.486299999</v>
      </c>
      <c r="P14" s="71">
        <v>2730</v>
      </c>
      <c r="Q14" s="71">
        <v>2126</v>
      </c>
      <c r="R14" s="72">
        <v>28.410159924741301</v>
      </c>
      <c r="S14" s="71">
        <v>47.863409304029297</v>
      </c>
      <c r="T14" s="71">
        <v>46.659403480715</v>
      </c>
      <c r="U14" s="73">
        <v>2.5155036818762202</v>
      </c>
    </row>
    <row r="15" spans="1:23" ht="12" thickBot="1">
      <c r="A15" s="74"/>
      <c r="B15" s="46" t="s">
        <v>13</v>
      </c>
      <c r="C15" s="47"/>
      <c r="D15" s="71">
        <v>112371.6395</v>
      </c>
      <c r="E15" s="71">
        <v>202023.353</v>
      </c>
      <c r="F15" s="72">
        <v>55.623093979635101</v>
      </c>
      <c r="G15" s="71">
        <v>241117.85159999999</v>
      </c>
      <c r="H15" s="72">
        <v>-53.395553769939099</v>
      </c>
      <c r="I15" s="71">
        <v>19256.746200000001</v>
      </c>
      <c r="J15" s="72">
        <v>17.136660358150198</v>
      </c>
      <c r="K15" s="71">
        <v>10606.4648</v>
      </c>
      <c r="L15" s="72">
        <v>4.3988716428991301</v>
      </c>
      <c r="M15" s="72">
        <v>0.81556687955066798</v>
      </c>
      <c r="N15" s="71">
        <v>3107222.64</v>
      </c>
      <c r="O15" s="71">
        <v>16431087.510399999</v>
      </c>
      <c r="P15" s="71">
        <v>5217</v>
      </c>
      <c r="Q15" s="71">
        <v>4235</v>
      </c>
      <c r="R15" s="72">
        <v>23.187721369539599</v>
      </c>
      <c r="S15" s="71">
        <v>21.5395130343109</v>
      </c>
      <c r="T15" s="71">
        <v>23.756581298701299</v>
      </c>
      <c r="U15" s="73">
        <v>-10.293028727524</v>
      </c>
    </row>
    <row r="16" spans="1:23" ht="12" thickBot="1">
      <c r="A16" s="74"/>
      <c r="B16" s="46" t="s">
        <v>14</v>
      </c>
      <c r="C16" s="47"/>
      <c r="D16" s="71">
        <v>1041398.9959</v>
      </c>
      <c r="E16" s="71">
        <v>1291702.7551</v>
      </c>
      <c r="F16" s="72">
        <v>80.622185854157905</v>
      </c>
      <c r="G16" s="71">
        <v>793193.59959999996</v>
      </c>
      <c r="H16" s="72">
        <v>31.291906090161</v>
      </c>
      <c r="I16" s="71">
        <v>-26466.026099999999</v>
      </c>
      <c r="J16" s="72">
        <v>-2.5413915515760102</v>
      </c>
      <c r="K16" s="71">
        <v>28811.036400000001</v>
      </c>
      <c r="L16" s="72">
        <v>3.6322830157138402</v>
      </c>
      <c r="M16" s="72">
        <v>-1.91860722164094</v>
      </c>
      <c r="N16" s="71">
        <v>25209660.338599999</v>
      </c>
      <c r="O16" s="71">
        <v>136789412.3707</v>
      </c>
      <c r="P16" s="71">
        <v>48173</v>
      </c>
      <c r="Q16" s="71">
        <v>34883</v>
      </c>
      <c r="R16" s="72">
        <v>38.0987873749391</v>
      </c>
      <c r="S16" s="71">
        <v>21.6178979075416</v>
      </c>
      <c r="T16" s="71">
        <v>20.3201729094401</v>
      </c>
      <c r="U16" s="73">
        <v>6.0030119656024397</v>
      </c>
    </row>
    <row r="17" spans="1:21" ht="12" thickBot="1">
      <c r="A17" s="74"/>
      <c r="B17" s="46" t="s">
        <v>15</v>
      </c>
      <c r="C17" s="47"/>
      <c r="D17" s="71">
        <v>692663.11010000005</v>
      </c>
      <c r="E17" s="71">
        <v>933284.86930000002</v>
      </c>
      <c r="F17" s="72">
        <v>74.217758466343099</v>
      </c>
      <c r="G17" s="71">
        <v>578552.68909999996</v>
      </c>
      <c r="H17" s="72">
        <v>19.723427641052101</v>
      </c>
      <c r="I17" s="71">
        <v>46746.162300000004</v>
      </c>
      <c r="J17" s="72">
        <v>6.7487587570891803</v>
      </c>
      <c r="K17" s="71">
        <v>45616.8269</v>
      </c>
      <c r="L17" s="72">
        <v>7.8846452119964701</v>
      </c>
      <c r="M17" s="72">
        <v>2.4756991591627E-2</v>
      </c>
      <c r="N17" s="71">
        <v>23271496.2522</v>
      </c>
      <c r="O17" s="71">
        <v>172845702.76050001</v>
      </c>
      <c r="P17" s="71">
        <v>10935</v>
      </c>
      <c r="Q17" s="71">
        <v>9388</v>
      </c>
      <c r="R17" s="72">
        <v>16.478483170004299</v>
      </c>
      <c r="S17" s="71">
        <v>63.343677192501197</v>
      </c>
      <c r="T17" s="71">
        <v>51.189356657434999</v>
      </c>
      <c r="U17" s="73">
        <v>19.1878985776737</v>
      </c>
    </row>
    <row r="18" spans="1:21" ht="12" thickBot="1">
      <c r="A18" s="74"/>
      <c r="B18" s="46" t="s">
        <v>16</v>
      </c>
      <c r="C18" s="47"/>
      <c r="D18" s="71">
        <v>1813601.3744000001</v>
      </c>
      <c r="E18" s="71">
        <v>2103747.3612000002</v>
      </c>
      <c r="F18" s="72">
        <v>86.208135437208696</v>
      </c>
      <c r="G18" s="71">
        <v>1370473.912</v>
      </c>
      <c r="H18" s="72">
        <v>32.333885272819401</v>
      </c>
      <c r="I18" s="71">
        <v>244733.60079999999</v>
      </c>
      <c r="J18" s="72">
        <v>13.4943435892006</v>
      </c>
      <c r="K18" s="71">
        <v>170217.1985</v>
      </c>
      <c r="L18" s="72">
        <v>12.4203165787807</v>
      </c>
      <c r="M18" s="72">
        <v>0.43777246339769899</v>
      </c>
      <c r="N18" s="71">
        <v>47498910.321400002</v>
      </c>
      <c r="O18" s="71">
        <v>326778750.3513</v>
      </c>
      <c r="P18" s="71">
        <v>78106</v>
      </c>
      <c r="Q18" s="71">
        <v>58783</v>
      </c>
      <c r="R18" s="72">
        <v>32.8717486348094</v>
      </c>
      <c r="S18" s="71">
        <v>23.219744634215001</v>
      </c>
      <c r="T18" s="71">
        <v>22.706635904938501</v>
      </c>
      <c r="U18" s="73">
        <v>2.2097948851705098</v>
      </c>
    </row>
    <row r="19" spans="1:21" ht="12" thickBot="1">
      <c r="A19" s="74"/>
      <c r="B19" s="46" t="s">
        <v>17</v>
      </c>
      <c r="C19" s="47"/>
      <c r="D19" s="71">
        <v>598674.91099999996</v>
      </c>
      <c r="E19" s="71">
        <v>613499.94350000005</v>
      </c>
      <c r="F19" s="72">
        <v>97.583531562297495</v>
      </c>
      <c r="G19" s="71">
        <v>552227.2193</v>
      </c>
      <c r="H19" s="72">
        <v>8.4109746996674293</v>
      </c>
      <c r="I19" s="71">
        <v>7979.3329000000003</v>
      </c>
      <c r="J19" s="72">
        <v>1.3328323524818599</v>
      </c>
      <c r="K19" s="71">
        <v>25837.970700000002</v>
      </c>
      <c r="L19" s="72">
        <v>4.6788658358333102</v>
      </c>
      <c r="M19" s="72">
        <v>-0.69117803434926905</v>
      </c>
      <c r="N19" s="71">
        <v>15120195.681600001</v>
      </c>
      <c r="O19" s="71">
        <v>92508777.012500003</v>
      </c>
      <c r="P19" s="71">
        <v>10648</v>
      </c>
      <c r="Q19" s="71">
        <v>8314</v>
      </c>
      <c r="R19" s="72">
        <v>28.073129660813098</v>
      </c>
      <c r="S19" s="71">
        <v>56.224165195341897</v>
      </c>
      <c r="T19" s="71">
        <v>50.2093331489055</v>
      </c>
      <c r="U19" s="73">
        <v>10.697948160793199</v>
      </c>
    </row>
    <row r="20" spans="1:21" ht="12" thickBot="1">
      <c r="A20" s="74"/>
      <c r="B20" s="46" t="s">
        <v>18</v>
      </c>
      <c r="C20" s="47"/>
      <c r="D20" s="71">
        <v>1054753.2278</v>
      </c>
      <c r="E20" s="71">
        <v>1047682.0946</v>
      </c>
      <c r="F20" s="72">
        <v>100.67493118728</v>
      </c>
      <c r="G20" s="71">
        <v>795913.86309999996</v>
      </c>
      <c r="H20" s="72">
        <v>32.521027299593499</v>
      </c>
      <c r="I20" s="71">
        <v>85929.72</v>
      </c>
      <c r="J20" s="72">
        <v>8.1469027764183206</v>
      </c>
      <c r="K20" s="71">
        <v>49045.443099999997</v>
      </c>
      <c r="L20" s="72">
        <v>6.1621546468575401</v>
      </c>
      <c r="M20" s="72">
        <v>0.75204289264541302</v>
      </c>
      <c r="N20" s="71">
        <v>27778554.185600001</v>
      </c>
      <c r="O20" s="71">
        <v>154659895.31200001</v>
      </c>
      <c r="P20" s="71">
        <v>36421</v>
      </c>
      <c r="Q20" s="71">
        <v>32417</v>
      </c>
      <c r="R20" s="72">
        <v>12.351543942992899</v>
      </c>
      <c r="S20" s="71">
        <v>28.960029318250498</v>
      </c>
      <c r="T20" s="71">
        <v>28.4580443810346</v>
      </c>
      <c r="U20" s="73">
        <v>1.73337164717394</v>
      </c>
    </row>
    <row r="21" spans="1:21" ht="12" thickBot="1">
      <c r="A21" s="74"/>
      <c r="B21" s="46" t="s">
        <v>19</v>
      </c>
      <c r="C21" s="47"/>
      <c r="D21" s="71">
        <v>347174.55599999998</v>
      </c>
      <c r="E21" s="71">
        <v>460763.93699999998</v>
      </c>
      <c r="F21" s="72">
        <v>75.3475973533059</v>
      </c>
      <c r="G21" s="71">
        <v>309045.4424</v>
      </c>
      <c r="H21" s="72">
        <v>12.337704547232599</v>
      </c>
      <c r="I21" s="71">
        <v>28264.377400000001</v>
      </c>
      <c r="J21" s="72">
        <v>8.1412583127203604</v>
      </c>
      <c r="K21" s="71">
        <v>18814.370599999998</v>
      </c>
      <c r="L21" s="72">
        <v>6.0878977712437603</v>
      </c>
      <c r="M21" s="72">
        <v>0.50227599960213398</v>
      </c>
      <c r="N21" s="71">
        <v>9483589.8035000004</v>
      </c>
      <c r="O21" s="71">
        <v>56849469.760700002</v>
      </c>
      <c r="P21" s="71">
        <v>29649</v>
      </c>
      <c r="Q21" s="71">
        <v>23983</v>
      </c>
      <c r="R21" s="72">
        <v>23.6250677563274</v>
      </c>
      <c r="S21" s="71">
        <v>11.7094861884043</v>
      </c>
      <c r="T21" s="71">
        <v>11.5349286869866</v>
      </c>
      <c r="U21" s="73">
        <v>1.4907357898468301</v>
      </c>
    </row>
    <row r="22" spans="1:21" ht="12" thickBot="1">
      <c r="A22" s="74"/>
      <c r="B22" s="46" t="s">
        <v>20</v>
      </c>
      <c r="C22" s="47"/>
      <c r="D22" s="71">
        <v>1260421.2903</v>
      </c>
      <c r="E22" s="71">
        <v>1262944.2945000001</v>
      </c>
      <c r="F22" s="72">
        <v>99.800228386082594</v>
      </c>
      <c r="G22" s="71">
        <v>1138062.5803</v>
      </c>
      <c r="H22" s="72">
        <v>10.751492239358701</v>
      </c>
      <c r="I22" s="71">
        <v>60275.634400000003</v>
      </c>
      <c r="J22" s="72">
        <v>4.7821815502381302</v>
      </c>
      <c r="K22" s="71">
        <v>100195.4507</v>
      </c>
      <c r="L22" s="72">
        <v>8.8040370041503202</v>
      </c>
      <c r="M22" s="72">
        <v>-0.39841944939721702</v>
      </c>
      <c r="N22" s="71">
        <v>33150367.0266</v>
      </c>
      <c r="O22" s="71">
        <v>177046819.26429999</v>
      </c>
      <c r="P22" s="71">
        <v>76123</v>
      </c>
      <c r="Q22" s="71">
        <v>61132</v>
      </c>
      <c r="R22" s="72">
        <v>24.5223450893149</v>
      </c>
      <c r="S22" s="71">
        <v>16.557693342353801</v>
      </c>
      <c r="T22" s="71">
        <v>16.088518155793999</v>
      </c>
      <c r="U22" s="73">
        <v>2.8335781854328301</v>
      </c>
    </row>
    <row r="23" spans="1:21" ht="12" thickBot="1">
      <c r="A23" s="74"/>
      <c r="B23" s="46" t="s">
        <v>21</v>
      </c>
      <c r="C23" s="47"/>
      <c r="D23" s="71">
        <v>2520460.7311999998</v>
      </c>
      <c r="E23" s="71">
        <v>2866531.2995000002</v>
      </c>
      <c r="F23" s="72">
        <v>87.927200782340506</v>
      </c>
      <c r="G23" s="71">
        <v>2624987.0554999998</v>
      </c>
      <c r="H23" s="72">
        <v>-3.9819748474946302</v>
      </c>
      <c r="I23" s="71">
        <v>142374.5497</v>
      </c>
      <c r="J23" s="72">
        <v>5.6487509580129398</v>
      </c>
      <c r="K23" s="71">
        <v>156674.7635</v>
      </c>
      <c r="L23" s="72">
        <v>5.9685918515951304</v>
      </c>
      <c r="M23" s="72">
        <v>-9.1273243249542002E-2</v>
      </c>
      <c r="N23" s="71">
        <v>75766046.770199999</v>
      </c>
      <c r="O23" s="71">
        <v>397575878.5521</v>
      </c>
      <c r="P23" s="71">
        <v>74798</v>
      </c>
      <c r="Q23" s="71">
        <v>65806</v>
      </c>
      <c r="R23" s="72">
        <v>13.6644075008358</v>
      </c>
      <c r="S23" s="71">
        <v>33.696900066846702</v>
      </c>
      <c r="T23" s="71">
        <v>34.598822130200901</v>
      </c>
      <c r="U23" s="73">
        <v>-2.67657280510964</v>
      </c>
    </row>
    <row r="24" spans="1:21" ht="12" thickBot="1">
      <c r="A24" s="74"/>
      <c r="B24" s="46" t="s">
        <v>22</v>
      </c>
      <c r="C24" s="47"/>
      <c r="D24" s="71">
        <v>252965.8861</v>
      </c>
      <c r="E24" s="71">
        <v>216049.05900000001</v>
      </c>
      <c r="F24" s="72">
        <v>117.087242717405</v>
      </c>
      <c r="G24" s="71">
        <v>206975.96040000001</v>
      </c>
      <c r="H24" s="72">
        <v>22.219935885848901</v>
      </c>
      <c r="I24" s="71">
        <v>37986.1993</v>
      </c>
      <c r="J24" s="72">
        <v>15.0163327892298</v>
      </c>
      <c r="K24" s="71">
        <v>23154.548999999999</v>
      </c>
      <c r="L24" s="72">
        <v>11.187071655689699</v>
      </c>
      <c r="M24" s="72">
        <v>0.64055017007673098</v>
      </c>
      <c r="N24" s="71">
        <v>6304136.3740999997</v>
      </c>
      <c r="O24" s="71">
        <v>39174674.078299999</v>
      </c>
      <c r="P24" s="71">
        <v>22387</v>
      </c>
      <c r="Q24" s="71">
        <v>18887</v>
      </c>
      <c r="R24" s="72">
        <v>18.531264891195001</v>
      </c>
      <c r="S24" s="71">
        <v>11.299677763880799</v>
      </c>
      <c r="T24" s="71">
        <v>10.618922369884</v>
      </c>
      <c r="U24" s="73">
        <v>6.02455581674017</v>
      </c>
    </row>
    <row r="25" spans="1:21" ht="12" thickBot="1">
      <c r="A25" s="74"/>
      <c r="B25" s="46" t="s">
        <v>23</v>
      </c>
      <c r="C25" s="47"/>
      <c r="D25" s="71">
        <v>235048.02540000001</v>
      </c>
      <c r="E25" s="71">
        <v>315601.4423</v>
      </c>
      <c r="F25" s="72">
        <v>74.476220288173295</v>
      </c>
      <c r="G25" s="71">
        <v>285080.31790000002</v>
      </c>
      <c r="H25" s="72">
        <v>-17.550244390267</v>
      </c>
      <c r="I25" s="71">
        <v>19419.3128</v>
      </c>
      <c r="J25" s="72">
        <v>8.2618489421268695</v>
      </c>
      <c r="K25" s="71">
        <v>2633.4816999999998</v>
      </c>
      <c r="L25" s="72">
        <v>0.92376833286813198</v>
      </c>
      <c r="M25" s="72">
        <v>6.3740071176496098</v>
      </c>
      <c r="N25" s="71">
        <v>6961117.4386</v>
      </c>
      <c r="O25" s="71">
        <v>51697617.808899999</v>
      </c>
      <c r="P25" s="71">
        <v>16256</v>
      </c>
      <c r="Q25" s="71">
        <v>13568</v>
      </c>
      <c r="R25" s="72">
        <v>19.811320754716998</v>
      </c>
      <c r="S25" s="71">
        <v>14.459155105807101</v>
      </c>
      <c r="T25" s="71">
        <v>14.3501460495283</v>
      </c>
      <c r="U25" s="73">
        <v>0.75391027678376898</v>
      </c>
    </row>
    <row r="26" spans="1:21" ht="12" thickBot="1">
      <c r="A26" s="74"/>
      <c r="B26" s="46" t="s">
        <v>24</v>
      </c>
      <c r="C26" s="47"/>
      <c r="D26" s="71">
        <v>686102.32109999994</v>
      </c>
      <c r="E26" s="71">
        <v>643994.81640000001</v>
      </c>
      <c r="F26" s="72">
        <v>106.53848503554499</v>
      </c>
      <c r="G26" s="71">
        <v>583398.62950000004</v>
      </c>
      <c r="H26" s="72">
        <v>17.604376562903798</v>
      </c>
      <c r="I26" s="71">
        <v>109354.663</v>
      </c>
      <c r="J26" s="72">
        <v>15.9385356435868</v>
      </c>
      <c r="K26" s="71">
        <v>76892.137199999997</v>
      </c>
      <c r="L26" s="72">
        <v>13.1800339102442</v>
      </c>
      <c r="M26" s="72">
        <v>0.42218264418328599</v>
      </c>
      <c r="N26" s="71">
        <v>16250484.3093</v>
      </c>
      <c r="O26" s="71">
        <v>92436040.978699997</v>
      </c>
      <c r="P26" s="71">
        <v>40489</v>
      </c>
      <c r="Q26" s="71">
        <v>34531</v>
      </c>
      <c r="R26" s="72">
        <v>17.2540615678666</v>
      </c>
      <c r="S26" s="71">
        <v>16.945400506310399</v>
      </c>
      <c r="T26" s="71">
        <v>16.7745376531233</v>
      </c>
      <c r="U26" s="73">
        <v>1.00831404441252</v>
      </c>
    </row>
    <row r="27" spans="1:21" ht="12" thickBot="1">
      <c r="A27" s="74"/>
      <c r="B27" s="46" t="s">
        <v>25</v>
      </c>
      <c r="C27" s="47"/>
      <c r="D27" s="71">
        <v>250206.51310000001</v>
      </c>
      <c r="E27" s="71">
        <v>282841.8909</v>
      </c>
      <c r="F27" s="72">
        <v>88.461618009922603</v>
      </c>
      <c r="G27" s="71">
        <v>206934.24460000001</v>
      </c>
      <c r="H27" s="72">
        <v>20.911120140431301</v>
      </c>
      <c r="I27" s="71">
        <v>62587.7837</v>
      </c>
      <c r="J27" s="72">
        <v>25.0144502333501</v>
      </c>
      <c r="K27" s="71">
        <v>35914.158199999998</v>
      </c>
      <c r="L27" s="72">
        <v>17.3553479606149</v>
      </c>
      <c r="M27" s="72">
        <v>0.74270501765512598</v>
      </c>
      <c r="N27" s="71">
        <v>6434614.3891000003</v>
      </c>
      <c r="O27" s="71">
        <v>31537316.485199999</v>
      </c>
      <c r="P27" s="71">
        <v>29759</v>
      </c>
      <c r="Q27" s="71">
        <v>24765</v>
      </c>
      <c r="R27" s="72">
        <v>20.1655562285484</v>
      </c>
      <c r="S27" s="71">
        <v>8.4077594374811007</v>
      </c>
      <c r="T27" s="71">
        <v>8.1843794871794895</v>
      </c>
      <c r="U27" s="73">
        <v>2.6568308948731301</v>
      </c>
    </row>
    <row r="28" spans="1:21" ht="12" thickBot="1">
      <c r="A28" s="74"/>
      <c r="B28" s="46" t="s">
        <v>26</v>
      </c>
      <c r="C28" s="47"/>
      <c r="D28" s="71">
        <v>880720.22349999996</v>
      </c>
      <c r="E28" s="71">
        <v>820997.15769999998</v>
      </c>
      <c r="F28" s="72">
        <v>107.274454636032</v>
      </c>
      <c r="G28" s="71">
        <v>676617.85829999996</v>
      </c>
      <c r="H28" s="72">
        <v>30.165086938853001</v>
      </c>
      <c r="I28" s="71">
        <v>26706.264999999999</v>
      </c>
      <c r="J28" s="72">
        <v>3.0323210807932601</v>
      </c>
      <c r="K28" s="71">
        <v>6157.9072999999999</v>
      </c>
      <c r="L28" s="72">
        <v>0.91010120771445802</v>
      </c>
      <c r="M28" s="72">
        <v>3.3369059810302799</v>
      </c>
      <c r="N28" s="71">
        <v>23146344.1263</v>
      </c>
      <c r="O28" s="71">
        <v>131850027.7353</v>
      </c>
      <c r="P28" s="71">
        <v>37889</v>
      </c>
      <c r="Q28" s="71">
        <v>32589</v>
      </c>
      <c r="R28" s="72">
        <v>16.263156279726299</v>
      </c>
      <c r="S28" s="71">
        <v>23.2447471165774</v>
      </c>
      <c r="T28" s="71">
        <v>23.017432688944101</v>
      </c>
      <c r="U28" s="73">
        <v>0.97791740427725704</v>
      </c>
    </row>
    <row r="29" spans="1:21" ht="12" thickBot="1">
      <c r="A29" s="74"/>
      <c r="B29" s="46" t="s">
        <v>27</v>
      </c>
      <c r="C29" s="47"/>
      <c r="D29" s="71">
        <v>822742.652</v>
      </c>
      <c r="E29" s="71">
        <v>836613.43290000001</v>
      </c>
      <c r="F29" s="72">
        <v>98.342032251153498</v>
      </c>
      <c r="G29" s="71">
        <v>636811.81209999998</v>
      </c>
      <c r="H29" s="72">
        <v>29.1971405629019</v>
      </c>
      <c r="I29" s="71">
        <v>124903.08590000001</v>
      </c>
      <c r="J29" s="72">
        <v>15.181306766626699</v>
      </c>
      <c r="K29" s="71">
        <v>80319.268200000006</v>
      </c>
      <c r="L29" s="72">
        <v>12.6127164530967</v>
      </c>
      <c r="M29" s="72">
        <v>0.55508246899092095</v>
      </c>
      <c r="N29" s="71">
        <v>23586069.432599999</v>
      </c>
      <c r="O29" s="71">
        <v>97473687.4868</v>
      </c>
      <c r="P29" s="71">
        <v>107183</v>
      </c>
      <c r="Q29" s="71">
        <v>99867</v>
      </c>
      <c r="R29" s="72">
        <v>7.3257432385072097</v>
      </c>
      <c r="S29" s="71">
        <v>7.6760554565556101</v>
      </c>
      <c r="T29" s="71">
        <v>7.5598792854496502</v>
      </c>
      <c r="U29" s="73">
        <v>1.51348790747394</v>
      </c>
    </row>
    <row r="30" spans="1:21" ht="12" thickBot="1">
      <c r="A30" s="74"/>
      <c r="B30" s="46" t="s">
        <v>28</v>
      </c>
      <c r="C30" s="47"/>
      <c r="D30" s="71">
        <v>1488860.1664</v>
      </c>
      <c r="E30" s="71">
        <v>1551992.0660999999</v>
      </c>
      <c r="F30" s="72">
        <v>95.932202162692505</v>
      </c>
      <c r="G30" s="71">
        <v>1175237.2487000001</v>
      </c>
      <c r="H30" s="72">
        <v>26.685923888722598</v>
      </c>
      <c r="I30" s="71">
        <v>157165.6586</v>
      </c>
      <c r="J30" s="72">
        <v>10.556106083489301</v>
      </c>
      <c r="K30" s="71">
        <v>103339.8296</v>
      </c>
      <c r="L30" s="72">
        <v>8.7931036660308699</v>
      </c>
      <c r="M30" s="72">
        <v>0.52086237424955095</v>
      </c>
      <c r="N30" s="71">
        <v>35718962.905299999</v>
      </c>
      <c r="O30" s="71">
        <v>139949657.2191</v>
      </c>
      <c r="P30" s="71">
        <v>80109</v>
      </c>
      <c r="Q30" s="71">
        <v>64918</v>
      </c>
      <c r="R30" s="72">
        <v>23.4002895961059</v>
      </c>
      <c r="S30" s="71">
        <v>18.585429432398399</v>
      </c>
      <c r="T30" s="71">
        <v>15.885853613789701</v>
      </c>
      <c r="U30" s="73">
        <v>14.525227024901101</v>
      </c>
    </row>
    <row r="31" spans="1:21" ht="12" thickBot="1">
      <c r="A31" s="74"/>
      <c r="B31" s="46" t="s">
        <v>29</v>
      </c>
      <c r="C31" s="47"/>
      <c r="D31" s="71">
        <v>569044.02819999994</v>
      </c>
      <c r="E31" s="71">
        <v>973577.43110000005</v>
      </c>
      <c r="F31" s="72">
        <v>58.4487694581276</v>
      </c>
      <c r="G31" s="71">
        <v>522716.77370000002</v>
      </c>
      <c r="H31" s="72">
        <v>8.8627832185443705</v>
      </c>
      <c r="I31" s="71">
        <v>35546.033300000003</v>
      </c>
      <c r="J31" s="72">
        <v>6.2466226756546801</v>
      </c>
      <c r="K31" s="71">
        <v>34618.291299999997</v>
      </c>
      <c r="L31" s="72">
        <v>6.6227626588214799</v>
      </c>
      <c r="M31" s="72">
        <v>2.6799185204153E-2</v>
      </c>
      <c r="N31" s="71">
        <v>25079422.3772</v>
      </c>
      <c r="O31" s="71">
        <v>159077385.72839999</v>
      </c>
      <c r="P31" s="71">
        <v>24860</v>
      </c>
      <c r="Q31" s="71">
        <v>22239</v>
      </c>
      <c r="R31" s="72">
        <v>11.785601870587699</v>
      </c>
      <c r="S31" s="71">
        <v>22.889944818986301</v>
      </c>
      <c r="T31" s="71">
        <v>26.331454184091001</v>
      </c>
      <c r="U31" s="73">
        <v>-15.0350269182392</v>
      </c>
    </row>
    <row r="32" spans="1:21" ht="12" thickBot="1">
      <c r="A32" s="74"/>
      <c r="B32" s="46" t="s">
        <v>30</v>
      </c>
      <c r="C32" s="47"/>
      <c r="D32" s="71">
        <v>107555.56909999999</v>
      </c>
      <c r="E32" s="71">
        <v>116475.11930000001</v>
      </c>
      <c r="F32" s="72">
        <v>92.342098249304001</v>
      </c>
      <c r="G32" s="71">
        <v>97338.453800000003</v>
      </c>
      <c r="H32" s="72">
        <v>10.496484072977999</v>
      </c>
      <c r="I32" s="71">
        <v>26839.6859</v>
      </c>
      <c r="J32" s="72">
        <v>24.9542502769389</v>
      </c>
      <c r="K32" s="71">
        <v>26339.401399999999</v>
      </c>
      <c r="L32" s="72">
        <v>27.059605296504099</v>
      </c>
      <c r="M32" s="72">
        <v>1.8993768780182E-2</v>
      </c>
      <c r="N32" s="71">
        <v>2954322.9087999999</v>
      </c>
      <c r="O32" s="71">
        <v>15270676.7349</v>
      </c>
      <c r="P32" s="71">
        <v>23046</v>
      </c>
      <c r="Q32" s="71">
        <v>20784</v>
      </c>
      <c r="R32" s="72">
        <v>10.883371824480401</v>
      </c>
      <c r="S32" s="71">
        <v>4.66699510110214</v>
      </c>
      <c r="T32" s="71">
        <v>4.4369380869899899</v>
      </c>
      <c r="U32" s="73">
        <v>4.9294462309982201</v>
      </c>
    </row>
    <row r="33" spans="1:21" ht="12" thickBot="1">
      <c r="A33" s="74"/>
      <c r="B33" s="46" t="s">
        <v>74</v>
      </c>
      <c r="C33" s="47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1">
        <v>9.8230000000000004</v>
      </c>
      <c r="O33" s="71">
        <v>301.12830000000002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6" t="s">
        <v>31</v>
      </c>
      <c r="C34" s="47"/>
      <c r="D34" s="71">
        <v>199201.93919999999</v>
      </c>
      <c r="E34" s="71">
        <v>152028.3523</v>
      </c>
      <c r="F34" s="72">
        <v>131.029466666133</v>
      </c>
      <c r="G34" s="71">
        <v>108989.80710000001</v>
      </c>
      <c r="H34" s="72">
        <v>82.771164111914501</v>
      </c>
      <c r="I34" s="71">
        <v>2158.3195999999998</v>
      </c>
      <c r="J34" s="72">
        <v>1.0834832274564501</v>
      </c>
      <c r="K34" s="71">
        <v>12710.573</v>
      </c>
      <c r="L34" s="72">
        <v>11.6621667091656</v>
      </c>
      <c r="M34" s="72">
        <v>-0.830194940857505</v>
      </c>
      <c r="N34" s="71">
        <v>3652582.8500999999</v>
      </c>
      <c r="O34" s="71">
        <v>26548225.517200001</v>
      </c>
      <c r="P34" s="71">
        <v>13893</v>
      </c>
      <c r="Q34" s="71">
        <v>11212</v>
      </c>
      <c r="R34" s="72">
        <v>23.911880128433801</v>
      </c>
      <c r="S34" s="71">
        <v>14.3382954869359</v>
      </c>
      <c r="T34" s="71">
        <v>14.0577171869426</v>
      </c>
      <c r="U34" s="73">
        <v>1.9568455696072899</v>
      </c>
    </row>
    <row r="35" spans="1:21" ht="12" thickBot="1">
      <c r="A35" s="74"/>
      <c r="B35" s="46" t="s">
        <v>77</v>
      </c>
      <c r="C35" s="47"/>
      <c r="D35" s="71">
        <v>1389.4874</v>
      </c>
      <c r="E35" s="75"/>
      <c r="F35" s="75"/>
      <c r="G35" s="75"/>
      <c r="H35" s="75"/>
      <c r="I35" s="71">
        <v>138.09049999999999</v>
      </c>
      <c r="J35" s="72">
        <v>9.9382333369845597</v>
      </c>
      <c r="K35" s="75"/>
      <c r="L35" s="75"/>
      <c r="M35" s="75"/>
      <c r="N35" s="71">
        <v>1389.4874</v>
      </c>
      <c r="O35" s="71">
        <v>1389.4874</v>
      </c>
      <c r="P35" s="71">
        <v>136</v>
      </c>
      <c r="Q35" s="75"/>
      <c r="R35" s="75"/>
      <c r="S35" s="71">
        <v>10.2168191176471</v>
      </c>
      <c r="T35" s="75"/>
      <c r="U35" s="76"/>
    </row>
    <row r="36" spans="1:21" ht="12" thickBot="1">
      <c r="A36" s="74"/>
      <c r="B36" s="46" t="s">
        <v>68</v>
      </c>
      <c r="C36" s="47"/>
      <c r="D36" s="71">
        <v>860389.78</v>
      </c>
      <c r="E36" s="75"/>
      <c r="F36" s="75"/>
      <c r="G36" s="71">
        <v>12212.83</v>
      </c>
      <c r="H36" s="72">
        <v>6944.9664819701902</v>
      </c>
      <c r="I36" s="71">
        <v>-50420.55</v>
      </c>
      <c r="J36" s="72">
        <v>-5.8601986183517898</v>
      </c>
      <c r="K36" s="71">
        <v>7.71</v>
      </c>
      <c r="L36" s="72">
        <v>6.3130330971609E-2</v>
      </c>
      <c r="M36" s="72">
        <v>-6540.6303501945504</v>
      </c>
      <c r="N36" s="71">
        <v>4436881.76</v>
      </c>
      <c r="O36" s="71">
        <v>19637721.989999998</v>
      </c>
      <c r="P36" s="71">
        <v>100</v>
      </c>
      <c r="Q36" s="71">
        <v>50</v>
      </c>
      <c r="R36" s="72">
        <v>100</v>
      </c>
      <c r="S36" s="71">
        <v>8603.8978000000006</v>
      </c>
      <c r="T36" s="71">
        <v>19518.565200000001</v>
      </c>
      <c r="U36" s="73">
        <v>-126.85724137727399</v>
      </c>
    </row>
    <row r="37" spans="1:21" ht="12" thickBot="1">
      <c r="A37" s="74"/>
      <c r="B37" s="46" t="s">
        <v>35</v>
      </c>
      <c r="C37" s="47"/>
      <c r="D37" s="71">
        <v>1724064.9</v>
      </c>
      <c r="E37" s="75"/>
      <c r="F37" s="75"/>
      <c r="G37" s="71">
        <v>469773.56</v>
      </c>
      <c r="H37" s="72">
        <v>266.999134646914</v>
      </c>
      <c r="I37" s="71">
        <v>-147492.09</v>
      </c>
      <c r="J37" s="72">
        <v>-8.5549035886062104</v>
      </c>
      <c r="K37" s="71">
        <v>-89904.82</v>
      </c>
      <c r="L37" s="72">
        <v>-19.1379055049416</v>
      </c>
      <c r="M37" s="72">
        <v>0.64053595791638296</v>
      </c>
      <c r="N37" s="71">
        <v>7837685.7300000004</v>
      </c>
      <c r="O37" s="71">
        <v>58107827.18</v>
      </c>
      <c r="P37" s="71">
        <v>316</v>
      </c>
      <c r="Q37" s="71">
        <v>417</v>
      </c>
      <c r="R37" s="72">
        <v>-24.220623501199</v>
      </c>
      <c r="S37" s="71">
        <v>5455.9015822784804</v>
      </c>
      <c r="T37" s="71">
        <v>2185.8993045563502</v>
      </c>
      <c r="U37" s="73">
        <v>59.935140478771501</v>
      </c>
    </row>
    <row r="38" spans="1:21" ht="12" thickBot="1">
      <c r="A38" s="74"/>
      <c r="B38" s="46" t="s">
        <v>36</v>
      </c>
      <c r="C38" s="47"/>
      <c r="D38" s="71">
        <v>926164.69</v>
      </c>
      <c r="E38" s="75"/>
      <c r="F38" s="75"/>
      <c r="G38" s="71">
        <v>852806.42</v>
      </c>
      <c r="H38" s="72">
        <v>8.60198378900572</v>
      </c>
      <c r="I38" s="71">
        <v>-111564.71</v>
      </c>
      <c r="J38" s="72">
        <v>-12.045882466108701</v>
      </c>
      <c r="K38" s="71">
        <v>-97427.78</v>
      </c>
      <c r="L38" s="72">
        <v>-11.4243722508562</v>
      </c>
      <c r="M38" s="72">
        <v>0.145101633230276</v>
      </c>
      <c r="N38" s="71">
        <v>4637170.87</v>
      </c>
      <c r="O38" s="71">
        <v>29002468.07</v>
      </c>
      <c r="P38" s="71">
        <v>382</v>
      </c>
      <c r="Q38" s="71">
        <v>527</v>
      </c>
      <c r="R38" s="72">
        <v>-27.514231499051199</v>
      </c>
      <c r="S38" s="71">
        <v>2424.5148952879599</v>
      </c>
      <c r="T38" s="71">
        <v>2467.85990512334</v>
      </c>
      <c r="U38" s="73">
        <v>-1.78778071933575</v>
      </c>
    </row>
    <row r="39" spans="1:21" ht="12" thickBot="1">
      <c r="A39" s="74"/>
      <c r="B39" s="46" t="s">
        <v>37</v>
      </c>
      <c r="C39" s="47"/>
      <c r="D39" s="71">
        <v>582210.93000000005</v>
      </c>
      <c r="E39" s="75"/>
      <c r="F39" s="75"/>
      <c r="G39" s="71">
        <v>373727.08</v>
      </c>
      <c r="H39" s="72">
        <v>55.785053092754197</v>
      </c>
      <c r="I39" s="71">
        <v>-152044.26999999999</v>
      </c>
      <c r="J39" s="72">
        <v>-26.114980356002601</v>
      </c>
      <c r="K39" s="71">
        <v>-62055.49</v>
      </c>
      <c r="L39" s="72">
        <v>-16.604493846151001</v>
      </c>
      <c r="M39" s="72">
        <v>1.4501340654952499</v>
      </c>
      <c r="N39" s="71">
        <v>5583357.04</v>
      </c>
      <c r="O39" s="71">
        <v>33446029.850000001</v>
      </c>
      <c r="P39" s="71">
        <v>252</v>
      </c>
      <c r="Q39" s="71">
        <v>363</v>
      </c>
      <c r="R39" s="72">
        <v>-30.578512396694201</v>
      </c>
      <c r="S39" s="71">
        <v>2310.36083333333</v>
      </c>
      <c r="T39" s="71">
        <v>2389.8529476583999</v>
      </c>
      <c r="U39" s="73">
        <v>-3.4406796193120899</v>
      </c>
    </row>
    <row r="40" spans="1:21" ht="12" thickBot="1">
      <c r="A40" s="74"/>
      <c r="B40" s="46" t="s">
        <v>70</v>
      </c>
      <c r="C40" s="47"/>
      <c r="D40" s="75"/>
      <c r="E40" s="75"/>
      <c r="F40" s="75"/>
      <c r="G40" s="71">
        <v>0.04</v>
      </c>
      <c r="H40" s="75"/>
      <c r="I40" s="75"/>
      <c r="J40" s="75"/>
      <c r="K40" s="71">
        <v>0.04</v>
      </c>
      <c r="L40" s="72">
        <v>100</v>
      </c>
      <c r="M40" s="75"/>
      <c r="N40" s="71">
        <v>17.12</v>
      </c>
      <c r="O40" s="71">
        <v>1244.43</v>
      </c>
      <c r="P40" s="75"/>
      <c r="Q40" s="71">
        <v>3</v>
      </c>
      <c r="R40" s="75"/>
      <c r="S40" s="75"/>
      <c r="T40" s="71">
        <v>3.333333333333E-3</v>
      </c>
      <c r="U40" s="76"/>
    </row>
    <row r="41" spans="1:21" ht="12" thickBot="1">
      <c r="A41" s="74"/>
      <c r="B41" s="46" t="s">
        <v>32</v>
      </c>
      <c r="C41" s="47"/>
      <c r="D41" s="71">
        <v>112939.658</v>
      </c>
      <c r="E41" s="75"/>
      <c r="F41" s="75"/>
      <c r="G41" s="71">
        <v>103316.41009999999</v>
      </c>
      <c r="H41" s="72">
        <v>9.3143459888759708</v>
      </c>
      <c r="I41" s="71">
        <v>5415.3263999999999</v>
      </c>
      <c r="J41" s="72">
        <v>4.7948847162260799</v>
      </c>
      <c r="K41" s="71">
        <v>5235.7695000000003</v>
      </c>
      <c r="L41" s="72">
        <v>5.0677036638538802</v>
      </c>
      <c r="M41" s="72">
        <v>3.4294271357819997E-2</v>
      </c>
      <c r="N41" s="71">
        <v>1477726.8414</v>
      </c>
      <c r="O41" s="71">
        <v>11354568.971000001</v>
      </c>
      <c r="P41" s="71">
        <v>102</v>
      </c>
      <c r="Q41" s="71">
        <v>76</v>
      </c>
      <c r="R41" s="72">
        <v>34.210526315789501</v>
      </c>
      <c r="S41" s="71">
        <v>1107.2515490196099</v>
      </c>
      <c r="T41" s="71">
        <v>562.61808289473697</v>
      </c>
      <c r="U41" s="73">
        <v>49.187871230083601</v>
      </c>
    </row>
    <row r="42" spans="1:21" ht="12" thickBot="1">
      <c r="A42" s="74"/>
      <c r="B42" s="46" t="s">
        <v>33</v>
      </c>
      <c r="C42" s="47"/>
      <c r="D42" s="71">
        <v>1372948.6580999999</v>
      </c>
      <c r="E42" s="71">
        <v>818790.73930000002</v>
      </c>
      <c r="F42" s="72">
        <v>167.68004231139199</v>
      </c>
      <c r="G42" s="71">
        <v>339128.52990000002</v>
      </c>
      <c r="H42" s="72">
        <v>304.84610908579299</v>
      </c>
      <c r="I42" s="71">
        <v>11159.761200000001</v>
      </c>
      <c r="J42" s="72">
        <v>0.812831647721176</v>
      </c>
      <c r="K42" s="71">
        <v>11029.1677</v>
      </c>
      <c r="L42" s="72">
        <v>3.2522087431724498</v>
      </c>
      <c r="M42" s="72">
        <v>1.1840739351529E-2</v>
      </c>
      <c r="N42" s="71">
        <v>10529359.896</v>
      </c>
      <c r="O42" s="71">
        <v>65136518.001000002</v>
      </c>
      <c r="P42" s="71">
        <v>1562</v>
      </c>
      <c r="Q42" s="71">
        <v>1576</v>
      </c>
      <c r="R42" s="72">
        <v>-0.88832487309644703</v>
      </c>
      <c r="S42" s="71">
        <v>878.96841107554405</v>
      </c>
      <c r="T42" s="71">
        <v>298.74407912436499</v>
      </c>
      <c r="U42" s="73">
        <v>66.011966373307004</v>
      </c>
    </row>
    <row r="43" spans="1:21" ht="12" thickBot="1">
      <c r="A43" s="74"/>
      <c r="B43" s="46" t="s">
        <v>38</v>
      </c>
      <c r="C43" s="47"/>
      <c r="D43" s="71">
        <v>407271.74</v>
      </c>
      <c r="E43" s="75"/>
      <c r="F43" s="75"/>
      <c r="G43" s="71">
        <v>233679.13</v>
      </c>
      <c r="H43" s="72">
        <v>74.286740968266997</v>
      </c>
      <c r="I43" s="71">
        <v>-107805.02</v>
      </c>
      <c r="J43" s="72">
        <v>-26.470046755515099</v>
      </c>
      <c r="K43" s="71">
        <v>-39049.980000000003</v>
      </c>
      <c r="L43" s="72">
        <v>-16.710940339430401</v>
      </c>
      <c r="M43" s="72">
        <v>1.7606933473461399</v>
      </c>
      <c r="N43" s="71">
        <v>4198787.04</v>
      </c>
      <c r="O43" s="71">
        <v>27428233.620000001</v>
      </c>
      <c r="P43" s="71">
        <v>246</v>
      </c>
      <c r="Q43" s="71">
        <v>323</v>
      </c>
      <c r="R43" s="72">
        <v>-23.839009287925698</v>
      </c>
      <c r="S43" s="71">
        <v>1655.5761788617899</v>
      </c>
      <c r="T43" s="71">
        <v>1805.1206811145501</v>
      </c>
      <c r="U43" s="73">
        <v>-9.0327768762398204</v>
      </c>
    </row>
    <row r="44" spans="1:21" ht="12" thickBot="1">
      <c r="A44" s="74"/>
      <c r="B44" s="46" t="s">
        <v>39</v>
      </c>
      <c r="C44" s="47"/>
      <c r="D44" s="71">
        <v>142804.16</v>
      </c>
      <c r="E44" s="75"/>
      <c r="F44" s="75"/>
      <c r="G44" s="71">
        <v>127990.85</v>
      </c>
      <c r="H44" s="72">
        <v>11.573725778053699</v>
      </c>
      <c r="I44" s="71">
        <v>16868.53</v>
      </c>
      <c r="J44" s="72">
        <v>11.8123519650968</v>
      </c>
      <c r="K44" s="71">
        <v>15657.43</v>
      </c>
      <c r="L44" s="72">
        <v>12.233241673135201</v>
      </c>
      <c r="M44" s="72">
        <v>7.7349858821019996E-2</v>
      </c>
      <c r="N44" s="71">
        <v>1894764.1</v>
      </c>
      <c r="O44" s="71">
        <v>10442991.630000001</v>
      </c>
      <c r="P44" s="71">
        <v>105</v>
      </c>
      <c r="Q44" s="71">
        <v>158</v>
      </c>
      <c r="R44" s="72">
        <v>-33.544303797468402</v>
      </c>
      <c r="S44" s="71">
        <v>1360.0396190476199</v>
      </c>
      <c r="T44" s="71">
        <v>1623.74778481013</v>
      </c>
      <c r="U44" s="73">
        <v>-19.389741450853599</v>
      </c>
    </row>
    <row r="45" spans="1:21" ht="12" thickBot="1">
      <c r="A45" s="74"/>
      <c r="B45" s="46" t="s">
        <v>76</v>
      </c>
      <c r="C45" s="47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1">
        <v>828.80349999999999</v>
      </c>
      <c r="O45" s="71">
        <v>-695.12810000000002</v>
      </c>
      <c r="P45" s="75"/>
      <c r="Q45" s="75"/>
      <c r="R45" s="75"/>
      <c r="S45" s="75"/>
      <c r="T45" s="75"/>
      <c r="U45" s="76"/>
    </row>
    <row r="46" spans="1:21" ht="12" thickBot="1">
      <c r="A46" s="77"/>
      <c r="B46" s="46" t="s">
        <v>34</v>
      </c>
      <c r="C46" s="47"/>
      <c r="D46" s="78">
        <v>6110.2564000000002</v>
      </c>
      <c r="E46" s="79"/>
      <c r="F46" s="79"/>
      <c r="G46" s="78">
        <v>16612.427199999998</v>
      </c>
      <c r="H46" s="80">
        <v>-63.218761915778302</v>
      </c>
      <c r="I46" s="78">
        <v>561.75059999999996</v>
      </c>
      <c r="J46" s="80">
        <v>9.1935683746430001</v>
      </c>
      <c r="K46" s="78">
        <v>2257.4077000000002</v>
      </c>
      <c r="L46" s="80">
        <v>13.5886687286732</v>
      </c>
      <c r="M46" s="80">
        <v>-0.75115235054793195</v>
      </c>
      <c r="N46" s="78">
        <v>474810.05320000002</v>
      </c>
      <c r="O46" s="78">
        <v>3975407.0095000002</v>
      </c>
      <c r="P46" s="78">
        <v>13</v>
      </c>
      <c r="Q46" s="78">
        <v>15</v>
      </c>
      <c r="R46" s="80">
        <v>-13.3333333333333</v>
      </c>
      <c r="S46" s="78">
        <v>470.01972307692301</v>
      </c>
      <c r="T46" s="78">
        <v>1740.8756800000001</v>
      </c>
      <c r="U46" s="81">
        <v>-270.38353807869697</v>
      </c>
    </row>
  </sheetData>
  <mergeCells count="44">
    <mergeCell ref="B24:C24"/>
    <mergeCell ref="B19:C19"/>
    <mergeCell ref="B20:C20"/>
    <mergeCell ref="B21:C21"/>
    <mergeCell ref="B22:C22"/>
    <mergeCell ref="B23:C23"/>
    <mergeCell ref="B46:C4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3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F36" sqref="F3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72428</v>
      </c>
      <c r="D2" s="37">
        <v>497354.98070000001</v>
      </c>
      <c r="E2" s="37">
        <v>386414.524403419</v>
      </c>
      <c r="F2" s="37">
        <v>110940.456296581</v>
      </c>
      <c r="G2" s="37">
        <v>386414.524403419</v>
      </c>
      <c r="H2" s="37">
        <v>0.223060913435387</v>
      </c>
    </row>
    <row r="3" spans="1:8">
      <c r="A3" s="37">
        <v>2</v>
      </c>
      <c r="B3" s="37">
        <v>13</v>
      </c>
      <c r="C3" s="37">
        <v>7143</v>
      </c>
      <c r="D3" s="37">
        <v>67336.095722222206</v>
      </c>
      <c r="E3" s="37">
        <v>52594.0693777778</v>
      </c>
      <c r="F3" s="37">
        <v>14742.026344444401</v>
      </c>
      <c r="G3" s="37">
        <v>52594.0693777778</v>
      </c>
      <c r="H3" s="37">
        <v>0.21893200350164199</v>
      </c>
    </row>
    <row r="4" spans="1:8">
      <c r="A4" s="37">
        <v>3</v>
      </c>
      <c r="B4" s="37">
        <v>14</v>
      </c>
      <c r="C4" s="37">
        <v>108354</v>
      </c>
      <c r="D4" s="37">
        <v>122986.385653196</v>
      </c>
      <c r="E4" s="37">
        <v>90248.426609135102</v>
      </c>
      <c r="F4" s="37">
        <v>32737.959044060601</v>
      </c>
      <c r="G4" s="37">
        <v>90248.426609135102</v>
      </c>
      <c r="H4" s="37">
        <v>0.26619173228146598</v>
      </c>
    </row>
    <row r="5" spans="1:8">
      <c r="A5" s="37">
        <v>4</v>
      </c>
      <c r="B5" s="37">
        <v>15</v>
      </c>
      <c r="C5" s="37">
        <v>2507</v>
      </c>
      <c r="D5" s="37">
        <v>42709.065281839503</v>
      </c>
      <c r="E5" s="37">
        <v>33086.539441540001</v>
      </c>
      <c r="F5" s="37">
        <v>9622.5258402995205</v>
      </c>
      <c r="G5" s="37">
        <v>33086.539441540001</v>
      </c>
      <c r="H5" s="37">
        <v>0.225304060784284</v>
      </c>
    </row>
    <row r="6" spans="1:8">
      <c r="A6" s="37">
        <v>5</v>
      </c>
      <c r="B6" s="37">
        <v>16</v>
      </c>
      <c r="C6" s="37">
        <v>7297</v>
      </c>
      <c r="D6" s="37">
        <v>143449.58234700901</v>
      </c>
      <c r="E6" s="37">
        <v>119630.786824786</v>
      </c>
      <c r="F6" s="37">
        <v>23818.795522222201</v>
      </c>
      <c r="G6" s="37">
        <v>119630.786824786</v>
      </c>
      <c r="H6" s="37">
        <v>0.166042975744634</v>
      </c>
    </row>
    <row r="7" spans="1:8">
      <c r="A7" s="37">
        <v>6</v>
      </c>
      <c r="B7" s="37">
        <v>17</v>
      </c>
      <c r="C7" s="37">
        <v>25533</v>
      </c>
      <c r="D7" s="37">
        <v>204289.384137607</v>
      </c>
      <c r="E7" s="37">
        <v>148778.12603504301</v>
      </c>
      <c r="F7" s="37">
        <v>55511.258102564097</v>
      </c>
      <c r="G7" s="37">
        <v>148778.12603504301</v>
      </c>
      <c r="H7" s="37">
        <v>0.27172854985539702</v>
      </c>
    </row>
    <row r="8" spans="1:8">
      <c r="A8" s="37">
        <v>7</v>
      </c>
      <c r="B8" s="37">
        <v>18</v>
      </c>
      <c r="C8" s="37">
        <v>54146</v>
      </c>
      <c r="D8" s="37">
        <v>130667.14702649599</v>
      </c>
      <c r="E8" s="37">
        <v>108734.05497265</v>
      </c>
      <c r="F8" s="37">
        <v>21933.092053846201</v>
      </c>
      <c r="G8" s="37">
        <v>108734.05497265</v>
      </c>
      <c r="H8" s="37">
        <v>0.16785467925919201</v>
      </c>
    </row>
    <row r="9" spans="1:8">
      <c r="A9" s="37">
        <v>8</v>
      </c>
      <c r="B9" s="37">
        <v>19</v>
      </c>
      <c r="C9" s="37">
        <v>18275</v>
      </c>
      <c r="D9" s="37">
        <v>112371.88950256399</v>
      </c>
      <c r="E9" s="37">
        <v>93114.893212820505</v>
      </c>
      <c r="F9" s="37">
        <v>19256.996289743602</v>
      </c>
      <c r="G9" s="37">
        <v>93114.893212820505</v>
      </c>
      <c r="H9" s="37">
        <v>0.171368447883082</v>
      </c>
    </row>
    <row r="10" spans="1:8">
      <c r="A10" s="37">
        <v>9</v>
      </c>
      <c r="B10" s="37">
        <v>21</v>
      </c>
      <c r="C10" s="37">
        <v>243522</v>
      </c>
      <c r="D10" s="37">
        <v>1041398.16786752</v>
      </c>
      <c r="E10" s="37">
        <v>1067865.0222666699</v>
      </c>
      <c r="F10" s="37">
        <v>-26466.854399145301</v>
      </c>
      <c r="G10" s="37">
        <v>1067865.0222666699</v>
      </c>
      <c r="H10" s="37">
        <v>-2.5414731094967901E-2</v>
      </c>
    </row>
    <row r="11" spans="1:8">
      <c r="A11" s="37">
        <v>10</v>
      </c>
      <c r="B11" s="37">
        <v>22</v>
      </c>
      <c r="C11" s="37">
        <v>44104</v>
      </c>
      <c r="D11" s="37">
        <v>692663.14917008497</v>
      </c>
      <c r="E11" s="37">
        <v>645916.94438717898</v>
      </c>
      <c r="F11" s="37">
        <v>46746.204782906003</v>
      </c>
      <c r="G11" s="37">
        <v>645916.94438717898</v>
      </c>
      <c r="H11" s="37">
        <v>6.7487645096920401E-2</v>
      </c>
    </row>
    <row r="12" spans="1:8">
      <c r="A12" s="37">
        <v>11</v>
      </c>
      <c r="B12" s="37">
        <v>23</v>
      </c>
      <c r="C12" s="37">
        <v>200787.777</v>
      </c>
      <c r="D12" s="37">
        <v>1813601.85398291</v>
      </c>
      <c r="E12" s="37">
        <v>1568867.7692606801</v>
      </c>
      <c r="F12" s="37">
        <v>244734.084722222</v>
      </c>
      <c r="G12" s="37">
        <v>1568867.7692606801</v>
      </c>
      <c r="H12" s="37">
        <v>0.13494366703736799</v>
      </c>
    </row>
    <row r="13" spans="1:8">
      <c r="A13" s="37">
        <v>12</v>
      </c>
      <c r="B13" s="37">
        <v>24</v>
      </c>
      <c r="C13" s="37">
        <v>21848</v>
      </c>
      <c r="D13" s="37">
        <v>598674.94122136803</v>
      </c>
      <c r="E13" s="37">
        <v>590695.57682564098</v>
      </c>
      <c r="F13" s="37">
        <v>7979.3643957265003</v>
      </c>
      <c r="G13" s="37">
        <v>590695.57682564098</v>
      </c>
      <c r="H13" s="37">
        <v>1.33283754610601E-2</v>
      </c>
    </row>
    <row r="14" spans="1:8">
      <c r="A14" s="37">
        <v>13</v>
      </c>
      <c r="B14" s="37">
        <v>25</v>
      </c>
      <c r="C14" s="37">
        <v>79124</v>
      </c>
      <c r="D14" s="37">
        <v>1054753.237</v>
      </c>
      <c r="E14" s="37">
        <v>968823.50780000002</v>
      </c>
      <c r="F14" s="37">
        <v>85929.729200000002</v>
      </c>
      <c r="G14" s="37">
        <v>968823.50780000002</v>
      </c>
      <c r="H14" s="37">
        <v>8.1469035775995402E-2</v>
      </c>
    </row>
    <row r="15" spans="1:8">
      <c r="A15" s="37">
        <v>14</v>
      </c>
      <c r="B15" s="37">
        <v>26</v>
      </c>
      <c r="C15" s="37">
        <v>76413</v>
      </c>
      <c r="D15" s="37">
        <v>347174.27866941999</v>
      </c>
      <c r="E15" s="37">
        <v>318910.17840206501</v>
      </c>
      <c r="F15" s="37">
        <v>28264.100267354999</v>
      </c>
      <c r="G15" s="37">
        <v>318910.17840206501</v>
      </c>
      <c r="H15" s="37">
        <v>8.1411849909157896E-2</v>
      </c>
    </row>
    <row r="16" spans="1:8">
      <c r="A16" s="37">
        <v>15</v>
      </c>
      <c r="B16" s="37">
        <v>27</v>
      </c>
      <c r="C16" s="37">
        <v>167985.13</v>
      </c>
      <c r="D16" s="37">
        <v>1260422.5497000001</v>
      </c>
      <c r="E16" s="37">
        <v>1200145.656</v>
      </c>
      <c r="F16" s="37">
        <v>60276.893700000001</v>
      </c>
      <c r="G16" s="37">
        <v>1200145.656</v>
      </c>
      <c r="H16" s="37">
        <v>4.7822766828748697E-2</v>
      </c>
    </row>
    <row r="17" spans="1:8">
      <c r="A17" s="37">
        <v>16</v>
      </c>
      <c r="B17" s="37">
        <v>29</v>
      </c>
      <c r="C17" s="37">
        <v>202427</v>
      </c>
      <c r="D17" s="37">
        <v>2520462.2638487201</v>
      </c>
      <c r="E17" s="37">
        <v>2378086.2030555601</v>
      </c>
      <c r="F17" s="37">
        <v>142376.060793162</v>
      </c>
      <c r="G17" s="37">
        <v>2378086.2030555601</v>
      </c>
      <c r="H17" s="37">
        <v>5.6488074761236698E-2</v>
      </c>
    </row>
    <row r="18" spans="1:8">
      <c r="A18" s="37">
        <v>17</v>
      </c>
      <c r="B18" s="37">
        <v>31</v>
      </c>
      <c r="C18" s="37">
        <v>29749.982</v>
      </c>
      <c r="D18" s="37">
        <v>252965.87884650199</v>
      </c>
      <c r="E18" s="37">
        <v>214979.678653396</v>
      </c>
      <c r="F18" s="37">
        <v>37986.200193106102</v>
      </c>
      <c r="G18" s="37">
        <v>214979.678653396</v>
      </c>
      <c r="H18" s="37">
        <v>0.150163335728594</v>
      </c>
    </row>
    <row r="19" spans="1:8">
      <c r="A19" s="37">
        <v>18</v>
      </c>
      <c r="B19" s="37">
        <v>32</v>
      </c>
      <c r="C19" s="37">
        <v>13973.992</v>
      </c>
      <c r="D19" s="37">
        <v>235048.00059236799</v>
      </c>
      <c r="E19" s="37">
        <v>215628.71501731101</v>
      </c>
      <c r="F19" s="37">
        <v>19419.285575057602</v>
      </c>
      <c r="G19" s="37">
        <v>215628.71501731101</v>
      </c>
      <c r="H19" s="37">
        <v>8.2618382313897898E-2</v>
      </c>
    </row>
    <row r="20" spans="1:8">
      <c r="A20" s="37">
        <v>19</v>
      </c>
      <c r="B20" s="37">
        <v>33</v>
      </c>
      <c r="C20" s="37">
        <v>47492.167999999998</v>
      </c>
      <c r="D20" s="37">
        <v>686102.20919533295</v>
      </c>
      <c r="E20" s="37">
        <v>576747.661967878</v>
      </c>
      <c r="F20" s="37">
        <v>109354.547227455</v>
      </c>
      <c r="G20" s="37">
        <v>576747.661967878</v>
      </c>
      <c r="H20" s="37">
        <v>0.15938521369244199</v>
      </c>
    </row>
    <row r="21" spans="1:8">
      <c r="A21" s="37">
        <v>20</v>
      </c>
      <c r="B21" s="37">
        <v>34</v>
      </c>
      <c r="C21" s="37">
        <v>40563.671000000002</v>
      </c>
      <c r="D21" s="37">
        <v>250206.27448028899</v>
      </c>
      <c r="E21" s="37">
        <v>187618.7343066</v>
      </c>
      <c r="F21" s="37">
        <v>62587.540173689304</v>
      </c>
      <c r="G21" s="37">
        <v>187618.7343066</v>
      </c>
      <c r="H21" s="37">
        <v>0.25014376759212698</v>
      </c>
    </row>
    <row r="22" spans="1:8">
      <c r="A22" s="37">
        <v>21</v>
      </c>
      <c r="B22" s="37">
        <v>35</v>
      </c>
      <c r="C22" s="37">
        <v>28452.312000000002</v>
      </c>
      <c r="D22" s="37">
        <v>880720.22348230099</v>
      </c>
      <c r="E22" s="37">
        <v>854013.95998318598</v>
      </c>
      <c r="F22" s="37">
        <v>26706.263499115001</v>
      </c>
      <c r="G22" s="37">
        <v>854013.95998318598</v>
      </c>
      <c r="H22" s="37">
        <v>3.0323209104385601E-2</v>
      </c>
    </row>
    <row r="23" spans="1:8">
      <c r="A23" s="37">
        <v>22</v>
      </c>
      <c r="B23" s="37">
        <v>36</v>
      </c>
      <c r="C23" s="37">
        <v>138431.85500000001</v>
      </c>
      <c r="D23" s="37">
        <v>822744.60831946903</v>
      </c>
      <c r="E23" s="37">
        <v>697839.55147863599</v>
      </c>
      <c r="F23" s="37">
        <v>124905.056840833</v>
      </c>
      <c r="G23" s="37">
        <v>697839.55147863599</v>
      </c>
      <c r="H23" s="37">
        <v>0.151815102253861</v>
      </c>
    </row>
    <row r="24" spans="1:8">
      <c r="A24" s="37">
        <v>23</v>
      </c>
      <c r="B24" s="37">
        <v>37</v>
      </c>
      <c r="C24" s="37">
        <v>181614.87299999999</v>
      </c>
      <c r="D24" s="37">
        <v>1488860.1544628299</v>
      </c>
      <c r="E24" s="37">
        <v>1331694.5003744001</v>
      </c>
      <c r="F24" s="37">
        <v>157165.65408842699</v>
      </c>
      <c r="G24" s="37">
        <v>1331694.5003744001</v>
      </c>
      <c r="H24" s="37">
        <v>0.105561058651026</v>
      </c>
    </row>
    <row r="25" spans="1:8">
      <c r="A25" s="37">
        <v>24</v>
      </c>
      <c r="B25" s="37">
        <v>38</v>
      </c>
      <c r="C25" s="37">
        <v>138491.70000000001</v>
      </c>
      <c r="D25" s="37">
        <v>569043.975856637</v>
      </c>
      <c r="E25" s="37">
        <v>533497.98575486697</v>
      </c>
      <c r="F25" s="37">
        <v>35545.990101769901</v>
      </c>
      <c r="G25" s="37">
        <v>533497.98575486697</v>
      </c>
      <c r="H25" s="37">
        <v>6.2466156588792801E-2</v>
      </c>
    </row>
    <row r="26" spans="1:8">
      <c r="A26" s="37">
        <v>25</v>
      </c>
      <c r="B26" s="37">
        <v>39</v>
      </c>
      <c r="C26" s="37">
        <v>190492.23</v>
      </c>
      <c r="D26" s="37">
        <v>107555.522289131</v>
      </c>
      <c r="E26" s="37">
        <v>80715.879996323099</v>
      </c>
      <c r="F26" s="37">
        <v>26839.642292807799</v>
      </c>
      <c r="G26" s="37">
        <v>80715.879996323099</v>
      </c>
      <c r="H26" s="37">
        <v>0.24954220593766899</v>
      </c>
    </row>
    <row r="27" spans="1:8">
      <c r="A27" s="37">
        <v>26</v>
      </c>
      <c r="B27" s="37">
        <v>42</v>
      </c>
      <c r="C27" s="37">
        <v>14694.075999999999</v>
      </c>
      <c r="D27" s="37">
        <v>199201.93909999999</v>
      </c>
      <c r="E27" s="37">
        <v>197043.61840000001</v>
      </c>
      <c r="F27" s="37">
        <v>2158.3207000000002</v>
      </c>
      <c r="G27" s="37">
        <v>197043.61840000001</v>
      </c>
      <c r="H27" s="37">
        <v>1.08348378020382E-2</v>
      </c>
    </row>
    <row r="28" spans="1:8">
      <c r="A28" s="37">
        <v>27</v>
      </c>
      <c r="B28" s="37">
        <v>43</v>
      </c>
      <c r="C28" s="37">
        <v>156.93199999999999</v>
      </c>
      <c r="D28" s="37">
        <v>1389.4871000000001</v>
      </c>
      <c r="E28" s="37">
        <v>1251.3970999999999</v>
      </c>
      <c r="F28" s="37">
        <v>138.09</v>
      </c>
      <c r="G28" s="37">
        <v>1251.3970999999999</v>
      </c>
      <c r="H28" s="37">
        <v>9.9381994982177202E-2</v>
      </c>
    </row>
    <row r="29" spans="1:8">
      <c r="A29" s="37">
        <v>28</v>
      </c>
      <c r="B29" s="37">
        <v>75</v>
      </c>
      <c r="C29" s="37">
        <v>404</v>
      </c>
      <c r="D29" s="37">
        <v>112939.65811965799</v>
      </c>
      <c r="E29" s="37">
        <v>107524.331623932</v>
      </c>
      <c r="F29" s="37">
        <v>5415.3264957265001</v>
      </c>
      <c r="G29" s="37">
        <v>107524.331623932</v>
      </c>
      <c r="H29" s="37">
        <v>4.7948847959049301E-2</v>
      </c>
    </row>
    <row r="30" spans="1:8">
      <c r="A30" s="37">
        <v>29</v>
      </c>
      <c r="B30" s="37">
        <v>76</v>
      </c>
      <c r="C30" s="37">
        <v>1926</v>
      </c>
      <c r="D30" s="37">
        <v>1372948.6526675201</v>
      </c>
      <c r="E30" s="37">
        <v>1361788.8952794899</v>
      </c>
      <c r="F30" s="37">
        <v>11159.757388034201</v>
      </c>
      <c r="G30" s="37">
        <v>1361788.8952794899</v>
      </c>
      <c r="H30" s="37">
        <v>8.1283137328928799E-3</v>
      </c>
    </row>
    <row r="31" spans="1:8">
      <c r="A31" s="30">
        <v>30</v>
      </c>
      <c r="B31" s="39">
        <v>99</v>
      </c>
      <c r="C31" s="40">
        <v>11</v>
      </c>
      <c r="D31" s="40">
        <v>6110.2564102564102</v>
      </c>
      <c r="E31" s="40">
        <v>5548.5059829059801</v>
      </c>
      <c r="F31" s="40">
        <v>561.750427350427</v>
      </c>
      <c r="G31" s="40">
        <v>5548.5059829059801</v>
      </c>
      <c r="H31" s="40">
        <v>9.1935655336410696E-2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492</v>
      </c>
      <c r="D34" s="34">
        <v>860389.78</v>
      </c>
      <c r="E34" s="34">
        <v>910810.33</v>
      </c>
      <c r="F34" s="30"/>
      <c r="G34" s="30"/>
      <c r="H34" s="30"/>
    </row>
    <row r="35" spans="1:8">
      <c r="A35" s="30"/>
      <c r="B35" s="33">
        <v>71</v>
      </c>
      <c r="C35" s="34">
        <v>800</v>
      </c>
      <c r="D35" s="34">
        <v>1724064.9</v>
      </c>
      <c r="E35" s="34">
        <v>1871556.99</v>
      </c>
      <c r="F35" s="30"/>
      <c r="G35" s="30"/>
      <c r="H35" s="30"/>
    </row>
    <row r="36" spans="1:8">
      <c r="A36" s="30"/>
      <c r="B36" s="33">
        <v>72</v>
      </c>
      <c r="C36" s="34">
        <v>345</v>
      </c>
      <c r="D36" s="34">
        <v>926164.69</v>
      </c>
      <c r="E36" s="34">
        <v>1037729.4</v>
      </c>
      <c r="F36" s="30"/>
      <c r="G36" s="30"/>
      <c r="H36" s="30"/>
    </row>
    <row r="37" spans="1:8">
      <c r="A37" s="30"/>
      <c r="B37" s="33">
        <v>73</v>
      </c>
      <c r="C37" s="34">
        <v>240</v>
      </c>
      <c r="D37" s="34">
        <v>582210.93000000005</v>
      </c>
      <c r="E37" s="34">
        <v>734255.2</v>
      </c>
      <c r="F37" s="30"/>
      <c r="G37" s="30"/>
      <c r="H37" s="30"/>
    </row>
    <row r="38" spans="1:8">
      <c r="A38" s="30"/>
      <c r="B38" s="33">
        <v>77</v>
      </c>
      <c r="C38" s="34">
        <v>226</v>
      </c>
      <c r="D38" s="34">
        <v>407271.74</v>
      </c>
      <c r="E38" s="34">
        <v>515076.76</v>
      </c>
      <c r="F38" s="30"/>
      <c r="G38" s="30"/>
      <c r="H38" s="30"/>
    </row>
    <row r="39" spans="1:8">
      <c r="A39" s="30"/>
      <c r="B39" s="33">
        <v>78</v>
      </c>
      <c r="C39" s="34">
        <v>95</v>
      </c>
      <c r="D39" s="34">
        <v>142804.16</v>
      </c>
      <c r="E39" s="34">
        <v>125935.63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2016-05-03T06:56:33Z</dcterms:modified>
</cp:coreProperties>
</file>