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H33" i="2"/>
  <c r="H30"/>
  <c r="J40"/>
  <c r="I40"/>
  <c r="H40"/>
  <c r="F40"/>
  <c r="E40"/>
  <c r="G40" l="1"/>
  <c r="L40" s="1"/>
  <c r="K40"/>
  <c r="E4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2" l="1"/>
  <c r="H41" l="1"/>
  <c r="J8" l="1"/>
  <c r="F38" l="1"/>
  <c r="F39"/>
  <c r="F33"/>
  <c r="F34"/>
  <c r="E38"/>
  <c r="K38" s="1"/>
  <c r="E39"/>
  <c r="K39" s="1"/>
  <c r="E34"/>
  <c r="K34" s="1"/>
  <c r="E33"/>
  <c r="K33" s="1"/>
  <c r="F41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1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1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1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1"/>
  <c r="L41" s="1"/>
  <c r="G38"/>
  <c r="L38" s="1"/>
  <c r="G33"/>
  <c r="L33" s="1"/>
  <c r="G39"/>
  <c r="L39" s="1"/>
  <c r="G34"/>
  <c r="L34" s="1"/>
  <c r="G29"/>
  <c r="L29" s="1"/>
  <c r="G32"/>
  <c r="L32" s="1"/>
  <c r="I3"/>
  <c r="K5"/>
  <c r="K7"/>
  <c r="K41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<sst xmlns="http://schemas.openxmlformats.org/spreadsheetml/2006/main" count="119" uniqueCount="78">
  <si>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</si>
  <si>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</si>
  <si>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</si>
  <si>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</si>
  <si>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</si>
  <si>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</si>
  <si>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</si>
  <si>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</si>
  <si>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</si>
  <si>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</si>
  <si>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</si>
  <si>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</si>
  <si>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</si>
  <si>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</si>
  <si>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</si>
  <si>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</si>
  <si>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</si>
  <si>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</si>
  <si>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</si>
  <si>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</si>
  <si>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</si>
  <si>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</si>
  <si>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</si>
  <si>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</si>
  <si>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</si>
  <si>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</si>
  <si>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</si>
  <si>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</si>
  <si>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</si>
  <si>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</si>
  <si>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</si>
  <si>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</si>
  <si>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</si>
  <si>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</si>
  <si>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</si>
  <si>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</si>
  <si>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</si>
  <si>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</si>
  <si>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</si>
  <si>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</si>
  <si>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36" type="noConversion"/>
  </si>
  <si>
    <t>COST</t>
    <phoneticPr fontId="36" type="noConversion"/>
  </si>
  <si>
    <t>成本</t>
    <phoneticPr fontId="36" type="noConversion"/>
  </si>
  <si>
    <t>销售金额差异</t>
    <phoneticPr fontId="36" type="noConversion"/>
  </si>
  <si>
    <t>销售成本差异</t>
    <phoneticPr fontId="3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</si>
  <si>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</si>
  <si>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</si>
  <si>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</si>
  <si>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</si>
  <si>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</si>
  <si>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</si>
  <si>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</si>
  <si>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</si>
  <si>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</si>
  <si>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</si>
  <si>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</si>
  <si>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</si>
  <si>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</si>
  <si>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</si>
  <si>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</si>
  <si>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</si>
  <si>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</si>
  <si>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</si>
  <si>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</si>
  <si>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</si>
  <si>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</si>
  <si>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</si>
  <si>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</si>
  <si>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</si>
  <si>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3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</si>
  <si>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</si>
  <si>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3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</si>
  <si>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</si>
  <si>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3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</si>
  <si>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</si>
  <si>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36" type="noConversion"/>
  </si>
  <si>
    <t>910-市场部</t>
  </si>
  <si>
    <t>43-加工专柜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</si>
</sst>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9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3">
    <xf numFmtId="0" fontId="0" fillId="0" borderId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32" fillId="8" borderId="8" applyNumberFormat="0" applyFont="0" applyAlignment="0" applyProtection="0">
      <alignment vertical="center"/>
    </xf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40" fillId="0" borderId="0"/>
    <xf numFmtId="0" fontId="41" fillId="0" borderId="0"/>
    <xf numFmtId="0" fontId="41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3" fillId="0" borderId="0"/>
    <xf numFmtId="0" fontId="46" fillId="0" borderId="0" applyNumberFormat="0" applyFill="0" applyBorder="0" applyAlignment="0" applyProtection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7" fillId="0" borderId="0"/>
    <xf numFmtId="43" fontId="47" fillId="0" borderId="0" applyFont="0" applyFill="0" applyBorder="0" applyAlignment="0" applyProtection="0"/>
    <xf numFmtId="41" fontId="47" fillId="0" borderId="0" applyFont="0" applyFill="0" applyBorder="0" applyAlignment="0" applyProtection="0"/>
    <xf numFmtId="178" fontId="47" fillId="0" borderId="0" applyFont="0" applyFill="0" applyBorder="0" applyAlignment="0" applyProtection="0"/>
    <xf numFmtId="179" fontId="47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" applyNumberFormat="0" applyFill="0" applyAlignment="0" applyProtection="0"/>
    <xf numFmtId="0" fontId="53" fillId="0" borderId="2" applyNumberFormat="0" applyFill="0" applyAlignment="0" applyProtection="0"/>
    <xf numFmtId="0" fontId="54" fillId="0" borderId="3" applyNumberFormat="0" applyFill="0" applyAlignment="0" applyProtection="0"/>
    <xf numFmtId="0" fontId="54" fillId="0" borderId="0" applyNumberFormat="0" applyFill="0" applyBorder="0" applyAlignment="0" applyProtection="0"/>
    <xf numFmtId="0" fontId="57" fillId="2" borderId="0" applyNumberFormat="0" applyBorder="0" applyAlignment="0" applyProtection="0"/>
    <xf numFmtId="0" fontId="55" fillId="3" borderId="0" applyNumberFormat="0" applyBorder="0" applyAlignment="0" applyProtection="0"/>
    <xf numFmtId="0" fontId="64" fillId="4" borderId="0" applyNumberFormat="0" applyBorder="0" applyAlignment="0" applyProtection="0"/>
    <xf numFmtId="0" fontId="66" fillId="5" borderId="4" applyNumberFormat="0" applyAlignment="0" applyProtection="0"/>
    <xf numFmtId="0" fontId="65" fillId="6" borderId="5" applyNumberFormat="0" applyAlignment="0" applyProtection="0"/>
    <xf numFmtId="0" fontId="59" fillId="6" borderId="4" applyNumberFormat="0" applyAlignment="0" applyProtection="0"/>
    <xf numFmtId="0" fontId="63" fillId="0" borderId="6" applyNumberFormat="0" applyFill="0" applyAlignment="0" applyProtection="0"/>
    <xf numFmtId="0" fontId="60" fillId="7" borderId="7" applyNumberFormat="0" applyAlignment="0" applyProtection="0"/>
    <xf numFmtId="0" fontId="62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49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9" fillId="12" borderId="0" applyNumberFormat="0" applyBorder="0" applyAlignment="0" applyProtection="0"/>
    <xf numFmtId="0" fontId="49" fillId="13" borderId="0" applyNumberFormat="0" applyBorder="0" applyAlignment="0" applyProtection="0"/>
    <xf numFmtId="0" fontId="48" fillId="14" borderId="0" applyNumberFormat="0" applyBorder="0" applyAlignment="0" applyProtection="0"/>
    <xf numFmtId="0" fontId="48" fillId="15" borderId="0" applyNumberFormat="0" applyBorder="0" applyAlignment="0" applyProtection="0"/>
    <xf numFmtId="0" fontId="49" fillId="16" borderId="0" applyNumberFormat="0" applyBorder="0" applyAlignment="0" applyProtection="0"/>
    <xf numFmtId="0" fontId="49" fillId="17" borderId="0" applyNumberFormat="0" applyBorder="0" applyAlignment="0" applyProtection="0"/>
    <xf numFmtId="0" fontId="48" fillId="18" borderId="0" applyNumberFormat="0" applyBorder="0" applyAlignment="0" applyProtection="0"/>
    <xf numFmtId="0" fontId="48" fillId="19" borderId="0" applyNumberFormat="0" applyBorder="0" applyAlignment="0" applyProtection="0"/>
    <xf numFmtId="0" fontId="49" fillId="20" borderId="0" applyNumberFormat="0" applyBorder="0" applyAlignment="0" applyProtection="0"/>
    <xf numFmtId="0" fontId="49" fillId="21" borderId="0" applyNumberFormat="0" applyBorder="0" applyAlignment="0" applyProtection="0"/>
    <xf numFmtId="0" fontId="48" fillId="22" borderId="0" applyNumberFormat="0" applyBorder="0" applyAlignment="0" applyProtection="0"/>
    <xf numFmtId="0" fontId="48" fillId="23" borderId="0" applyNumberFormat="0" applyBorder="0" applyAlignment="0" applyProtection="0"/>
    <xf numFmtId="0" fontId="49" fillId="24" borderId="0" applyNumberFormat="0" applyBorder="0" applyAlignment="0" applyProtection="0"/>
    <xf numFmtId="0" fontId="49" fillId="25" borderId="0" applyNumberFormat="0" applyBorder="0" applyAlignment="0" applyProtection="0"/>
    <xf numFmtId="0" fontId="48" fillId="26" borderId="0" applyNumberFormat="0" applyBorder="0" applyAlignment="0" applyProtection="0"/>
    <xf numFmtId="0" fontId="48" fillId="27" borderId="0" applyNumberFormat="0" applyBorder="0" applyAlignment="0" applyProtection="0"/>
    <xf numFmtId="0" fontId="49" fillId="28" borderId="0" applyNumberFormat="0" applyBorder="0" applyAlignment="0" applyProtection="0"/>
    <xf numFmtId="0" fontId="49" fillId="29" borderId="0" applyNumberFormat="0" applyBorder="0" applyAlignment="0" applyProtection="0"/>
    <xf numFmtId="0" fontId="48" fillId="30" borderId="0" applyNumberFormat="0" applyBorder="0" applyAlignment="0" applyProtection="0"/>
    <xf numFmtId="0" fontId="48" fillId="31" borderId="0" applyNumberFormat="0" applyBorder="0" applyAlignment="0" applyProtection="0"/>
    <xf numFmtId="0" fontId="49" fillId="32" borderId="0" applyNumberFormat="0" applyBorder="0" applyAlignment="0" applyProtection="0"/>
    <xf numFmtId="0" fontId="5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50" fillId="38" borderId="21">
      <alignment vertical="center"/>
    </xf>
    <xf numFmtId="0" fontId="69" fillId="0" borderId="0"/>
    <xf numFmtId="180" fontId="71" fillId="0" borderId="0" applyFont="0" applyFill="0" applyBorder="0" applyAlignment="0" applyProtection="0"/>
    <xf numFmtId="181" fontId="71" fillId="0" borderId="0" applyFont="0" applyFill="0" applyBorder="0" applyAlignment="0" applyProtection="0"/>
    <xf numFmtId="178" fontId="71" fillId="0" borderId="0" applyFont="0" applyFill="0" applyBorder="0" applyAlignment="0" applyProtection="0"/>
    <xf numFmtId="179" fontId="71" fillId="0" borderId="0" applyFont="0" applyFill="0" applyBorder="0" applyAlignment="0" applyProtection="0"/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4" fillId="8" borderId="8" applyNumberFormat="0" applyFont="0" applyAlignment="0" applyProtection="0">
      <alignment vertical="center"/>
    </xf>
    <xf numFmtId="0" fontId="23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0" borderId="0">
      <alignment vertical="center"/>
    </xf>
    <xf numFmtId="0" fontId="73" fillId="0" borderId="0" applyNumberFormat="0" applyFill="0" applyBorder="0" applyAlignment="0" applyProtection="0">
      <alignment vertical="center"/>
    </xf>
    <xf numFmtId="0" fontId="74" fillId="0" borderId="1" applyNumberFormat="0" applyFill="0" applyAlignment="0" applyProtection="0">
      <alignment vertical="center"/>
    </xf>
    <xf numFmtId="0" fontId="75" fillId="0" borderId="2" applyNumberFormat="0" applyFill="0" applyAlignment="0" applyProtection="0">
      <alignment vertical="center"/>
    </xf>
    <xf numFmtId="0" fontId="76" fillId="0" borderId="3" applyNumberFormat="0" applyFill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2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0" fillId="5" borderId="4" applyNumberFormat="0" applyAlignment="0" applyProtection="0">
      <alignment vertical="center"/>
    </xf>
    <xf numFmtId="0" fontId="81" fillId="6" borderId="5" applyNumberFormat="0" applyAlignment="0" applyProtection="0">
      <alignment vertical="center"/>
    </xf>
    <xf numFmtId="0" fontId="82" fillId="6" borderId="4" applyNumberFormat="0" applyAlignment="0" applyProtection="0">
      <alignment vertical="center"/>
    </xf>
    <xf numFmtId="0" fontId="83" fillId="0" borderId="6" applyNumberFormat="0" applyFill="0" applyAlignment="0" applyProtection="0">
      <alignment vertical="center"/>
    </xf>
    <xf numFmtId="0" fontId="84" fillId="7" borderId="7" applyNumberFormat="0" applyAlignment="0" applyProtection="0">
      <alignment vertical="center"/>
    </xf>
    <xf numFmtId="0" fontId="85" fillId="0" borderId="0" applyNumberFormat="0" applyFill="0" applyBorder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0" borderId="9" applyNumberFormat="0" applyFill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8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88" fillId="12" borderId="0" applyNumberFormat="0" applyBorder="0" applyAlignment="0" applyProtection="0">
      <alignment vertical="center"/>
    </xf>
    <xf numFmtId="0" fontId="88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8" fillId="16" borderId="0" applyNumberFormat="0" applyBorder="0" applyAlignment="0" applyProtection="0">
      <alignment vertical="center"/>
    </xf>
    <xf numFmtId="0" fontId="88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88" fillId="20" borderId="0" applyNumberFormat="0" applyBorder="0" applyAlignment="0" applyProtection="0">
      <alignment vertical="center"/>
    </xf>
    <xf numFmtId="0" fontId="88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8" fillId="24" borderId="0" applyNumberFormat="0" applyBorder="0" applyAlignment="0" applyProtection="0">
      <alignment vertical="center"/>
    </xf>
    <xf numFmtId="0" fontId="88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8" fillId="28" borderId="0" applyNumberFormat="0" applyBorder="0" applyAlignment="0" applyProtection="0">
      <alignment vertical="center"/>
    </xf>
    <xf numFmtId="0" fontId="88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8" fillId="32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2">
    <xf numFmtId="0" fontId="0" fillId="0" borderId="0" xfId="0"/>
    <xf numFmtId="0" fontId="33" fillId="0" borderId="0" xfId="0" applyFont="1"/>
    <xf numFmtId="177" fontId="33" fillId="0" borderId="0" xfId="0" applyNumberFormat="1" applyFont="1"/>
    <xf numFmtId="0" fontId="0" fillId="0" borderId="0" xfId="0" applyAlignment="1"/>
    <xf numFmtId="0" fontId="33" fillId="0" borderId="0" xfId="0" applyNumberFormat="1" applyFont="1"/>
    <xf numFmtId="0" fontId="34" fillId="0" borderId="18" xfId="0" applyFont="1" applyBorder="1" applyAlignment="1">
      <alignment wrapText="1"/>
    </xf>
    <xf numFmtId="0" fontId="34" fillId="0" borderId="18" xfId="0" applyNumberFormat="1" applyFont="1" applyBorder="1" applyAlignment="1">
      <alignment wrapText="1"/>
    </xf>
    <xf numFmtId="0" fontId="33" fillId="0" borderId="18" xfId="0" applyFont="1" applyBorder="1" applyAlignment="1">
      <alignment wrapText="1"/>
    </xf>
    <xf numFmtId="0" fontId="33" fillId="0" borderId="18" xfId="0" applyFont="1" applyBorder="1" applyAlignment="1">
      <alignment horizontal="right" vertical="center" wrapText="1"/>
    </xf>
    <xf numFmtId="49" fontId="34" fillId="36" borderId="18" xfId="0" applyNumberFormat="1" applyFont="1" applyFill="1" applyBorder="1" applyAlignment="1">
      <alignment vertical="center" wrapText="1"/>
    </xf>
    <xf numFmtId="49" fontId="37" fillId="37" borderId="18" xfId="0" applyNumberFormat="1" applyFont="1" applyFill="1" applyBorder="1" applyAlignment="1">
      <alignment horizontal="center" vertical="center" wrapText="1"/>
    </xf>
    <xf numFmtId="0" fontId="34" fillId="33" borderId="18" xfId="0" applyFont="1" applyFill="1" applyBorder="1" applyAlignment="1">
      <alignment vertical="center" wrapText="1"/>
    </xf>
    <xf numFmtId="0" fontId="34" fillId="33" borderId="18" xfId="0" applyNumberFormat="1" applyFont="1" applyFill="1" applyBorder="1" applyAlignment="1">
      <alignment vertical="center" wrapText="1"/>
    </xf>
    <xf numFmtId="0" fontId="34" fillId="36" borderId="18" xfId="0" applyFont="1" applyFill="1" applyBorder="1" applyAlignment="1">
      <alignment vertical="center" wrapText="1"/>
    </xf>
    <xf numFmtId="0" fontId="34" fillId="37" borderId="18" xfId="0" applyFont="1" applyFill="1" applyBorder="1" applyAlignment="1">
      <alignment vertical="center" wrapText="1"/>
    </xf>
    <xf numFmtId="4" fontId="34" fillId="36" borderId="18" xfId="0" applyNumberFormat="1" applyFont="1" applyFill="1" applyBorder="1" applyAlignment="1">
      <alignment horizontal="right" vertical="top" wrapText="1"/>
    </xf>
    <xf numFmtId="4" fontId="34" fillId="37" borderId="18" xfId="0" applyNumberFormat="1" applyFont="1" applyFill="1" applyBorder="1" applyAlignment="1">
      <alignment horizontal="right" vertical="top" wrapText="1"/>
    </xf>
    <xf numFmtId="177" fontId="33" fillId="36" borderId="18" xfId="0" applyNumberFormat="1" applyFont="1" applyFill="1" applyBorder="1" applyAlignment="1">
      <alignment horizontal="center" vertical="center"/>
    </xf>
    <xf numFmtId="177" fontId="33" fillId="37" borderId="18" xfId="0" applyNumberFormat="1" applyFont="1" applyFill="1" applyBorder="1" applyAlignment="1">
      <alignment horizontal="center" vertical="center"/>
    </xf>
    <xf numFmtId="177" fontId="38" fillId="0" borderId="18" xfId="0" applyNumberFormat="1" applyFont="1" applyBorder="1"/>
    <xf numFmtId="177" fontId="33" fillId="36" borderId="18" xfId="0" applyNumberFormat="1" applyFont="1" applyFill="1" applyBorder="1"/>
    <xf numFmtId="177" fontId="33" fillId="37" borderId="18" xfId="0" applyNumberFormat="1" applyFont="1" applyFill="1" applyBorder="1"/>
    <xf numFmtId="177" fontId="33" fillId="0" borderId="18" xfId="0" applyNumberFormat="1" applyFont="1" applyBorder="1"/>
    <xf numFmtId="49" fontId="34" fillId="0" borderId="18" xfId="0" applyNumberFormat="1" applyFont="1" applyFill="1" applyBorder="1" applyAlignment="1">
      <alignment vertical="center" wrapText="1"/>
    </xf>
    <xf numFmtId="0" fontId="34" fillId="0" borderId="18" xfId="0" applyFont="1" applyFill="1" applyBorder="1" applyAlignment="1">
      <alignment vertical="center" wrapText="1"/>
    </xf>
    <xf numFmtId="4" fontId="34" fillId="0" borderId="18" xfId="0" applyNumberFormat="1" applyFont="1" applyFill="1" applyBorder="1" applyAlignment="1">
      <alignment horizontal="right" vertical="top" wrapText="1"/>
    </xf>
    <xf numFmtId="0" fontId="33" fillId="0" borderId="0" xfId="0" applyFont="1" applyFill="1"/>
    <xf numFmtId="176" fontId="3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44" fillId="0" borderId="0" xfId="0" applyNumberFormat="1" applyFont="1" applyAlignment="1"/>
    <xf numFmtId="1" fontId="44" fillId="0" borderId="0" xfId="0" applyNumberFormat="1" applyFont="1" applyAlignment="1"/>
    <xf numFmtId="0" fontId="33" fillId="0" borderId="0" xfId="0" applyFont="1"/>
    <xf numFmtId="1" fontId="68" fillId="0" borderId="0" xfId="0" applyNumberFormat="1" applyFont="1" applyAlignment="1"/>
    <xf numFmtId="0" fontId="68" fillId="0" borderId="0" xfId="0" applyNumberFormat="1" applyFont="1" applyAlignment="1"/>
    <xf numFmtId="0" fontId="33" fillId="0" borderId="0" xfId="0" applyFont="1"/>
    <xf numFmtId="0" fontId="33" fillId="0" borderId="0" xfId="0" applyFont="1"/>
    <xf numFmtId="0" fontId="69" fillId="0" borderId="0" xfId="110"/>
    <xf numFmtId="0" fontId="70" fillId="0" borderId="0" xfId="110" applyNumberFormat="1" applyFont="1"/>
    <xf numFmtId="1" fontId="72" fillId="0" borderId="0" xfId="0" applyNumberFormat="1" applyFont="1" applyAlignment="1"/>
    <xf numFmtId="0" fontId="72" fillId="0" borderId="0" xfId="0" applyNumberFormat="1" applyFont="1" applyAlignment="1"/>
    <xf numFmtId="0" fontId="33" fillId="0" borderId="0" xfId="0" applyFont="1" applyAlignment="1">
      <alignment vertical="center"/>
    </xf>
    <xf numFmtId="0" fontId="34" fillId="33" borderId="18" xfId="0" applyFont="1" applyFill="1" applyBorder="1" applyAlignment="1">
      <alignment vertical="center" wrapText="1"/>
    </xf>
    <xf numFmtId="49" fontId="34" fillId="33" borderId="18" xfId="0" applyNumberFormat="1" applyFont="1" applyFill="1" applyBorder="1" applyAlignment="1">
      <alignment horizontal="left" vertical="top" wrapText="1"/>
    </xf>
    <xf numFmtId="49" fontId="35" fillId="33" borderId="18" xfId="0" applyNumberFormat="1" applyFont="1" applyFill="1" applyBorder="1" applyAlignment="1">
      <alignment horizontal="left" vertical="top" wrapText="1"/>
    </xf>
    <xf numFmtId="14" fontId="34" fillId="33" borderId="18" xfId="0" applyNumberFormat="1" applyFont="1" applyFill="1" applyBorder="1" applyAlignment="1">
      <alignment vertical="center" wrapText="1"/>
    </xf>
    <xf numFmtId="49" fontId="34" fillId="33" borderId="13" xfId="0" applyNumberFormat="1" applyFont="1" applyFill="1" applyBorder="1" applyAlignment="1">
      <alignment horizontal="left" vertical="top" wrapText="1"/>
    </xf>
    <xf numFmtId="49" fontId="34" fillId="33" borderId="15" xfId="0" applyNumberFormat="1" applyFont="1" applyFill="1" applyBorder="1" applyAlignment="1">
      <alignment horizontal="left" vertical="top" wrapText="1"/>
    </xf>
    <xf numFmtId="49" fontId="34" fillId="33" borderId="22" xfId="0" applyNumberFormat="1" applyFont="1" applyFill="1" applyBorder="1" applyAlignment="1">
      <alignment horizontal="left" vertical="top" wrapText="1"/>
    </xf>
    <xf numFmtId="49" fontId="34" fillId="33" borderId="23" xfId="0" applyNumberFormat="1" applyFont="1" applyFill="1" applyBorder="1" applyAlignment="1">
      <alignment horizontal="left" vertical="top" wrapText="1"/>
    </xf>
    <xf numFmtId="0" fontId="33" fillId="0" borderId="0" xfId="0" applyFont="1" applyAlignment="1">
      <alignment wrapText="1"/>
    </xf>
    <xf numFmtId="0" fontId="39" fillId="0" borderId="0" xfId="0" applyFont="1" applyAlignment="1">
      <alignment horizontal="left" wrapText="1"/>
    </xf>
    <xf numFmtId="0" fontId="33" fillId="0" borderId="0" xfId="0" applyFont="1" applyAlignment="1">
      <alignment horizontal="right" vertical="center" wrapText="1"/>
    </xf>
    <xf numFmtId="0" fontId="45" fillId="0" borderId="19" xfId="0" applyFont="1" applyBorder="1" applyAlignment="1">
      <alignment horizontal="left" vertical="center" wrapText="1"/>
    </xf>
    <xf numFmtId="0" fontId="33" fillId="0" borderId="19" xfId="0" applyFont="1" applyBorder="1" applyAlignment="1">
      <alignment wrapText="1"/>
    </xf>
    <xf numFmtId="0" fontId="34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0" fontId="33" fillId="0" borderId="11" xfId="0" applyFont="1" applyBorder="1" applyAlignment="1">
      <alignment horizontal="right" vertical="center" wrapText="1"/>
    </xf>
    <xf numFmtId="49" fontId="34" fillId="33" borderId="10" xfId="0" applyNumberFormat="1" applyFont="1" applyFill="1" applyBorder="1" applyAlignment="1">
      <alignment vertical="center" wrapText="1"/>
    </xf>
    <xf numFmtId="49" fontId="34" fillId="33" borderId="12" xfId="0" applyNumberFormat="1" applyFont="1" applyFill="1" applyBorder="1" applyAlignment="1">
      <alignment vertical="center" wrapText="1"/>
    </xf>
    <xf numFmtId="0" fontId="34" fillId="33" borderId="10" xfId="0" applyFont="1" applyFill="1" applyBorder="1" applyAlignment="1">
      <alignment vertical="center" wrapText="1"/>
    </xf>
    <xf numFmtId="0" fontId="34" fillId="33" borderId="13" xfId="0" applyFont="1" applyFill="1" applyBorder="1" applyAlignment="1">
      <alignment vertical="center" wrapText="1"/>
    </xf>
    <xf numFmtId="0" fontId="34" fillId="33" borderId="15" xfId="0" applyFont="1" applyFill="1" applyBorder="1" applyAlignment="1">
      <alignment vertical="center" wrapText="1"/>
    </xf>
    <xf numFmtId="0" fontId="34" fillId="33" borderId="12" xfId="0" applyFont="1" applyFill="1" applyBorder="1" applyAlignment="1">
      <alignment vertical="center" wrapText="1"/>
    </xf>
    <xf numFmtId="49" fontId="35" fillId="33" borderId="13" xfId="0" applyNumberFormat="1" applyFont="1" applyFill="1" applyBorder="1" applyAlignment="1">
      <alignment horizontal="left" vertical="top" wrapText="1"/>
    </xf>
    <xf numFmtId="49" fontId="35" fillId="33" borderId="14" xfId="0" applyNumberFormat="1" applyFont="1" applyFill="1" applyBorder="1" applyAlignment="1">
      <alignment horizontal="left" vertical="top" wrapText="1"/>
    </xf>
    <xf numFmtId="49" fontId="35" fillId="33" borderId="15" xfId="0" applyNumberFormat="1" applyFont="1" applyFill="1" applyBorder="1" applyAlignment="1">
      <alignment horizontal="left" vertical="top" wrapText="1"/>
    </xf>
    <xf numFmtId="4" fontId="35" fillId="34" borderId="10" xfId="0" applyNumberFormat="1" applyFont="1" applyFill="1" applyBorder="1" applyAlignment="1">
      <alignment horizontal="right" vertical="top" wrapText="1"/>
    </xf>
    <xf numFmtId="176" fontId="35" fillId="34" borderId="10" xfId="0" applyNumberFormat="1" applyFont="1" applyFill="1" applyBorder="1" applyAlignment="1">
      <alignment horizontal="right" vertical="top" wrapText="1"/>
    </xf>
    <xf numFmtId="176" fontId="35" fillId="34" borderId="12" xfId="0" applyNumberFormat="1" applyFont="1" applyFill="1" applyBorder="1" applyAlignment="1">
      <alignment horizontal="right" vertical="top" wrapText="1"/>
    </xf>
    <xf numFmtId="14" fontId="34" fillId="33" borderId="12" xfId="0" applyNumberFormat="1" applyFont="1" applyFill="1" applyBorder="1" applyAlignment="1">
      <alignment vertical="center" wrapText="1"/>
    </xf>
    <xf numFmtId="4" fontId="34" fillId="35" borderId="10" xfId="0" applyNumberFormat="1" applyFont="1" applyFill="1" applyBorder="1" applyAlignment="1">
      <alignment horizontal="right" vertical="top" wrapText="1"/>
    </xf>
    <xf numFmtId="176" fontId="34" fillId="35" borderId="10" xfId="0" applyNumberFormat="1" applyFont="1" applyFill="1" applyBorder="1" applyAlignment="1">
      <alignment horizontal="right" vertical="top" wrapText="1"/>
    </xf>
    <xf numFmtId="176" fontId="34" fillId="35" borderId="12" xfId="0" applyNumberFormat="1" applyFont="1" applyFill="1" applyBorder="1" applyAlignment="1">
      <alignment horizontal="right" vertical="top" wrapText="1"/>
    </xf>
    <xf numFmtId="14" fontId="34" fillId="33" borderId="16" xfId="0" applyNumberFormat="1" applyFont="1" applyFill="1" applyBorder="1" applyAlignment="1">
      <alignment vertical="center" wrapText="1"/>
    </xf>
    <xf numFmtId="0" fontId="34" fillId="35" borderId="10" xfId="0" applyFont="1" applyFill="1" applyBorder="1" applyAlignment="1">
      <alignment horizontal="right" vertical="top" wrapText="1"/>
    </xf>
    <xf numFmtId="0" fontId="34" fillId="35" borderId="12" xfId="0" applyFont="1" applyFill="1" applyBorder="1" applyAlignment="1">
      <alignment horizontal="right" vertical="top" wrapText="1"/>
    </xf>
    <xf numFmtId="14" fontId="34" fillId="33" borderId="17" xfId="0" applyNumberFormat="1" applyFont="1" applyFill="1" applyBorder="1" applyAlignment="1">
      <alignment vertical="center" wrapText="1"/>
    </xf>
    <xf numFmtId="4" fontId="34" fillId="35" borderId="13" xfId="0" applyNumberFormat="1" applyFont="1" applyFill="1" applyBorder="1" applyAlignment="1">
      <alignment horizontal="right" vertical="top" wrapText="1"/>
    </xf>
    <xf numFmtId="0" fontId="34" fillId="35" borderId="13" xfId="0" applyFont="1" applyFill="1" applyBorder="1" applyAlignment="1">
      <alignment horizontal="right" vertical="top" wrapText="1"/>
    </xf>
    <xf numFmtId="176" fontId="34" fillId="35" borderId="13" xfId="0" applyNumberFormat="1" applyFont="1" applyFill="1" applyBorder="1" applyAlignment="1">
      <alignment horizontal="right" vertical="top" wrapText="1"/>
    </xf>
    <xf numFmtId="176" fontId="34" fillId="35" borderId="20" xfId="0" applyNumberFormat="1" applyFont="1" applyFill="1" applyBorder="1" applyAlignment="1">
      <alignment horizontal="right" vertical="top" wrapText="1"/>
    </xf>
  </cellXfs>
  <cellStyles count="38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531" Type="http://schemas.openxmlformats.org/officeDocument/2006/relationships/hyperlink" Target="cid:9de9f65e2" TargetMode="External"/><Relationship Id="rId573" Type="http://schemas.openxmlformats.org/officeDocument/2006/relationships/hyperlink" Target="cid:39610881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40" Type="http://schemas.openxmlformats.org/officeDocument/2006/relationships/image" Target="cid:8ce5893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42" Type="http://schemas.openxmlformats.org/officeDocument/2006/relationships/image" Target="cid:c1f4b6d3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651" Type="http://schemas.openxmlformats.org/officeDocument/2006/relationships/hyperlink" Target="cid:312c5753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553" Type="http://schemas.openxmlformats.org/officeDocument/2006/relationships/hyperlink" Target="cid:ebcc17232" TargetMode="External"/><Relationship Id="rId609" Type="http://schemas.openxmlformats.org/officeDocument/2006/relationships/hyperlink" Target="cid:a0d800e0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662" Type="http://schemas.openxmlformats.org/officeDocument/2006/relationships/image" Target="cid:55245cd7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564" Type="http://schemas.openxmlformats.org/officeDocument/2006/relationships/image" Target="cid:f2a0150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631" Type="http://schemas.openxmlformats.org/officeDocument/2006/relationships/hyperlink" Target="cid:f336addb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42" Type="http://schemas.openxmlformats.org/officeDocument/2006/relationships/image" Target="cid:cffdcff13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44" Type="http://schemas.openxmlformats.org/officeDocument/2006/relationships/image" Target="cid:c7314bf313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611" Type="http://schemas.openxmlformats.org/officeDocument/2006/relationships/hyperlink" Target="cid:a5fed8522" TargetMode="External"/><Relationship Id="rId653" Type="http://schemas.openxmlformats.org/officeDocument/2006/relationships/hyperlink" Target="cid:3648ce612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555" Type="http://schemas.openxmlformats.org/officeDocument/2006/relationships/hyperlink" Target="cid:f049fb93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622" Type="http://schemas.openxmlformats.org/officeDocument/2006/relationships/image" Target="cid:ca1bb4ac13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664" Type="http://schemas.openxmlformats.org/officeDocument/2006/relationships/image" Target="cid:5a66da5c13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644" Type="http://schemas.openxmlformats.org/officeDocument/2006/relationships/image" Target="cid:1212874113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613" Type="http://schemas.openxmlformats.org/officeDocument/2006/relationships/hyperlink" Target="cid:ab8186602" TargetMode="External"/><Relationship Id="rId655" Type="http://schemas.openxmlformats.org/officeDocument/2006/relationships/hyperlink" Target="cid:3c6b66212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624" Type="http://schemas.openxmlformats.org/officeDocument/2006/relationships/image" Target="cid:cf309d6013" TargetMode="External"/><Relationship Id="rId666" Type="http://schemas.openxmlformats.org/officeDocument/2006/relationships/image" Target="cid:5f8f72ba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646" Type="http://schemas.openxmlformats.org/officeDocument/2006/relationships/image" Target="cid:174ffe76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657" Type="http://schemas.openxmlformats.org/officeDocument/2006/relationships/hyperlink" Target="cid:4accbf96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626" Type="http://schemas.openxmlformats.org/officeDocument/2006/relationships/image" Target="cid:cfefaa35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5c1ab40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28" Type="http://schemas.openxmlformats.org/officeDocument/2006/relationships/image" Target="cid:894d42c613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37" Type="http://schemas.openxmlformats.org/officeDocument/2006/relationships/hyperlink" Target="cid:2a827322" TargetMode="External"/><Relationship Id="rId658" Type="http://schemas.openxmlformats.org/officeDocument/2006/relationships/image" Target="cid:4accbfba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518" Type="http://schemas.openxmlformats.org/officeDocument/2006/relationships/image" Target="cid:66098c3213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550" Type="http://schemas.openxmlformats.org/officeDocument/2006/relationships/image" Target="cid:d68ab9df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71" Type="http://schemas.openxmlformats.org/officeDocument/2006/relationships/hyperlink" Target="cid:33374f78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627" Type="http://schemas.openxmlformats.org/officeDocument/2006/relationships/hyperlink" Target="cid:e8e5efae2" TargetMode="External"/><Relationship Id="rId648" Type="http://schemas.openxmlformats.org/officeDocument/2006/relationships/image" Target="cid:26b6ba8e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40" Type="http://schemas.openxmlformats.org/officeDocument/2006/relationships/image" Target="cid:b26ab2d4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582" Type="http://schemas.openxmlformats.org/officeDocument/2006/relationships/image" Target="cid:5744887d13" TargetMode="External"/><Relationship Id="rId617" Type="http://schemas.openxmlformats.org/officeDocument/2006/relationships/hyperlink" Target="cid:bfc298fa2" TargetMode="External"/><Relationship Id="rId638" Type="http://schemas.openxmlformats.org/officeDocument/2006/relationships/image" Target="cid:2a8275a13" TargetMode="External"/><Relationship Id="rId659" Type="http://schemas.openxmlformats.org/officeDocument/2006/relationships/hyperlink" Target="cid:50022851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72" Type="http://schemas.openxmlformats.org/officeDocument/2006/relationships/image" Target="cid:33374fa1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28" Type="http://schemas.openxmlformats.org/officeDocument/2006/relationships/image" Target="cid:e8e5efd513" TargetMode="External"/><Relationship Id="rId649" Type="http://schemas.openxmlformats.org/officeDocument/2006/relationships/hyperlink" Target="cid:2be86164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41" Type="http://schemas.openxmlformats.org/officeDocument/2006/relationships/hyperlink" Target="cid:c1f4b6ac2" TargetMode="External"/><Relationship Id="rId562" Type="http://schemas.openxmlformats.org/officeDocument/2006/relationships/image" Target="cid:ac5447513" TargetMode="External"/><Relationship Id="rId583" Type="http://schemas.openxmlformats.org/officeDocument/2006/relationships/hyperlink" Target="cid:5d65a7c02" TargetMode="External"/><Relationship Id="rId618" Type="http://schemas.openxmlformats.org/officeDocument/2006/relationships/image" Target="cid:bfc2992113" TargetMode="External"/><Relationship Id="rId639" Type="http://schemas.openxmlformats.org/officeDocument/2006/relationships/hyperlink" Target="cid:8ce5866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650" Type="http://schemas.openxmlformats.org/officeDocument/2006/relationships/image" Target="cid:2be8618a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5c1ab16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85725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5c1ab40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1"/>
  <sheetViews>
    <sheetView showGridLines="0" tabSelected="1" workbookViewId="0">
      <pane xSplit="1" ySplit="3" topLeftCell="B19" activePane="bottomRight" state="frozen"/>
      <selection pane="topRight" activeCell="B1" sqref="B1"/>
      <selection pane="bottomLeft" activeCell="A4" sqref="A4"/>
      <selection pane="bottomRight" activeCell="I32" sqref="I3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>
      <c r="A3" s="44" t="s">
        <v>5</v>
      </c>
      <c r="B3" s="44"/>
      <c r="C3" s="44"/>
      <c r="D3" s="44"/>
      <c r="E3" s="15">
        <f>SUM(E4:E41)</f>
        <v>58323652.997500002</v>
      </c>
      <c r="F3" s="25">
        <f>RA!I7</f>
        <v>-1251002.1886</v>
      </c>
      <c r="G3" s="16">
        <f>SUM(G4:G41)</f>
        <v>59575100.135500006</v>
      </c>
      <c r="H3" s="27">
        <f>RA!J7</f>
        <v>-2.1446701873635399</v>
      </c>
      <c r="I3" s="20">
        <f>SUM(I4:I41)</f>
        <v>58323662.198282309</v>
      </c>
      <c r="J3" s="21">
        <f>SUM(J4:J41)</f>
        <v>59575098.453229874</v>
      </c>
      <c r="K3" s="22">
        <f>E3-I3</f>
        <v>-9.2007823064923286</v>
      </c>
      <c r="L3" s="22">
        <f>G3-J3</f>
        <v>1.6822701320052147</v>
      </c>
    </row>
    <row r="4" spans="1:13">
      <c r="A4" s="45">
        <f>RA!A8</f>
        <v>42491</v>
      </c>
      <c r="B4" s="12">
        <v>12</v>
      </c>
      <c r="C4" s="43" t="s">
        <v>6</v>
      </c>
      <c r="D4" s="43"/>
      <c r="E4" s="15">
        <f>VLOOKUP(C4,RA!B8:D35,3,0)</f>
        <v>1384415.1657</v>
      </c>
      <c r="F4" s="25">
        <f>VLOOKUP(C4,RA!B8:I38,8,0)</f>
        <v>-45579.262699999999</v>
      </c>
      <c r="G4" s="16">
        <f t="shared" ref="G4:G41" si="0">E4-F4</f>
        <v>1429994.4284000001</v>
      </c>
      <c r="H4" s="27">
        <f>RA!J8</f>
        <v>-3.2923117161139901</v>
      </c>
      <c r="I4" s="20">
        <f>VLOOKUP(B4,RMS!B:D,3,FALSE)</f>
        <v>1384416.2827230799</v>
      </c>
      <c r="J4" s="21">
        <f>VLOOKUP(B4,RMS!B:E,4,FALSE)</f>
        <v>1429994.44092222</v>
      </c>
      <c r="K4" s="22">
        <f t="shared" ref="K4:K41" si="1">E4-I4</f>
        <v>-1.1170230798888952</v>
      </c>
      <c r="L4" s="22">
        <f t="shared" ref="L4:L41" si="2">G4-J4</f>
        <v>-1.2522219913080335E-2</v>
      </c>
    </row>
    <row r="5" spans="1:13">
      <c r="A5" s="45"/>
      <c r="B5" s="12">
        <v>13</v>
      </c>
      <c r="C5" s="43" t="s">
        <v>7</v>
      </c>
      <c r="D5" s="43"/>
      <c r="E5" s="15">
        <f>VLOOKUP(C5,RA!B8:D36,3,0)</f>
        <v>131554.82089999999</v>
      </c>
      <c r="F5" s="25">
        <f>VLOOKUP(C5,RA!B9:I39,8,0)</f>
        <v>27032.568599999999</v>
      </c>
      <c r="G5" s="16">
        <f t="shared" si="0"/>
        <v>104522.25229999999</v>
      </c>
      <c r="H5" s="27">
        <f>RA!J9</f>
        <v>20.5485199364518</v>
      </c>
      <c r="I5" s="20">
        <f>VLOOKUP(B5,RMS!B:D,3,FALSE)</f>
        <v>131554.87969316199</v>
      </c>
      <c r="J5" s="21">
        <f>VLOOKUP(B5,RMS!B:E,4,FALSE)</f>
        <v>104522.271505128</v>
      </c>
      <c r="K5" s="22">
        <f t="shared" si="1"/>
        <v>-5.8793161995708942E-2</v>
      </c>
      <c r="L5" s="22">
        <f t="shared" si="2"/>
        <v>-1.9205128002795391E-2</v>
      </c>
      <c r="M5" s="32"/>
    </row>
    <row r="6" spans="1:13">
      <c r="A6" s="45"/>
      <c r="B6" s="12">
        <v>14</v>
      </c>
      <c r="C6" s="43" t="s">
        <v>8</v>
      </c>
      <c r="D6" s="43"/>
      <c r="E6" s="15">
        <f>VLOOKUP(C6,RA!B10:D37,3,0)</f>
        <v>291834.40409999999</v>
      </c>
      <c r="F6" s="25">
        <f>VLOOKUP(C6,RA!B10:I40,8,0)</f>
        <v>60391.536599999999</v>
      </c>
      <c r="G6" s="16">
        <f t="shared" si="0"/>
        <v>231442.86749999999</v>
      </c>
      <c r="H6" s="27">
        <f>RA!J10</f>
        <v>20.6937687097736</v>
      </c>
      <c r="I6" s="20">
        <f>VLOOKUP(B6,RMS!B:D,3,FALSE)</f>
        <v>291837.27080745</v>
      </c>
      <c r="J6" s="21">
        <f>VLOOKUP(B6,RMS!B:E,4,FALSE)</f>
        <v>231442.86667976799</v>
      </c>
      <c r="K6" s="22">
        <f>E6-I6</f>
        <v>-2.8667074500117451</v>
      </c>
      <c r="L6" s="22">
        <f t="shared" si="2"/>
        <v>8.2023200229741633E-4</v>
      </c>
      <c r="M6" s="32"/>
    </row>
    <row r="7" spans="1:13">
      <c r="A7" s="45"/>
      <c r="B7" s="12">
        <v>15</v>
      </c>
      <c r="C7" s="43" t="s">
        <v>9</v>
      </c>
      <c r="D7" s="43"/>
      <c r="E7" s="15">
        <f>VLOOKUP(C7,RA!B10:D38,3,0)</f>
        <v>100082.7199</v>
      </c>
      <c r="F7" s="25">
        <f>VLOOKUP(C7,RA!B11:I41,8,0)</f>
        <v>-4114.0454</v>
      </c>
      <c r="G7" s="16">
        <f t="shared" si="0"/>
        <v>104196.7653</v>
      </c>
      <c r="H7" s="27">
        <f>RA!J11</f>
        <v>-4.1106450785017099</v>
      </c>
      <c r="I7" s="20">
        <f>VLOOKUP(B7,RMS!B:D,3,FALSE)</f>
        <v>100082.747962945</v>
      </c>
      <c r="J7" s="21">
        <f>VLOOKUP(B7,RMS!B:E,4,FALSE)</f>
        <v>104196.76490061299</v>
      </c>
      <c r="K7" s="22">
        <f t="shared" si="1"/>
        <v>-2.8062944998964667E-2</v>
      </c>
      <c r="L7" s="22">
        <f t="shared" si="2"/>
        <v>3.9938700501807034E-4</v>
      </c>
      <c r="M7" s="32"/>
    </row>
    <row r="8" spans="1:13">
      <c r="A8" s="45"/>
      <c r="B8" s="12">
        <v>16</v>
      </c>
      <c r="C8" s="43" t="s">
        <v>10</v>
      </c>
      <c r="D8" s="43"/>
      <c r="E8" s="15">
        <f>VLOOKUP(C8,RA!B12:D38,3,0)</f>
        <v>370762.66220000002</v>
      </c>
      <c r="F8" s="25">
        <f>VLOOKUP(C8,RA!B12:I42,8,0)</f>
        <v>54622.118199999997</v>
      </c>
      <c r="G8" s="16">
        <f t="shared" si="0"/>
        <v>316140.54399999999</v>
      </c>
      <c r="H8" s="27">
        <f>RA!J12</f>
        <v>14.732367567944401</v>
      </c>
      <c r="I8" s="20">
        <f>VLOOKUP(B8,RMS!B:D,3,FALSE)</f>
        <v>370762.69615897402</v>
      </c>
      <c r="J8" s="21">
        <f>VLOOKUP(B8,RMS!B:E,4,FALSE)</f>
        <v>316140.541632479</v>
      </c>
      <c r="K8" s="22">
        <f t="shared" si="1"/>
        <v>-3.3958974003326148E-2</v>
      </c>
      <c r="L8" s="22">
        <f t="shared" si="2"/>
        <v>2.3675209959037602E-3</v>
      </c>
      <c r="M8" s="32"/>
    </row>
    <row r="9" spans="1:13">
      <c r="A9" s="45"/>
      <c r="B9" s="12">
        <v>17</v>
      </c>
      <c r="C9" s="43" t="s">
        <v>11</v>
      </c>
      <c r="D9" s="43"/>
      <c r="E9" s="15">
        <f>VLOOKUP(C9,RA!B12:D39,3,0)</f>
        <v>406740.69130000001</v>
      </c>
      <c r="F9" s="25">
        <f>VLOOKUP(C9,RA!B13:I43,8,0)</f>
        <v>94689.531300000002</v>
      </c>
      <c r="G9" s="16">
        <f t="shared" si="0"/>
        <v>312051.16000000003</v>
      </c>
      <c r="H9" s="27">
        <f>RA!J13</f>
        <v>23.280073355178502</v>
      </c>
      <c r="I9" s="20">
        <f>VLOOKUP(B9,RMS!B:D,3,FALSE)</f>
        <v>406741.06748803402</v>
      </c>
      <c r="J9" s="21">
        <f>VLOOKUP(B9,RMS!B:E,4,FALSE)</f>
        <v>312051.15200427303</v>
      </c>
      <c r="K9" s="22">
        <f t="shared" si="1"/>
        <v>-0.37618803401710466</v>
      </c>
      <c r="L9" s="22">
        <f t="shared" si="2"/>
        <v>7.9957270063459873E-3</v>
      </c>
      <c r="M9" s="32"/>
    </row>
    <row r="10" spans="1:13">
      <c r="A10" s="45"/>
      <c r="B10" s="12">
        <v>18</v>
      </c>
      <c r="C10" s="43" t="s">
        <v>12</v>
      </c>
      <c r="D10" s="43"/>
      <c r="E10" s="15">
        <f>VLOOKUP(C10,RA!B14:D40,3,0)</f>
        <v>340769.00919999997</v>
      </c>
      <c r="F10" s="25">
        <f>VLOOKUP(C10,RA!B14:I43,8,0)</f>
        <v>43492.666299999997</v>
      </c>
      <c r="G10" s="16">
        <f t="shared" si="0"/>
        <v>297276.34289999999</v>
      </c>
      <c r="H10" s="27">
        <f>RA!J14</f>
        <v>12.763093217339399</v>
      </c>
      <c r="I10" s="20">
        <f>VLOOKUP(B10,RMS!B:D,3,FALSE)</f>
        <v>340769.10460085497</v>
      </c>
      <c r="J10" s="21">
        <f>VLOOKUP(B10,RMS!B:E,4,FALSE)</f>
        <v>297276.342231624</v>
      </c>
      <c r="K10" s="22">
        <f t="shared" si="1"/>
        <v>-9.5400855003390461E-2</v>
      </c>
      <c r="L10" s="22">
        <f t="shared" si="2"/>
        <v>6.6837598569691181E-4</v>
      </c>
      <c r="M10" s="32"/>
    </row>
    <row r="11" spans="1:13">
      <c r="A11" s="45"/>
      <c r="B11" s="12">
        <v>19</v>
      </c>
      <c r="C11" s="43" t="s">
        <v>13</v>
      </c>
      <c r="D11" s="43"/>
      <c r="E11" s="15">
        <f>VLOOKUP(C11,RA!B14:D41,3,0)</f>
        <v>310423.92920000001</v>
      </c>
      <c r="F11" s="25">
        <f>VLOOKUP(C11,RA!B15:I44,8,0)</f>
        <v>20229.555700000001</v>
      </c>
      <c r="G11" s="16">
        <f t="shared" si="0"/>
        <v>290194.37349999999</v>
      </c>
      <c r="H11" s="27">
        <f>RA!J15</f>
        <v>6.5167513832242303</v>
      </c>
      <c r="I11" s="20">
        <f>VLOOKUP(B11,RMS!B:D,3,FALSE)</f>
        <v>310424.62799914501</v>
      </c>
      <c r="J11" s="21">
        <f>VLOOKUP(B11,RMS!B:E,4,FALSE)</f>
        <v>290194.37407179503</v>
      </c>
      <c r="K11" s="22">
        <f t="shared" si="1"/>
        <v>-0.69879914500052109</v>
      </c>
      <c r="L11" s="22">
        <f t="shared" si="2"/>
        <v>-5.7179504074156284E-4</v>
      </c>
      <c r="M11" s="32"/>
    </row>
    <row r="12" spans="1:13">
      <c r="A12" s="45"/>
      <c r="B12" s="12">
        <v>21</v>
      </c>
      <c r="C12" s="43" t="s">
        <v>14</v>
      </c>
      <c r="D12" s="43"/>
      <c r="E12" s="15">
        <f>VLOOKUP(C12,RA!B16:D42,3,0)</f>
        <v>3056697.5159999998</v>
      </c>
      <c r="F12" s="25">
        <f>VLOOKUP(C12,RA!B16:I45,8,0)</f>
        <v>-131213.11970000001</v>
      </c>
      <c r="G12" s="16">
        <f t="shared" si="0"/>
        <v>3187910.6357</v>
      </c>
      <c r="H12" s="27">
        <f>RA!J16</f>
        <v>-4.2926432534844299</v>
      </c>
      <c r="I12" s="20">
        <f>VLOOKUP(B12,RMS!B:D,3,FALSE)</f>
        <v>3056694.9512282098</v>
      </c>
      <c r="J12" s="21">
        <f>VLOOKUP(B12,RMS!B:E,4,FALSE)</f>
        <v>3187910.6362000001</v>
      </c>
      <c r="K12" s="22">
        <f t="shared" si="1"/>
        <v>2.5647717900574207</v>
      </c>
      <c r="L12" s="22">
        <f t="shared" si="2"/>
        <v>-5.0000008195638657E-4</v>
      </c>
      <c r="M12" s="32"/>
    </row>
    <row r="13" spans="1:13">
      <c r="A13" s="45"/>
      <c r="B13" s="12">
        <v>22</v>
      </c>
      <c r="C13" s="43" t="s">
        <v>15</v>
      </c>
      <c r="D13" s="43"/>
      <c r="E13" s="15">
        <f>VLOOKUP(C13,RA!B16:D43,3,0)</f>
        <v>5866774.4649999999</v>
      </c>
      <c r="F13" s="25">
        <f>VLOOKUP(C13,RA!B17:I46,8,0)</f>
        <v>-75203.802500000005</v>
      </c>
      <c r="G13" s="16">
        <f t="shared" si="0"/>
        <v>5941978.2675000001</v>
      </c>
      <c r="H13" s="27">
        <f>RA!J17</f>
        <v>-1.28185944335598</v>
      </c>
      <c r="I13" s="20">
        <f>VLOOKUP(B13,RMS!B:D,3,FALSE)</f>
        <v>5866774.5745666698</v>
      </c>
      <c r="J13" s="21">
        <f>VLOOKUP(B13,RMS!B:E,4,FALSE)</f>
        <v>5941978.26930256</v>
      </c>
      <c r="K13" s="22">
        <f t="shared" si="1"/>
        <v>-0.10956666991114616</v>
      </c>
      <c r="L13" s="22">
        <f t="shared" si="2"/>
        <v>-1.8025599420070648E-3</v>
      </c>
      <c r="M13" s="32"/>
    </row>
    <row r="14" spans="1:13">
      <c r="A14" s="45"/>
      <c r="B14" s="12">
        <v>23</v>
      </c>
      <c r="C14" s="43" t="s">
        <v>16</v>
      </c>
      <c r="D14" s="43"/>
      <c r="E14" s="15">
        <f>VLOOKUP(C14,RA!B18:D43,3,0)</f>
        <v>2909379.2426</v>
      </c>
      <c r="F14" s="25">
        <f>VLOOKUP(C14,RA!B18:I47,8,0)</f>
        <v>355400.49849999999</v>
      </c>
      <c r="G14" s="16">
        <f t="shared" si="0"/>
        <v>2553978.7440999998</v>
      </c>
      <c r="H14" s="27">
        <f>RA!J18</f>
        <v>12.2156813830291</v>
      </c>
      <c r="I14" s="20">
        <f>VLOOKUP(B14,RMS!B:D,3,FALSE)</f>
        <v>2909379.9600025602</v>
      </c>
      <c r="J14" s="21">
        <f>VLOOKUP(B14,RMS!B:E,4,FALSE)</f>
        <v>2553978.7116521401</v>
      </c>
      <c r="K14" s="22">
        <f t="shared" si="1"/>
        <v>-0.71740256017073989</v>
      </c>
      <c r="L14" s="22">
        <f t="shared" si="2"/>
        <v>3.2447859644889832E-2</v>
      </c>
      <c r="M14" s="32"/>
    </row>
    <row r="15" spans="1:13">
      <c r="A15" s="45"/>
      <c r="B15" s="12">
        <v>24</v>
      </c>
      <c r="C15" s="43" t="s">
        <v>17</v>
      </c>
      <c r="D15" s="43"/>
      <c r="E15" s="15">
        <f>VLOOKUP(C15,RA!B18:D44,3,0)</f>
        <v>1216983.0852999999</v>
      </c>
      <c r="F15" s="25">
        <f>VLOOKUP(C15,RA!B19:I48,8,0)</f>
        <v>-8293.6420999999991</v>
      </c>
      <c r="G15" s="16">
        <f t="shared" si="0"/>
        <v>1225276.7274</v>
      </c>
      <c r="H15" s="27">
        <f>RA!J19</f>
        <v>-0.68149197800522598</v>
      </c>
      <c r="I15" s="20">
        <f>VLOOKUP(B15,RMS!B:D,3,FALSE)</f>
        <v>1216983.1384906</v>
      </c>
      <c r="J15" s="21">
        <f>VLOOKUP(B15,RMS!B:E,4,FALSE)</f>
        <v>1225276.7288957301</v>
      </c>
      <c r="K15" s="22">
        <f t="shared" si="1"/>
        <v>-5.3190600126981735E-2</v>
      </c>
      <c r="L15" s="22">
        <f t="shared" si="2"/>
        <v>-1.4957301318645477E-3</v>
      </c>
      <c r="M15" s="32"/>
    </row>
    <row r="16" spans="1:13">
      <c r="A16" s="45"/>
      <c r="B16" s="12">
        <v>25</v>
      </c>
      <c r="C16" s="43" t="s">
        <v>18</v>
      </c>
      <c r="D16" s="43"/>
      <c r="E16" s="15">
        <f>VLOOKUP(C16,RA!B20:D45,3,0)</f>
        <v>4200533.4813999999</v>
      </c>
      <c r="F16" s="25">
        <f>VLOOKUP(C16,RA!B20:I49,8,0)</f>
        <v>-138037.99540000001</v>
      </c>
      <c r="G16" s="16">
        <f t="shared" si="0"/>
        <v>4338571.4768000003</v>
      </c>
      <c r="H16" s="27">
        <f>RA!J20</f>
        <v>-3.2862015268116198</v>
      </c>
      <c r="I16" s="20">
        <f>VLOOKUP(B16,RMS!B:D,3,FALSE)</f>
        <v>4200533.4135946902</v>
      </c>
      <c r="J16" s="21">
        <f>VLOOKUP(B16,RMS!B:E,4,FALSE)</f>
        <v>4338571.4768460197</v>
      </c>
      <c r="K16" s="22">
        <f t="shared" si="1"/>
        <v>6.7805309779942036E-2</v>
      </c>
      <c r="L16" s="22">
        <f t="shared" si="2"/>
        <v>-4.601944237947464E-5</v>
      </c>
      <c r="M16" s="32"/>
    </row>
    <row r="17" spans="1:13">
      <c r="A17" s="45"/>
      <c r="B17" s="12">
        <v>26</v>
      </c>
      <c r="C17" s="43" t="s">
        <v>19</v>
      </c>
      <c r="D17" s="43"/>
      <c r="E17" s="15">
        <f>VLOOKUP(C17,RA!B20:D46,3,0)</f>
        <v>512621.47230000002</v>
      </c>
      <c r="F17" s="25">
        <f>VLOOKUP(C17,RA!B21:I50,8,0)</f>
        <v>37088.582900000001</v>
      </c>
      <c r="G17" s="16">
        <f t="shared" si="0"/>
        <v>475532.88940000004</v>
      </c>
      <c r="H17" s="27">
        <f>RA!J21</f>
        <v>7.2350818106766202</v>
      </c>
      <c r="I17" s="20">
        <f>VLOOKUP(B17,RMS!B:D,3,FALSE)</f>
        <v>512621.14177260402</v>
      </c>
      <c r="J17" s="21">
        <f>VLOOKUP(B17,RMS!B:E,4,FALSE)</f>
        <v>475532.88902945298</v>
      </c>
      <c r="K17" s="22">
        <f t="shared" si="1"/>
        <v>0.33052739599952474</v>
      </c>
      <c r="L17" s="22">
        <f t="shared" si="2"/>
        <v>3.7054705899208784E-4</v>
      </c>
      <c r="M17" s="32"/>
    </row>
    <row r="18" spans="1:13">
      <c r="A18" s="45"/>
      <c r="B18" s="12">
        <v>27</v>
      </c>
      <c r="C18" s="43" t="s">
        <v>20</v>
      </c>
      <c r="D18" s="43"/>
      <c r="E18" s="15">
        <f>VLOOKUP(C18,RA!B22:D47,3,0)</f>
        <v>2289960.5452000001</v>
      </c>
      <c r="F18" s="25">
        <f>VLOOKUP(C18,RA!B22:I51,8,0)</f>
        <v>37534.949200000003</v>
      </c>
      <c r="G18" s="16">
        <f t="shared" si="0"/>
        <v>2252425.5959999999</v>
      </c>
      <c r="H18" s="27">
        <f>RA!J22</f>
        <v>1.6391089915796699</v>
      </c>
      <c r="I18" s="20">
        <f>VLOOKUP(B18,RMS!B:D,3,FALSE)</f>
        <v>2289961.7829</v>
      </c>
      <c r="J18" s="21">
        <f>VLOOKUP(B18,RMS!B:E,4,FALSE)</f>
        <v>2252425.5959000001</v>
      </c>
      <c r="K18" s="22">
        <f t="shared" si="1"/>
        <v>-1.2376999999396503</v>
      </c>
      <c r="L18" s="22">
        <f t="shared" si="2"/>
        <v>9.999983012676239E-5</v>
      </c>
      <c r="M18" s="32"/>
    </row>
    <row r="19" spans="1:13">
      <c r="A19" s="45"/>
      <c r="B19" s="12">
        <v>29</v>
      </c>
      <c r="C19" s="43" t="s">
        <v>21</v>
      </c>
      <c r="D19" s="43"/>
      <c r="E19" s="15">
        <f>VLOOKUP(C19,RA!B22:D48,3,0)</f>
        <v>7917581.3940000003</v>
      </c>
      <c r="F19" s="25">
        <f>VLOOKUP(C19,RA!B23:I52,8,0)</f>
        <v>-507512.24</v>
      </c>
      <c r="G19" s="16">
        <f t="shared" si="0"/>
        <v>8425093.6339999996</v>
      </c>
      <c r="H19" s="27">
        <f>RA!J23</f>
        <v>-6.4099402929358797</v>
      </c>
      <c r="I19" s="20">
        <f>VLOOKUP(B19,RMS!B:D,3,FALSE)</f>
        <v>7917583.5306803398</v>
      </c>
      <c r="J19" s="21">
        <f>VLOOKUP(B19,RMS!B:E,4,FALSE)</f>
        <v>8425093.6595914494</v>
      </c>
      <c r="K19" s="22">
        <f t="shared" si="1"/>
        <v>-2.1366803394630551</v>
      </c>
      <c r="L19" s="22">
        <f t="shared" si="2"/>
        <v>-2.5591449812054634E-2</v>
      </c>
      <c r="M19" s="32"/>
    </row>
    <row r="20" spans="1:13">
      <c r="A20" s="45"/>
      <c r="B20" s="12">
        <v>31</v>
      </c>
      <c r="C20" s="43" t="s">
        <v>22</v>
      </c>
      <c r="D20" s="43"/>
      <c r="E20" s="15">
        <f>VLOOKUP(C20,RA!B24:D49,3,0)</f>
        <v>428395.38429999998</v>
      </c>
      <c r="F20" s="25">
        <f>VLOOKUP(C20,RA!B24:I53,8,0)</f>
        <v>56636.8534</v>
      </c>
      <c r="G20" s="16">
        <f t="shared" si="0"/>
        <v>371758.53089999995</v>
      </c>
      <c r="H20" s="27">
        <f>RA!J24</f>
        <v>13.220696458376899</v>
      </c>
      <c r="I20" s="20">
        <f>VLOOKUP(B20,RMS!B:D,3,FALSE)</f>
        <v>428395.57329295098</v>
      </c>
      <c r="J20" s="21">
        <f>VLOOKUP(B20,RMS!B:E,4,FALSE)</f>
        <v>371758.52414136298</v>
      </c>
      <c r="K20" s="22">
        <f t="shared" si="1"/>
        <v>-0.18899295100709423</v>
      </c>
      <c r="L20" s="22">
        <f t="shared" si="2"/>
        <v>6.7586369696073234E-3</v>
      </c>
      <c r="M20" s="32"/>
    </row>
    <row r="21" spans="1:13">
      <c r="A21" s="45"/>
      <c r="B21" s="12">
        <v>32</v>
      </c>
      <c r="C21" s="43" t="s">
        <v>23</v>
      </c>
      <c r="D21" s="43"/>
      <c r="E21" s="15">
        <f>VLOOKUP(C21,RA!B24:D50,3,0)</f>
        <v>526668.83019999997</v>
      </c>
      <c r="F21" s="25">
        <f>VLOOKUP(C21,RA!B25:I54,8,0)</f>
        <v>30483.096099999999</v>
      </c>
      <c r="G21" s="16">
        <f t="shared" si="0"/>
        <v>496185.73409999994</v>
      </c>
      <c r="H21" s="27">
        <f>RA!J25</f>
        <v>5.7879058626697502</v>
      </c>
      <c r="I21" s="20">
        <f>VLOOKUP(B21,RMS!B:D,3,FALSE)</f>
        <v>526668.79825926898</v>
      </c>
      <c r="J21" s="21">
        <f>VLOOKUP(B21,RMS!B:E,4,FALSE)</f>
        <v>496185.739592003</v>
      </c>
      <c r="K21" s="22">
        <f t="shared" si="1"/>
        <v>3.1940730987116694E-2</v>
      </c>
      <c r="L21" s="22">
        <f t="shared" si="2"/>
        <v>-5.49200305249542E-3</v>
      </c>
      <c r="M21" s="32"/>
    </row>
    <row r="22" spans="1:13">
      <c r="A22" s="45"/>
      <c r="B22" s="12">
        <v>33</v>
      </c>
      <c r="C22" s="43" t="s">
        <v>24</v>
      </c>
      <c r="D22" s="43"/>
      <c r="E22" s="15">
        <f>VLOOKUP(C22,RA!B26:D51,3,0)</f>
        <v>872993.22050000005</v>
      </c>
      <c r="F22" s="25">
        <f>VLOOKUP(C22,RA!B26:I55,8,0)</f>
        <v>132008.6642</v>
      </c>
      <c r="G22" s="16">
        <f t="shared" si="0"/>
        <v>740984.55630000005</v>
      </c>
      <c r="H22" s="27">
        <f>RA!J26</f>
        <v>15.121384805759799</v>
      </c>
      <c r="I22" s="20">
        <f>VLOOKUP(B22,RMS!B:D,3,FALSE)</f>
        <v>872993.101539967</v>
      </c>
      <c r="J22" s="21">
        <f>VLOOKUP(B22,RMS!B:E,4,FALSE)</f>
        <v>740984.54367725202</v>
      </c>
      <c r="K22" s="22">
        <f t="shared" si="1"/>
        <v>0.11896003305446357</v>
      </c>
      <c r="L22" s="22">
        <f t="shared" si="2"/>
        <v>1.2622748035937548E-2</v>
      </c>
      <c r="M22" s="32"/>
    </row>
    <row r="23" spans="1:13">
      <c r="A23" s="45"/>
      <c r="B23" s="12">
        <v>34</v>
      </c>
      <c r="C23" s="43" t="s">
        <v>25</v>
      </c>
      <c r="D23" s="43"/>
      <c r="E23" s="15">
        <f>VLOOKUP(C23,RA!B26:D52,3,0)</f>
        <v>347380.03399999999</v>
      </c>
      <c r="F23" s="25">
        <f>VLOOKUP(C23,RA!B27:I56,8,0)</f>
        <v>96199.341799999995</v>
      </c>
      <c r="G23" s="16">
        <f t="shared" si="0"/>
        <v>251180.69219999999</v>
      </c>
      <c r="H23" s="27">
        <f>RA!J27</f>
        <v>27.692824107444199</v>
      </c>
      <c r="I23" s="20">
        <f>VLOOKUP(B23,RMS!B:D,3,FALSE)</f>
        <v>347379.73784294701</v>
      </c>
      <c r="J23" s="21">
        <f>VLOOKUP(B23,RMS!B:E,4,FALSE)</f>
        <v>251180.697632772</v>
      </c>
      <c r="K23" s="22">
        <f t="shared" si="1"/>
        <v>0.29615705297328532</v>
      </c>
      <c r="L23" s="22">
        <f t="shared" si="2"/>
        <v>-5.4327720135916024E-3</v>
      </c>
      <c r="M23" s="32"/>
    </row>
    <row r="24" spans="1:13">
      <c r="A24" s="45"/>
      <c r="B24" s="12">
        <v>35</v>
      </c>
      <c r="C24" s="43" t="s">
        <v>26</v>
      </c>
      <c r="D24" s="43"/>
      <c r="E24" s="15">
        <f>VLOOKUP(C24,RA!B28:D53,3,0)</f>
        <v>1537034.5966</v>
      </c>
      <c r="F24" s="25">
        <f>VLOOKUP(C24,RA!B28:I57,8,0)</f>
        <v>11040.5821</v>
      </c>
      <c r="G24" s="16">
        <f t="shared" si="0"/>
        <v>1525994.0145</v>
      </c>
      <c r="H24" s="27">
        <f>RA!J28</f>
        <v>0.718304072297549</v>
      </c>
      <c r="I24" s="20">
        <f>VLOOKUP(B24,RMS!B:D,3,FALSE)</f>
        <v>1537034.5968663699</v>
      </c>
      <c r="J24" s="21">
        <f>VLOOKUP(B24,RMS!B:E,4,FALSE)</f>
        <v>1525994.00023805</v>
      </c>
      <c r="K24" s="22">
        <f t="shared" si="1"/>
        <v>-2.6636989787220955E-4</v>
      </c>
      <c r="L24" s="22">
        <f t="shared" si="2"/>
        <v>1.4261950040236115E-2</v>
      </c>
      <c r="M24" s="32"/>
    </row>
    <row r="25" spans="1:13">
      <c r="A25" s="45"/>
      <c r="B25" s="12">
        <v>36</v>
      </c>
      <c r="C25" s="43" t="s">
        <v>27</v>
      </c>
      <c r="D25" s="43"/>
      <c r="E25" s="15">
        <f>VLOOKUP(C25,RA!B28:D54,3,0)</f>
        <v>1027470.8864</v>
      </c>
      <c r="F25" s="25">
        <f>VLOOKUP(C25,RA!B29:I58,8,0)</f>
        <v>145151.4614</v>
      </c>
      <c r="G25" s="16">
        <f t="shared" si="0"/>
        <v>882319.42499999993</v>
      </c>
      <c r="H25" s="27">
        <f>RA!J29</f>
        <v>14.12706319189</v>
      </c>
      <c r="I25" s="20">
        <f>VLOOKUP(B25,RMS!B:D,3,FALSE)</f>
        <v>1027473.27251947</v>
      </c>
      <c r="J25" s="21">
        <f>VLOOKUP(B25,RMS!B:E,4,FALSE)</f>
        <v>882319.42797567195</v>
      </c>
      <c r="K25" s="22">
        <f t="shared" si="1"/>
        <v>-2.386119470000267</v>
      </c>
      <c r="L25" s="22">
        <f t="shared" si="2"/>
        <v>-2.9756720177829266E-3</v>
      </c>
      <c r="M25" s="32"/>
    </row>
    <row r="26" spans="1:13">
      <c r="A26" s="45"/>
      <c r="B26" s="12">
        <v>37</v>
      </c>
      <c r="C26" s="43" t="s">
        <v>71</v>
      </c>
      <c r="D26" s="43"/>
      <c r="E26" s="15">
        <f>VLOOKUP(C26,RA!B30:D55,3,0)</f>
        <v>2749459.9402000001</v>
      </c>
      <c r="F26" s="25">
        <f>VLOOKUP(C26,RA!B30:I59,8,0)</f>
        <v>199674.0031</v>
      </c>
      <c r="G26" s="16">
        <f t="shared" si="0"/>
        <v>2549785.9371000002</v>
      </c>
      <c r="H26" s="27">
        <f>RA!J30</f>
        <v>7.2622990493716904</v>
      </c>
      <c r="I26" s="20">
        <f>VLOOKUP(B26,RMS!B:D,3,FALSE)</f>
        <v>2749459.8811513302</v>
      </c>
      <c r="J26" s="21">
        <f>VLOOKUP(B26,RMS!B:E,4,FALSE)</f>
        <v>2549785.9309840701</v>
      </c>
      <c r="K26" s="22">
        <f t="shared" si="1"/>
        <v>5.9048669878393412E-2</v>
      </c>
      <c r="L26" s="22">
        <f t="shared" si="2"/>
        <v>6.1159301549196243E-3</v>
      </c>
      <c r="M26" s="32"/>
    </row>
    <row r="27" spans="1:13">
      <c r="A27" s="45"/>
      <c r="B27" s="12">
        <v>38</v>
      </c>
      <c r="C27" s="43" t="s">
        <v>29</v>
      </c>
      <c r="D27" s="43"/>
      <c r="E27" s="15">
        <f>VLOOKUP(C27,RA!B30:D56,3,0)</f>
        <v>10004690.193600001</v>
      </c>
      <c r="F27" s="25">
        <f>VLOOKUP(C27,RA!B31:I60,8,0)</f>
        <v>-582553.03240000003</v>
      </c>
      <c r="G27" s="16">
        <f t="shared" si="0"/>
        <v>10587243.226000002</v>
      </c>
      <c r="H27" s="27">
        <f>RA!J31</f>
        <v>-5.8227993183902802</v>
      </c>
      <c r="I27" s="20">
        <f>VLOOKUP(B27,RMS!B:D,3,FALSE)</f>
        <v>10004690.855799099</v>
      </c>
      <c r="J27" s="21">
        <f>VLOOKUP(B27,RMS!B:E,4,FALSE)</f>
        <v>10587241.562823899</v>
      </c>
      <c r="K27" s="22">
        <f t="shared" si="1"/>
        <v>-0.66219909861683846</v>
      </c>
      <c r="L27" s="22">
        <f t="shared" si="2"/>
        <v>1.6631761025637388</v>
      </c>
      <c r="M27" s="32"/>
    </row>
    <row r="28" spans="1:13">
      <c r="A28" s="45"/>
      <c r="B28" s="12">
        <v>39</v>
      </c>
      <c r="C28" s="43" t="s">
        <v>30</v>
      </c>
      <c r="D28" s="43"/>
      <c r="E28" s="15">
        <f>VLOOKUP(C28,RA!B32:D57,3,0)</f>
        <v>144469.24309999999</v>
      </c>
      <c r="F28" s="25">
        <f>VLOOKUP(C28,RA!B32:I61,8,0)</f>
        <v>35594.120799999997</v>
      </c>
      <c r="G28" s="16">
        <f t="shared" si="0"/>
        <v>108875.12229999999</v>
      </c>
      <c r="H28" s="27">
        <f>RA!J32</f>
        <v>24.637853730127301</v>
      </c>
      <c r="I28" s="20">
        <f>VLOOKUP(B28,RMS!B:D,3,FALSE)</f>
        <v>144469.15535048</v>
      </c>
      <c r="J28" s="21">
        <f>VLOOKUP(B28,RMS!B:E,4,FALSE)</f>
        <v>108875.115750729</v>
      </c>
      <c r="K28" s="22">
        <f t="shared" si="1"/>
        <v>8.7749519996577874E-2</v>
      </c>
      <c r="L28" s="22">
        <f t="shared" si="2"/>
        <v>6.5492709836689755E-3</v>
      </c>
      <c r="M28" s="32"/>
    </row>
    <row r="29" spans="1:13">
      <c r="A29" s="45"/>
      <c r="B29" s="12">
        <v>40</v>
      </c>
      <c r="C29" s="43" t="s">
        <v>73</v>
      </c>
      <c r="D29" s="43"/>
      <c r="E29" s="15">
        <f>VLOOKUP(C29,RA!B32:D58,3,0)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5"/>
      <c r="B30" s="12">
        <v>42</v>
      </c>
      <c r="C30" s="43" t="s">
        <v>31</v>
      </c>
      <c r="D30" s="43"/>
      <c r="E30" s="15">
        <f>VLOOKUP(C30,RA!B34:D60,3,0)</f>
        <v>307647.86599999998</v>
      </c>
      <c r="F30" s="25">
        <f>VLOOKUP(C30,RA!B34:I64,8,0)</f>
        <v>5947.8877000000002</v>
      </c>
      <c r="G30" s="16">
        <f t="shared" si="0"/>
        <v>301699.97829999996</v>
      </c>
      <c r="H30" s="27">
        <f>RA!J34</f>
        <v>1.9333427458261601</v>
      </c>
      <c r="I30" s="20">
        <f>VLOOKUP(B30,RMS!B:D,3,FALSE)</f>
        <v>307647.86739999999</v>
      </c>
      <c r="J30" s="21">
        <f>VLOOKUP(B30,RMS!B:E,4,FALSE)</f>
        <v>301699.98239999998</v>
      </c>
      <c r="K30" s="22">
        <f t="shared" si="1"/>
        <v>-1.4000000082887709E-3</v>
      </c>
      <c r="L30" s="22">
        <f t="shared" si="2"/>
        <v>-4.1000000201165676E-3</v>
      </c>
      <c r="M30" s="32"/>
    </row>
    <row r="31" spans="1:13" s="35" customFormat="1" ht="12" thickBot="1">
      <c r="A31" s="45"/>
      <c r="B31" s="12">
        <v>70</v>
      </c>
      <c r="C31" s="46" t="s">
        <v>68</v>
      </c>
      <c r="D31" s="47"/>
      <c r="E31" s="15">
        <f>VLOOKUP(C31,RA!B34:D61,3,0)</f>
        <v>423059.9</v>
      </c>
      <c r="F31" s="25">
        <f>VLOOKUP(C31,RA!B34:I65,8,0)</f>
        <v>-3224.93</v>
      </c>
      <c r="G31" s="16">
        <f t="shared" si="0"/>
        <v>426284.83</v>
      </c>
      <c r="H31" s="27">
        <f>RA!J34</f>
        <v>1.9333427458261601</v>
      </c>
      <c r="I31" s="20">
        <f>VLOOKUP(B31,RMS!B:D,3,FALSE)</f>
        <v>423059.9</v>
      </c>
      <c r="J31" s="21">
        <f>VLOOKUP(B31,RMS!B:E,4,FALSE)</f>
        <v>426284.83</v>
      </c>
      <c r="K31" s="22">
        <f t="shared" si="1"/>
        <v>0</v>
      </c>
      <c r="L31" s="22">
        <f t="shared" si="2"/>
        <v>0</v>
      </c>
    </row>
    <row r="32" spans="1:13">
      <c r="A32" s="45"/>
      <c r="B32" s="12">
        <v>71</v>
      </c>
      <c r="C32" s="43" t="s">
        <v>35</v>
      </c>
      <c r="D32" s="43"/>
      <c r="E32" s="15">
        <f>VLOOKUP(C32,RA!B34:D61,3,0)</f>
        <v>2065951.14</v>
      </c>
      <c r="F32" s="25">
        <f>VLOOKUP(C32,RA!B34:I65,8,0)</f>
        <v>-368222.21</v>
      </c>
      <c r="G32" s="16">
        <f t="shared" si="0"/>
        <v>2434173.35</v>
      </c>
      <c r="H32" s="27">
        <f>RA!J34</f>
        <v>1.9333427458261601</v>
      </c>
      <c r="I32" s="20">
        <f>VLOOKUP(B32,RMS!B:D,3,FALSE)</f>
        <v>2065951.14</v>
      </c>
      <c r="J32" s="21">
        <f>VLOOKUP(B32,RMS!B:E,4,FALSE)</f>
        <v>2434173.35</v>
      </c>
      <c r="K32" s="22">
        <f t="shared" si="1"/>
        <v>0</v>
      </c>
      <c r="L32" s="22">
        <f t="shared" si="2"/>
        <v>0</v>
      </c>
      <c r="M32" s="32"/>
    </row>
    <row r="33" spans="1:13">
      <c r="A33" s="45"/>
      <c r="B33" s="12">
        <v>72</v>
      </c>
      <c r="C33" s="43" t="s">
        <v>36</v>
      </c>
      <c r="D33" s="43"/>
      <c r="E33" s="15">
        <f>VLOOKUP(C33,RA!B34:D62,3,0)</f>
        <v>2405863.23</v>
      </c>
      <c r="F33" s="25">
        <f>VLOOKUP(C33,RA!B34:I66,8,0)</f>
        <v>-304878.67</v>
      </c>
      <c r="G33" s="16">
        <f t="shared" si="0"/>
        <v>2710741.9</v>
      </c>
      <c r="H33" s="27">
        <f>RA!J35</f>
        <v>6.2702284543449602</v>
      </c>
      <c r="I33" s="20">
        <f>VLOOKUP(B33,RMS!B:D,3,FALSE)</f>
        <v>2405863.23</v>
      </c>
      <c r="J33" s="21">
        <f>VLOOKUP(B33,RMS!B:E,4,FALSE)</f>
        <v>2710741.9</v>
      </c>
      <c r="K33" s="22">
        <f t="shared" si="1"/>
        <v>0</v>
      </c>
      <c r="L33" s="22">
        <f t="shared" si="2"/>
        <v>0</v>
      </c>
      <c r="M33" s="32"/>
    </row>
    <row r="34" spans="1:13">
      <c r="A34" s="45"/>
      <c r="B34" s="12">
        <v>73</v>
      </c>
      <c r="C34" s="43" t="s">
        <v>37</v>
      </c>
      <c r="D34" s="43"/>
      <c r="E34" s="15">
        <f>VLOOKUP(C34,RA!B34:D63,3,0)</f>
        <v>1635567.47</v>
      </c>
      <c r="F34" s="25">
        <f>VLOOKUP(C34,RA!B34:I67,8,0)</f>
        <v>-377958.65</v>
      </c>
      <c r="G34" s="16">
        <f t="shared" si="0"/>
        <v>2013526.12</v>
      </c>
      <c r="H34" s="27">
        <f>RA!J34</f>
        <v>1.9333427458261601</v>
      </c>
      <c r="I34" s="20">
        <f>VLOOKUP(B34,RMS!B:D,3,FALSE)</f>
        <v>1635567.47</v>
      </c>
      <c r="J34" s="21">
        <f>VLOOKUP(B34,RMS!B:E,4,FALSE)</f>
        <v>2013526.12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5"/>
      <c r="B35" s="12">
        <v>74</v>
      </c>
      <c r="C35" s="43" t="s">
        <v>69</v>
      </c>
      <c r="D35" s="43"/>
      <c r="E35" s="15">
        <f>VLOOKUP(C35,RA!B35:D64,3,0)</f>
        <v>0.18</v>
      </c>
      <c r="F35" s="25">
        <f>VLOOKUP(C35,RA!B35:I68,8,0)</f>
        <v>-717.77</v>
      </c>
      <c r="G35" s="16">
        <f t="shared" si="0"/>
        <v>717.94999999999993</v>
      </c>
      <c r="H35" s="27">
        <f>RA!J35</f>
        <v>6.2702284543449602</v>
      </c>
      <c r="I35" s="20">
        <f>VLOOKUP(B35,RMS!B:D,3,FALSE)</f>
        <v>0.18</v>
      </c>
      <c r="J35" s="21">
        <f>VLOOKUP(B35,RMS!B:E,4,FALSE)</f>
        <v>717.95</v>
      </c>
      <c r="K35" s="22">
        <f t="shared" si="1"/>
        <v>0</v>
      </c>
      <c r="L35" s="22">
        <f t="shared" si="2"/>
        <v>0</v>
      </c>
    </row>
    <row r="36" spans="1:13" ht="11.25" customHeight="1">
      <c r="A36" s="45"/>
      <c r="B36" s="12">
        <v>75</v>
      </c>
      <c r="C36" s="43" t="s">
        <v>32</v>
      </c>
      <c r="D36" s="43"/>
      <c r="E36" s="15">
        <f>VLOOKUP(C36,RA!B8:D64,3,0)</f>
        <v>162905.55549999999</v>
      </c>
      <c r="F36" s="25">
        <f>VLOOKUP(C36,RA!B8:I68,8,0)</f>
        <v>11070.420599999999</v>
      </c>
      <c r="G36" s="16">
        <f t="shared" si="0"/>
        <v>151835.13489999998</v>
      </c>
      <c r="H36" s="27">
        <f>RA!J35</f>
        <v>6.2702284543449602</v>
      </c>
      <c r="I36" s="20">
        <f>VLOOKUP(B36,RMS!B:D,3,FALSE)</f>
        <v>162905.555555556</v>
      </c>
      <c r="J36" s="21">
        <f>VLOOKUP(B36,RMS!B:E,4,FALSE)</f>
        <v>151835.134615385</v>
      </c>
      <c r="K36" s="22">
        <f t="shared" si="1"/>
        <v>-5.5556010920554399E-5</v>
      </c>
      <c r="L36" s="22">
        <f t="shared" si="2"/>
        <v>2.8461497277021408E-4</v>
      </c>
      <c r="M36" s="32"/>
    </row>
    <row r="37" spans="1:13">
      <c r="A37" s="45"/>
      <c r="B37" s="12">
        <v>76</v>
      </c>
      <c r="C37" s="43" t="s">
        <v>33</v>
      </c>
      <c r="D37" s="43"/>
      <c r="E37" s="15">
        <f>VLOOKUP(C37,RA!B8:D65,3,0)</f>
        <v>754081.5797</v>
      </c>
      <c r="F37" s="25">
        <f>VLOOKUP(C37,RA!B8:I69,8,0)</f>
        <v>14314.8192</v>
      </c>
      <c r="G37" s="16">
        <f t="shared" si="0"/>
        <v>739766.76049999997</v>
      </c>
      <c r="H37" s="27">
        <f>RA!J36</f>
        <v>-0.76228685346921299</v>
      </c>
      <c r="I37" s="20">
        <f>VLOOKUP(B37,RMS!B:D,3,FALSE)</f>
        <v>754081.56892307696</v>
      </c>
      <c r="J37" s="21">
        <f>VLOOKUP(B37,RMS!B:E,4,FALSE)</f>
        <v>739766.753335897</v>
      </c>
      <c r="K37" s="22">
        <f t="shared" si="1"/>
        <v>1.0776923038065434E-2</v>
      </c>
      <c r="L37" s="22">
        <f t="shared" si="2"/>
        <v>7.1641029790043831E-3</v>
      </c>
      <c r="M37" s="32"/>
    </row>
    <row r="38" spans="1:13">
      <c r="A38" s="45"/>
      <c r="B38" s="12">
        <v>77</v>
      </c>
      <c r="C38" s="43" t="s">
        <v>38</v>
      </c>
      <c r="D38" s="43"/>
      <c r="E38" s="15">
        <f>VLOOKUP(C38,RA!B9:D66,3,0)</f>
        <v>1090240.33</v>
      </c>
      <c r="F38" s="25">
        <f>VLOOKUP(C38,RA!B9:I70,8,0)</f>
        <v>-235369.99</v>
      </c>
      <c r="G38" s="16">
        <f t="shared" si="0"/>
        <v>1325610.32</v>
      </c>
      <c r="H38" s="27">
        <f>RA!J37</f>
        <v>-17.823374564414902</v>
      </c>
      <c r="I38" s="20">
        <f>VLOOKUP(B38,RMS!B:D,3,FALSE)</f>
        <v>1090240.33</v>
      </c>
      <c r="J38" s="21">
        <f>VLOOKUP(B38,RMS!B:E,4,FALSE)</f>
        <v>1325610.32</v>
      </c>
      <c r="K38" s="22">
        <f t="shared" si="1"/>
        <v>0</v>
      </c>
      <c r="L38" s="22">
        <f t="shared" si="2"/>
        <v>0</v>
      </c>
      <c r="M38" s="32"/>
    </row>
    <row r="39" spans="1:13">
      <c r="A39" s="45"/>
      <c r="B39" s="12">
        <v>78</v>
      </c>
      <c r="C39" s="43" t="s">
        <v>39</v>
      </c>
      <c r="D39" s="43"/>
      <c r="E39" s="15">
        <f>VLOOKUP(C39,RA!B10:D67,3,0)</f>
        <v>509506.96</v>
      </c>
      <c r="F39" s="25">
        <f>VLOOKUP(C39,RA!B10:I71,8,0)</f>
        <v>61420.93</v>
      </c>
      <c r="G39" s="16">
        <f t="shared" si="0"/>
        <v>448086.03</v>
      </c>
      <c r="H39" s="27">
        <f>RA!J38</f>
        <v>-12.672319282256099</v>
      </c>
      <c r="I39" s="20">
        <f>VLOOKUP(B39,RMS!B:D,3,FALSE)</f>
        <v>509506.96</v>
      </c>
      <c r="J39" s="21">
        <f>VLOOKUP(B39,RMS!B:E,4,FALSE)</f>
        <v>448086.03</v>
      </c>
      <c r="K39" s="22">
        <f t="shared" si="1"/>
        <v>0</v>
      </c>
      <c r="L39" s="22">
        <f t="shared" si="2"/>
        <v>0</v>
      </c>
      <c r="M39" s="32"/>
    </row>
    <row r="40" spans="1:13" s="36" customFormat="1">
      <c r="A40" s="45"/>
      <c r="B40" s="12">
        <v>9101</v>
      </c>
      <c r="C40" s="48" t="s">
        <v>75</v>
      </c>
      <c r="D40" s="49"/>
      <c r="E40" s="15">
        <f>VLOOKUP(C40,RA!B11:D68,3,0)</f>
        <v>0</v>
      </c>
      <c r="F40" s="25">
        <f>VLOOKUP(C40,RA!B11:I72,8,0)</f>
        <v>0</v>
      </c>
      <c r="G40" s="16">
        <f t="shared" si="0"/>
        <v>0</v>
      </c>
      <c r="H40" s="27">
        <f>RA!J39</f>
        <v>-23.108716511707101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>
      <c r="A41" s="45"/>
      <c r="B41" s="12">
        <v>99</v>
      </c>
      <c r="C41" s="43" t="s">
        <v>34</v>
      </c>
      <c r="D41" s="43"/>
      <c r="E41" s="15">
        <f>VLOOKUP(C41,RA!B8:D68,3,0)</f>
        <v>23151.8531</v>
      </c>
      <c r="F41" s="25">
        <f>VLOOKUP(C41,RA!B8:I72,8,0)</f>
        <v>1408.0345</v>
      </c>
      <c r="G41" s="16">
        <f t="shared" si="0"/>
        <v>21743.818599999999</v>
      </c>
      <c r="H41" s="27">
        <f>RA!J39</f>
        <v>-23.108716511707101</v>
      </c>
      <c r="I41" s="20">
        <f>VLOOKUP(B41,RMS!B:D,3,FALSE)</f>
        <v>23151.8531124726</v>
      </c>
      <c r="J41" s="21">
        <f>VLOOKUP(B41,RMS!B:E,4,FALSE)</f>
        <v>21743.818697526702</v>
      </c>
      <c r="K41" s="22">
        <f t="shared" si="1"/>
        <v>-1.2472599337343127E-5</v>
      </c>
      <c r="L41" s="22">
        <f t="shared" si="2"/>
        <v>-9.7526703029870987E-5</v>
      </c>
      <c r="M41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3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8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11.85546875" style="41" bestFit="1" customWidth="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>
      <c r="A1" s="50"/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1" t="s">
        <v>45</v>
      </c>
      <c r="W1" s="52"/>
    </row>
    <row r="2" spans="1:23" ht="12.7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52"/>
    </row>
    <row r="3" spans="1:23" ht="23.25" thickBot="1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3" t="s">
        <v>46</v>
      </c>
      <c r="W3" s="52"/>
    </row>
    <row r="4" spans="1:23" ht="12.75" thickTop="1" thickBot="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2"/>
    </row>
    <row r="5" spans="1:23" ht="22.5" thickTop="1" thickBot="1">
      <c r="A5" s="55"/>
      <c r="B5" s="56"/>
      <c r="C5" s="57"/>
      <c r="D5" s="58" t="s">
        <v>0</v>
      </c>
      <c r="E5" s="58" t="s">
        <v>58</v>
      </c>
      <c r="F5" s="58" t="s">
        <v>59</v>
      </c>
      <c r="G5" s="58" t="s">
        <v>47</v>
      </c>
      <c r="H5" s="58" t="s">
        <v>48</v>
      </c>
      <c r="I5" s="58" t="s">
        <v>1</v>
      </c>
      <c r="J5" s="58" t="s">
        <v>2</v>
      </c>
      <c r="K5" s="58" t="s">
        <v>49</v>
      </c>
      <c r="L5" s="58" t="s">
        <v>50</v>
      </c>
      <c r="M5" s="58" t="s">
        <v>51</v>
      </c>
      <c r="N5" s="58" t="s">
        <v>52</v>
      </c>
      <c r="O5" s="58" t="s">
        <v>53</v>
      </c>
      <c r="P5" s="58" t="s">
        <v>60</v>
      </c>
      <c r="Q5" s="58" t="s">
        <v>61</v>
      </c>
      <c r="R5" s="58" t="s">
        <v>54</v>
      </c>
      <c r="S5" s="58" t="s">
        <v>55</v>
      </c>
      <c r="T5" s="58" t="s">
        <v>56</v>
      </c>
      <c r="U5" s="59" t="s">
        <v>57</v>
      </c>
    </row>
    <row r="6" spans="1:23" ht="12" thickBot="1">
      <c r="A6" s="60" t="s">
        <v>3</v>
      </c>
      <c r="B6" s="61" t="s">
        <v>4</v>
      </c>
      <c r="C6" s="62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3"/>
    </row>
    <row r="7" spans="1:23" ht="12" thickBot="1">
      <c r="A7" s="64" t="s">
        <v>5</v>
      </c>
      <c r="B7" s="65"/>
      <c r="C7" s="66"/>
      <c r="D7" s="67">
        <v>58330749.220600002</v>
      </c>
      <c r="E7" s="67">
        <v>60030888.990199998</v>
      </c>
      <c r="F7" s="68">
        <v>97.167891733408197</v>
      </c>
      <c r="G7" s="67">
        <v>61493947.160700001</v>
      </c>
      <c r="H7" s="68">
        <v>-5.1439175498585703</v>
      </c>
      <c r="I7" s="67">
        <v>-1251002.1886</v>
      </c>
      <c r="J7" s="68">
        <v>-2.1446701873635399</v>
      </c>
      <c r="K7" s="67">
        <v>-587993.97389999998</v>
      </c>
      <c r="L7" s="68">
        <v>-0.95618187000326405</v>
      </c>
      <c r="M7" s="68">
        <v>1.12757654692012</v>
      </c>
      <c r="N7" s="67">
        <v>58330749.220600002</v>
      </c>
      <c r="O7" s="67">
        <v>2913705422.6856999</v>
      </c>
      <c r="P7" s="67">
        <v>1484054</v>
      </c>
      <c r="Q7" s="67">
        <v>1214353</v>
      </c>
      <c r="R7" s="68">
        <v>22.209439923975999</v>
      </c>
      <c r="S7" s="67">
        <v>39.305004548756301</v>
      </c>
      <c r="T7" s="67">
        <v>26.4801803585942</v>
      </c>
      <c r="U7" s="69">
        <v>32.628985385953499</v>
      </c>
    </row>
    <row r="8" spans="1:23" ht="12" thickBot="1">
      <c r="A8" s="70">
        <v>42491</v>
      </c>
      <c r="B8" s="46" t="s">
        <v>6</v>
      </c>
      <c r="C8" s="47"/>
      <c r="D8" s="71">
        <v>1384415.1657</v>
      </c>
      <c r="E8" s="71">
        <v>1305221.1268</v>
      </c>
      <c r="F8" s="72">
        <v>106.06748061871799</v>
      </c>
      <c r="G8" s="71">
        <v>964530.81350000005</v>
      </c>
      <c r="H8" s="72">
        <v>43.532497492367597</v>
      </c>
      <c r="I8" s="71">
        <v>-45579.262699999999</v>
      </c>
      <c r="J8" s="72">
        <v>-3.2923117161139901</v>
      </c>
      <c r="K8" s="71">
        <v>195048.07629999999</v>
      </c>
      <c r="L8" s="72">
        <v>20.222067928781598</v>
      </c>
      <c r="M8" s="72">
        <v>-1.2336821955110999</v>
      </c>
      <c r="N8" s="71">
        <v>1384415.1657</v>
      </c>
      <c r="O8" s="71">
        <v>108600658.32529999</v>
      </c>
      <c r="P8" s="71">
        <v>47012</v>
      </c>
      <c r="Q8" s="71">
        <v>31611</v>
      </c>
      <c r="R8" s="72">
        <v>48.720382145455702</v>
      </c>
      <c r="S8" s="71">
        <v>29.448123153662898</v>
      </c>
      <c r="T8" s="71">
        <v>21.678346920375802</v>
      </c>
      <c r="U8" s="73">
        <v>26.384622859472898</v>
      </c>
    </row>
    <row r="9" spans="1:23" ht="12" thickBot="1">
      <c r="A9" s="74"/>
      <c r="B9" s="46" t="s">
        <v>7</v>
      </c>
      <c r="C9" s="47"/>
      <c r="D9" s="71">
        <v>131554.82089999999</v>
      </c>
      <c r="E9" s="71">
        <v>250365.95389999999</v>
      </c>
      <c r="F9" s="72">
        <v>52.545012151510399</v>
      </c>
      <c r="G9" s="71">
        <v>156556.22080000001</v>
      </c>
      <c r="H9" s="72">
        <v>-15.9695985073242</v>
      </c>
      <c r="I9" s="71">
        <v>27032.568599999999</v>
      </c>
      <c r="J9" s="72">
        <v>20.5485199364518</v>
      </c>
      <c r="K9" s="71">
        <v>37115.248099999997</v>
      </c>
      <c r="L9" s="72">
        <v>23.7072969124712</v>
      </c>
      <c r="M9" s="72">
        <v>-0.271658685207603</v>
      </c>
      <c r="N9" s="71">
        <v>131554.82089999999</v>
      </c>
      <c r="O9" s="71">
        <v>15075959.589400001</v>
      </c>
      <c r="P9" s="71">
        <v>7199</v>
      </c>
      <c r="Q9" s="71">
        <v>6541</v>
      </c>
      <c r="R9" s="72">
        <v>10.059623910717001</v>
      </c>
      <c r="S9" s="71">
        <v>18.274040964022799</v>
      </c>
      <c r="T9" s="71">
        <v>49.919398195994503</v>
      </c>
      <c r="U9" s="73">
        <v>-173.171097155106</v>
      </c>
    </row>
    <row r="10" spans="1:23" ht="12" thickBot="1">
      <c r="A10" s="74"/>
      <c r="B10" s="46" t="s">
        <v>8</v>
      </c>
      <c r="C10" s="47"/>
      <c r="D10" s="71">
        <v>291834.40409999999</v>
      </c>
      <c r="E10" s="71">
        <v>346519.33360000001</v>
      </c>
      <c r="F10" s="72">
        <v>84.218794105403404</v>
      </c>
      <c r="G10" s="71">
        <v>337925.48220000003</v>
      </c>
      <c r="H10" s="72">
        <v>-13.639420679355901</v>
      </c>
      <c r="I10" s="71">
        <v>60391.536599999999</v>
      </c>
      <c r="J10" s="72">
        <v>20.6937687097736</v>
      </c>
      <c r="K10" s="71">
        <v>78068.913700000005</v>
      </c>
      <c r="L10" s="72">
        <v>23.102405060354499</v>
      </c>
      <c r="M10" s="72">
        <v>-0.226432984169985</v>
      </c>
      <c r="N10" s="71">
        <v>291834.40409999999</v>
      </c>
      <c r="O10" s="71">
        <v>25766347.834800001</v>
      </c>
      <c r="P10" s="71">
        <v>144925</v>
      </c>
      <c r="Q10" s="71">
        <v>128973</v>
      </c>
      <c r="R10" s="72">
        <v>12.3684802245431</v>
      </c>
      <c r="S10" s="71">
        <v>2.0136926279109901</v>
      </c>
      <c r="T10" s="71">
        <v>2.4356844812480101</v>
      </c>
      <c r="U10" s="73">
        <v>-20.956120486710098</v>
      </c>
    </row>
    <row r="11" spans="1:23" ht="12" thickBot="1">
      <c r="A11" s="74"/>
      <c r="B11" s="46" t="s">
        <v>9</v>
      </c>
      <c r="C11" s="47"/>
      <c r="D11" s="71">
        <v>100082.7199</v>
      </c>
      <c r="E11" s="71">
        <v>121486.8567</v>
      </c>
      <c r="F11" s="72">
        <v>82.381520617612594</v>
      </c>
      <c r="G11" s="71">
        <v>82370.103900000002</v>
      </c>
      <c r="H11" s="72">
        <v>21.503695104602102</v>
      </c>
      <c r="I11" s="71">
        <v>-4114.0454</v>
      </c>
      <c r="J11" s="72">
        <v>-4.1106450785017099</v>
      </c>
      <c r="K11" s="71">
        <v>17621.466100000001</v>
      </c>
      <c r="L11" s="72">
        <v>21.3930361449987</v>
      </c>
      <c r="M11" s="72">
        <v>-1.23346782706122</v>
      </c>
      <c r="N11" s="71">
        <v>100082.7199</v>
      </c>
      <c r="O11" s="71">
        <v>8615779.4933000002</v>
      </c>
      <c r="P11" s="71">
        <v>4529</v>
      </c>
      <c r="Q11" s="71">
        <v>2757</v>
      </c>
      <c r="R11" s="72">
        <v>64.272760246644907</v>
      </c>
      <c r="S11" s="71">
        <v>22.0981938396997</v>
      </c>
      <c r="T11" s="71">
        <v>20.631910554950998</v>
      </c>
      <c r="U11" s="73">
        <v>6.6353082762559499</v>
      </c>
    </row>
    <row r="12" spans="1:23" ht="12" thickBot="1">
      <c r="A12" s="74"/>
      <c r="B12" s="46" t="s">
        <v>10</v>
      </c>
      <c r="C12" s="47"/>
      <c r="D12" s="71">
        <v>370762.66220000002</v>
      </c>
      <c r="E12" s="71">
        <v>907440.89969999995</v>
      </c>
      <c r="F12" s="72">
        <v>40.858050625949801</v>
      </c>
      <c r="G12" s="71">
        <v>882574.05519999994</v>
      </c>
      <c r="H12" s="72">
        <v>-57.9907589606199</v>
      </c>
      <c r="I12" s="71">
        <v>54622.118199999997</v>
      </c>
      <c r="J12" s="72">
        <v>14.732367567944401</v>
      </c>
      <c r="K12" s="71">
        <v>128865.049</v>
      </c>
      <c r="L12" s="72">
        <v>14.601046591019299</v>
      </c>
      <c r="M12" s="72">
        <v>-0.57612930252329297</v>
      </c>
      <c r="N12" s="71">
        <v>370762.66220000002</v>
      </c>
      <c r="O12" s="71">
        <v>28014188.2958</v>
      </c>
      <c r="P12" s="71">
        <v>4075</v>
      </c>
      <c r="Q12" s="71">
        <v>2194</v>
      </c>
      <c r="R12" s="72">
        <v>85.733819507748393</v>
      </c>
      <c r="S12" s="71">
        <v>90.984702380368105</v>
      </c>
      <c r="T12" s="71">
        <v>86.231255287146794</v>
      </c>
      <c r="U12" s="73">
        <v>5.2244464935975898</v>
      </c>
    </row>
    <row r="13" spans="1:23" ht="12" thickBot="1">
      <c r="A13" s="74"/>
      <c r="B13" s="46" t="s">
        <v>11</v>
      </c>
      <c r="C13" s="47"/>
      <c r="D13" s="71">
        <v>406740.69130000001</v>
      </c>
      <c r="E13" s="71">
        <v>731685.56370000006</v>
      </c>
      <c r="F13" s="72">
        <v>55.589547133223</v>
      </c>
      <c r="G13" s="71">
        <v>658438.68960000004</v>
      </c>
      <c r="H13" s="72">
        <v>-38.226489766709498</v>
      </c>
      <c r="I13" s="71">
        <v>94689.531300000002</v>
      </c>
      <c r="J13" s="72">
        <v>23.280073355178502</v>
      </c>
      <c r="K13" s="71">
        <v>141967.29639999999</v>
      </c>
      <c r="L13" s="72">
        <v>21.561202074295601</v>
      </c>
      <c r="M13" s="72">
        <v>-0.33301870429928099</v>
      </c>
      <c r="N13" s="71">
        <v>406740.69130000001</v>
      </c>
      <c r="O13" s="71">
        <v>46421463.515500002</v>
      </c>
      <c r="P13" s="71">
        <v>20675</v>
      </c>
      <c r="Q13" s="71">
        <v>15932</v>
      </c>
      <c r="R13" s="72">
        <v>29.770273663068</v>
      </c>
      <c r="S13" s="71">
        <v>19.673068503023</v>
      </c>
      <c r="T13" s="71">
        <v>17.787652673863899</v>
      </c>
      <c r="U13" s="73">
        <v>9.5837404768317693</v>
      </c>
    </row>
    <row r="14" spans="1:23" ht="12" thickBot="1">
      <c r="A14" s="74"/>
      <c r="B14" s="46" t="s">
        <v>12</v>
      </c>
      <c r="C14" s="47"/>
      <c r="D14" s="71">
        <v>340769.00919999997</v>
      </c>
      <c r="E14" s="71">
        <v>356839.5442</v>
      </c>
      <c r="F14" s="72">
        <v>95.496425421115106</v>
      </c>
      <c r="G14" s="71">
        <v>429745.3199</v>
      </c>
      <c r="H14" s="72">
        <v>-20.704428083290001</v>
      </c>
      <c r="I14" s="71">
        <v>43492.666299999997</v>
      </c>
      <c r="J14" s="72">
        <v>12.763093217339399</v>
      </c>
      <c r="K14" s="71">
        <v>89240.892800000001</v>
      </c>
      <c r="L14" s="72">
        <v>20.7659952691901</v>
      </c>
      <c r="M14" s="72">
        <v>-0.51263748114362195</v>
      </c>
      <c r="N14" s="71">
        <v>340769.00919999997</v>
      </c>
      <c r="O14" s="71">
        <v>20774402.411499999</v>
      </c>
      <c r="P14" s="71">
        <v>6213</v>
      </c>
      <c r="Q14" s="71">
        <v>4097</v>
      </c>
      <c r="R14" s="72">
        <v>51.647546985599199</v>
      </c>
      <c r="S14" s="71">
        <v>54.847740093352598</v>
      </c>
      <c r="T14" s="71">
        <v>49.782991457163803</v>
      </c>
      <c r="U14" s="73">
        <v>9.23419748483437</v>
      </c>
    </row>
    <row r="15" spans="1:23" ht="12" thickBot="1">
      <c r="A15" s="74"/>
      <c r="B15" s="46" t="s">
        <v>13</v>
      </c>
      <c r="C15" s="47"/>
      <c r="D15" s="71">
        <v>310423.92920000001</v>
      </c>
      <c r="E15" s="71">
        <v>433610.12400000001</v>
      </c>
      <c r="F15" s="72">
        <v>71.590563046908898</v>
      </c>
      <c r="G15" s="71">
        <v>350644.2415</v>
      </c>
      <c r="H15" s="72">
        <v>-11.470404341432801</v>
      </c>
      <c r="I15" s="71">
        <v>20229.555700000001</v>
      </c>
      <c r="J15" s="72">
        <v>6.5167513832242303</v>
      </c>
      <c r="K15" s="71">
        <v>57307.370300000002</v>
      </c>
      <c r="L15" s="72">
        <v>16.343451144341699</v>
      </c>
      <c r="M15" s="72">
        <v>-0.64699905799027702</v>
      </c>
      <c r="N15" s="71">
        <v>310423.92920000001</v>
      </c>
      <c r="O15" s="71">
        <v>16923548.326299999</v>
      </c>
      <c r="P15" s="71">
        <v>13125</v>
      </c>
      <c r="Q15" s="71">
        <v>8921</v>
      </c>
      <c r="R15" s="72">
        <v>47.124761798004698</v>
      </c>
      <c r="S15" s="71">
        <v>23.651346986666699</v>
      </c>
      <c r="T15" s="71">
        <v>20.405435119381199</v>
      </c>
      <c r="U15" s="73">
        <v>13.7240042569893</v>
      </c>
    </row>
    <row r="16" spans="1:23" ht="12" thickBot="1">
      <c r="A16" s="74"/>
      <c r="B16" s="46" t="s">
        <v>14</v>
      </c>
      <c r="C16" s="47"/>
      <c r="D16" s="71">
        <v>3056697.5159999998</v>
      </c>
      <c r="E16" s="71">
        <v>3707749.4821000001</v>
      </c>
      <c r="F16" s="72">
        <v>82.440777910074502</v>
      </c>
      <c r="G16" s="71">
        <v>3028918.6814999999</v>
      </c>
      <c r="H16" s="72">
        <v>0.91712051134509298</v>
      </c>
      <c r="I16" s="71">
        <v>-131213.11970000001</v>
      </c>
      <c r="J16" s="72">
        <v>-4.2926432534844299</v>
      </c>
      <c r="K16" s="71">
        <v>62969.976900000001</v>
      </c>
      <c r="L16" s="72">
        <v>2.0789589791435299</v>
      </c>
      <c r="M16" s="72">
        <v>-3.0837409533812301</v>
      </c>
      <c r="N16" s="71">
        <v>3056697.5159999998</v>
      </c>
      <c r="O16" s="71">
        <v>141683114.38710001</v>
      </c>
      <c r="P16" s="71">
        <v>95291</v>
      </c>
      <c r="Q16" s="71">
        <v>73484</v>
      </c>
      <c r="R16" s="72">
        <v>29.675847803603499</v>
      </c>
      <c r="S16" s="71">
        <v>32.077504864048002</v>
      </c>
      <c r="T16" s="71">
        <v>24.998700402808801</v>
      </c>
      <c r="U16" s="73">
        <v>22.067815097342699</v>
      </c>
    </row>
    <row r="17" spans="1:21" ht="12" thickBot="1">
      <c r="A17" s="74"/>
      <c r="B17" s="46" t="s">
        <v>15</v>
      </c>
      <c r="C17" s="47"/>
      <c r="D17" s="71">
        <v>5866774.4649999999</v>
      </c>
      <c r="E17" s="71">
        <v>4477094.2775999997</v>
      </c>
      <c r="F17" s="72">
        <v>131.03977940229899</v>
      </c>
      <c r="G17" s="71">
        <v>5755154.9709999999</v>
      </c>
      <c r="H17" s="72">
        <v>1.9394698242261901</v>
      </c>
      <c r="I17" s="71">
        <v>-75203.802500000005</v>
      </c>
      <c r="J17" s="72">
        <v>-1.28185944335598</v>
      </c>
      <c r="K17" s="71">
        <v>-86258.030199999994</v>
      </c>
      <c r="L17" s="72">
        <v>-1.49879596005061</v>
      </c>
      <c r="M17" s="72">
        <v>-0.12815302731084099</v>
      </c>
      <c r="N17" s="71">
        <v>5866774.4649999999</v>
      </c>
      <c r="O17" s="71">
        <v>180123075.83360001</v>
      </c>
      <c r="P17" s="71">
        <v>16647</v>
      </c>
      <c r="Q17" s="71">
        <v>14831</v>
      </c>
      <c r="R17" s="72">
        <v>12.244622749646</v>
      </c>
      <c r="S17" s="71">
        <v>352.42232624496899</v>
      </c>
      <c r="T17" s="71">
        <v>95.1114967365653</v>
      </c>
      <c r="U17" s="73">
        <v>73.012068290346306</v>
      </c>
    </row>
    <row r="18" spans="1:21" ht="12" thickBot="1">
      <c r="A18" s="74"/>
      <c r="B18" s="46" t="s">
        <v>16</v>
      </c>
      <c r="C18" s="47"/>
      <c r="D18" s="71">
        <v>2909379.2426</v>
      </c>
      <c r="E18" s="71">
        <v>4339069.8433999997</v>
      </c>
      <c r="F18" s="72">
        <v>67.050758517412504</v>
      </c>
      <c r="G18" s="71">
        <v>3564766.2722</v>
      </c>
      <c r="H18" s="72">
        <v>-18.385133261360401</v>
      </c>
      <c r="I18" s="71">
        <v>355400.49849999999</v>
      </c>
      <c r="J18" s="72">
        <v>12.2156813830291</v>
      </c>
      <c r="K18" s="71">
        <v>443496.1655</v>
      </c>
      <c r="L18" s="72">
        <v>12.4411008081687</v>
      </c>
      <c r="M18" s="72">
        <v>-0.198639072562624</v>
      </c>
      <c r="N18" s="71">
        <v>2909379.2426</v>
      </c>
      <c r="O18" s="71">
        <v>332207396.82950002</v>
      </c>
      <c r="P18" s="71">
        <v>124521</v>
      </c>
      <c r="Q18" s="71">
        <v>110852</v>
      </c>
      <c r="R18" s="72">
        <v>12.330855555154599</v>
      </c>
      <c r="S18" s="71">
        <v>23.3645669613961</v>
      </c>
      <c r="T18" s="71">
        <v>22.726403092411498</v>
      </c>
      <c r="U18" s="73">
        <v>2.7313318926002998</v>
      </c>
    </row>
    <row r="19" spans="1:21" ht="12" thickBot="1">
      <c r="A19" s="74"/>
      <c r="B19" s="46" t="s">
        <v>17</v>
      </c>
      <c r="C19" s="47"/>
      <c r="D19" s="71">
        <v>1216983.0852999999</v>
      </c>
      <c r="E19" s="71">
        <v>2155053.4078000002</v>
      </c>
      <c r="F19" s="72">
        <v>56.471133425058099</v>
      </c>
      <c r="G19" s="71">
        <v>1674355.4408</v>
      </c>
      <c r="H19" s="72">
        <v>-27.3163239032131</v>
      </c>
      <c r="I19" s="71">
        <v>-8293.6420999999991</v>
      </c>
      <c r="J19" s="72">
        <v>-0.68149197800522598</v>
      </c>
      <c r="K19" s="71">
        <v>-26543.135300000002</v>
      </c>
      <c r="L19" s="72">
        <v>-1.5852748259543901</v>
      </c>
      <c r="M19" s="72">
        <v>-0.68754097787385404</v>
      </c>
      <c r="N19" s="71">
        <v>1216983.0852999999</v>
      </c>
      <c r="O19" s="71">
        <v>94969734.442599997</v>
      </c>
      <c r="P19" s="71">
        <v>19175</v>
      </c>
      <c r="Q19" s="71">
        <v>16257</v>
      </c>
      <c r="R19" s="72">
        <v>17.949191117672399</v>
      </c>
      <c r="S19" s="71">
        <v>63.467175243806999</v>
      </c>
      <c r="T19" s="71">
        <v>76.519305210063393</v>
      </c>
      <c r="U19" s="73">
        <v>-20.5651660344375</v>
      </c>
    </row>
    <row r="20" spans="1:21" ht="12" thickBot="1">
      <c r="A20" s="74"/>
      <c r="B20" s="46" t="s">
        <v>18</v>
      </c>
      <c r="C20" s="47"/>
      <c r="D20" s="71">
        <v>4200533.4813999999</v>
      </c>
      <c r="E20" s="71">
        <v>5253127.5651000002</v>
      </c>
      <c r="F20" s="72">
        <v>79.962525740035701</v>
      </c>
      <c r="G20" s="71">
        <v>4037096.3643999998</v>
      </c>
      <c r="H20" s="72">
        <v>4.0483828536079596</v>
      </c>
      <c r="I20" s="71">
        <v>-138037.99540000001</v>
      </c>
      <c r="J20" s="72">
        <v>-3.2862015268116198</v>
      </c>
      <c r="K20" s="71">
        <v>-385157.39679999999</v>
      </c>
      <c r="L20" s="72">
        <v>-9.5404558631892602</v>
      </c>
      <c r="M20" s="72">
        <v>-0.64160627175575502</v>
      </c>
      <c r="N20" s="71">
        <v>4200533.4813999999</v>
      </c>
      <c r="O20" s="71">
        <v>161560753.3344</v>
      </c>
      <c r="P20" s="71">
        <v>65854</v>
      </c>
      <c r="Q20" s="71">
        <v>55617</v>
      </c>
      <c r="R20" s="72">
        <v>18.406242695578701</v>
      </c>
      <c r="S20" s="71">
        <v>63.785548051750801</v>
      </c>
      <c r="T20" s="71">
        <v>48.552143067767098</v>
      </c>
      <c r="U20" s="73">
        <v>23.882220109835099</v>
      </c>
    </row>
    <row r="21" spans="1:21" ht="12" thickBot="1">
      <c r="A21" s="74"/>
      <c r="B21" s="46" t="s">
        <v>19</v>
      </c>
      <c r="C21" s="47"/>
      <c r="D21" s="71">
        <v>512621.47230000002</v>
      </c>
      <c r="E21" s="71">
        <v>661540.39859999996</v>
      </c>
      <c r="F21" s="72">
        <v>77.489065427424705</v>
      </c>
      <c r="G21" s="71">
        <v>492676.62040000001</v>
      </c>
      <c r="H21" s="72">
        <v>4.0482643328613603</v>
      </c>
      <c r="I21" s="71">
        <v>37088.582900000001</v>
      </c>
      <c r="J21" s="72">
        <v>7.2350818106766202</v>
      </c>
      <c r="K21" s="71">
        <v>36572.128900000003</v>
      </c>
      <c r="L21" s="72">
        <v>7.42315088349583</v>
      </c>
      <c r="M21" s="72">
        <v>1.4121518640934E-2</v>
      </c>
      <c r="N21" s="71">
        <v>512621.47230000002</v>
      </c>
      <c r="O21" s="71">
        <v>57799806.364600003</v>
      </c>
      <c r="P21" s="71">
        <v>39757</v>
      </c>
      <c r="Q21" s="71">
        <v>36631</v>
      </c>
      <c r="R21" s="72">
        <v>8.5337555622287091</v>
      </c>
      <c r="S21" s="71">
        <v>12.893867049827699</v>
      </c>
      <c r="T21" s="71">
        <v>11.9493088258579</v>
      </c>
      <c r="U21" s="73">
        <v>7.3256395487841299</v>
      </c>
    </row>
    <row r="22" spans="1:21" ht="12" thickBot="1">
      <c r="A22" s="74"/>
      <c r="B22" s="46" t="s">
        <v>20</v>
      </c>
      <c r="C22" s="47"/>
      <c r="D22" s="71">
        <v>2289960.5452000001</v>
      </c>
      <c r="E22" s="71">
        <v>2672563.0345999999</v>
      </c>
      <c r="F22" s="72">
        <v>85.684061163509199</v>
      </c>
      <c r="G22" s="71">
        <v>1953663.0112999999</v>
      </c>
      <c r="H22" s="72">
        <v>17.213692021339</v>
      </c>
      <c r="I22" s="71">
        <v>37534.949200000003</v>
      </c>
      <c r="J22" s="72">
        <v>1.6391089915796699</v>
      </c>
      <c r="K22" s="71">
        <v>235759.0834</v>
      </c>
      <c r="L22" s="72">
        <v>12.0675409237094</v>
      </c>
      <c r="M22" s="72">
        <v>-0.84079107935656305</v>
      </c>
      <c r="N22" s="71">
        <v>2289960.5452000001</v>
      </c>
      <c r="O22" s="71">
        <v>181164712.17480001</v>
      </c>
      <c r="P22" s="71">
        <v>111618</v>
      </c>
      <c r="Q22" s="71">
        <v>105413</v>
      </c>
      <c r="R22" s="72">
        <v>5.88637075123561</v>
      </c>
      <c r="S22" s="71">
        <v>20.516050683581501</v>
      </c>
      <c r="T22" s="71">
        <v>17.340673022302799</v>
      </c>
      <c r="U22" s="73">
        <v>15.477528839504799</v>
      </c>
    </row>
    <row r="23" spans="1:21" ht="12" thickBot="1">
      <c r="A23" s="74"/>
      <c r="B23" s="46" t="s">
        <v>21</v>
      </c>
      <c r="C23" s="47"/>
      <c r="D23" s="71">
        <v>7917581.3940000003</v>
      </c>
      <c r="E23" s="71">
        <v>9122862.1128000002</v>
      </c>
      <c r="F23" s="72">
        <v>86.788348832885404</v>
      </c>
      <c r="G23" s="71">
        <v>6417692.7759999996</v>
      </c>
      <c r="H23" s="72">
        <v>23.371150199166198</v>
      </c>
      <c r="I23" s="71">
        <v>-507512.24</v>
      </c>
      <c r="J23" s="72">
        <v>-6.4099402929358797</v>
      </c>
      <c r="K23" s="71">
        <v>190387.79240000001</v>
      </c>
      <c r="L23" s="72">
        <v>2.96660807933945</v>
      </c>
      <c r="M23" s="72">
        <v>-3.6656763734815998</v>
      </c>
      <c r="N23" s="71">
        <v>7917581.3940000003</v>
      </c>
      <c r="O23" s="71">
        <v>409875001.85219997</v>
      </c>
      <c r="P23" s="71">
        <v>144791</v>
      </c>
      <c r="Q23" s="71">
        <v>106554</v>
      </c>
      <c r="R23" s="72">
        <v>35.885091127503401</v>
      </c>
      <c r="S23" s="71">
        <v>54.682828311151901</v>
      </c>
      <c r="T23" s="71">
        <v>41.120388780336697</v>
      </c>
      <c r="U23" s="73">
        <v>24.802008143476598</v>
      </c>
    </row>
    <row r="24" spans="1:21" ht="12" thickBot="1">
      <c r="A24" s="74"/>
      <c r="B24" s="46" t="s">
        <v>22</v>
      </c>
      <c r="C24" s="47"/>
      <c r="D24" s="71">
        <v>428395.38429999998</v>
      </c>
      <c r="E24" s="71">
        <v>536157.60589999997</v>
      </c>
      <c r="F24" s="72">
        <v>79.901017832413402</v>
      </c>
      <c r="G24" s="71">
        <v>459511.8248</v>
      </c>
      <c r="H24" s="72">
        <v>-6.7716299822193298</v>
      </c>
      <c r="I24" s="71">
        <v>56636.8534</v>
      </c>
      <c r="J24" s="72">
        <v>13.220696458376899</v>
      </c>
      <c r="K24" s="71">
        <v>59457.5844</v>
      </c>
      <c r="L24" s="72">
        <v>12.939293657106299</v>
      </c>
      <c r="M24" s="72">
        <v>-4.7441062876411998E-2</v>
      </c>
      <c r="N24" s="71">
        <v>428395.38429999998</v>
      </c>
      <c r="O24" s="71">
        <v>39977707.016900003</v>
      </c>
      <c r="P24" s="71">
        <v>34412</v>
      </c>
      <c r="Q24" s="71">
        <v>31394</v>
      </c>
      <c r="R24" s="72">
        <v>9.6133019048225705</v>
      </c>
      <c r="S24" s="71">
        <v>12.449011516331501</v>
      </c>
      <c r="T24" s="71">
        <v>11.9334125724661</v>
      </c>
      <c r="U24" s="73">
        <v>4.14168581327952</v>
      </c>
    </row>
    <row r="25" spans="1:21" ht="12" thickBot="1">
      <c r="A25" s="74"/>
      <c r="B25" s="46" t="s">
        <v>23</v>
      </c>
      <c r="C25" s="47"/>
      <c r="D25" s="71">
        <v>526668.83019999997</v>
      </c>
      <c r="E25" s="71">
        <v>733521.57059999998</v>
      </c>
      <c r="F25" s="72">
        <v>71.800046693814295</v>
      </c>
      <c r="G25" s="71">
        <v>582105.61970000004</v>
      </c>
      <c r="H25" s="72">
        <v>-9.5234932671789991</v>
      </c>
      <c r="I25" s="71">
        <v>30483.096099999999</v>
      </c>
      <c r="J25" s="72">
        <v>5.7879058626697502</v>
      </c>
      <c r="K25" s="71">
        <v>3191.6594</v>
      </c>
      <c r="L25" s="72">
        <v>0.54829558279215496</v>
      </c>
      <c r="M25" s="72">
        <v>8.5508612541801892</v>
      </c>
      <c r="N25" s="71">
        <v>526668.83019999997</v>
      </c>
      <c r="O25" s="71">
        <v>52567725.316799998</v>
      </c>
      <c r="P25" s="71">
        <v>23472</v>
      </c>
      <c r="Q25" s="71">
        <v>21619</v>
      </c>
      <c r="R25" s="72">
        <v>8.5711642536657493</v>
      </c>
      <c r="S25" s="71">
        <v>22.438174429107001</v>
      </c>
      <c r="T25" s="71">
        <v>15.885965016883301</v>
      </c>
      <c r="U25" s="73">
        <v>29.201169787343002</v>
      </c>
    </row>
    <row r="26" spans="1:21" ht="12" thickBot="1">
      <c r="A26" s="74"/>
      <c r="B26" s="46" t="s">
        <v>24</v>
      </c>
      <c r="C26" s="47"/>
      <c r="D26" s="71">
        <v>872993.22050000005</v>
      </c>
      <c r="E26" s="71">
        <v>1260544.8726999999</v>
      </c>
      <c r="F26" s="72">
        <v>69.255227592978002</v>
      </c>
      <c r="G26" s="71">
        <v>785332.51890000002</v>
      </c>
      <c r="H26" s="72">
        <v>11.162240132725501</v>
      </c>
      <c r="I26" s="71">
        <v>132008.6642</v>
      </c>
      <c r="J26" s="72">
        <v>15.121384805759799</v>
      </c>
      <c r="K26" s="71">
        <v>139874.19270000001</v>
      </c>
      <c r="L26" s="72">
        <v>17.810823992863401</v>
      </c>
      <c r="M26" s="72">
        <v>-5.6232878618788E-2</v>
      </c>
      <c r="N26" s="71">
        <v>872993.22050000005</v>
      </c>
      <c r="O26" s="71">
        <v>94071771.313299999</v>
      </c>
      <c r="P26" s="71">
        <v>56969</v>
      </c>
      <c r="Q26" s="71">
        <v>48326</v>
      </c>
      <c r="R26" s="72">
        <v>17.884782518727</v>
      </c>
      <c r="S26" s="71">
        <v>15.3240046428759</v>
      </c>
      <c r="T26" s="71">
        <v>15.783162564665</v>
      </c>
      <c r="U26" s="73">
        <v>-2.9963311320353601</v>
      </c>
    </row>
    <row r="27" spans="1:21" ht="12" thickBot="1">
      <c r="A27" s="74"/>
      <c r="B27" s="46" t="s">
        <v>25</v>
      </c>
      <c r="C27" s="47"/>
      <c r="D27" s="71">
        <v>347380.03399999999</v>
      </c>
      <c r="E27" s="71">
        <v>481858.96460000001</v>
      </c>
      <c r="F27" s="72">
        <v>72.091640816180799</v>
      </c>
      <c r="G27" s="71">
        <v>352747.95010000002</v>
      </c>
      <c r="H27" s="72">
        <v>-1.52174267730777</v>
      </c>
      <c r="I27" s="71">
        <v>96199.341799999995</v>
      </c>
      <c r="J27" s="72">
        <v>27.692824107444199</v>
      </c>
      <c r="K27" s="71">
        <v>97689.908100000001</v>
      </c>
      <c r="L27" s="72">
        <v>27.693969042855102</v>
      </c>
      <c r="M27" s="72">
        <v>-1.525814005756E-2</v>
      </c>
      <c r="N27" s="71">
        <v>347380.03399999999</v>
      </c>
      <c r="O27" s="71">
        <v>32195303.883099999</v>
      </c>
      <c r="P27" s="71">
        <v>37288</v>
      </c>
      <c r="Q27" s="71">
        <v>36497</v>
      </c>
      <c r="R27" s="72">
        <v>2.1673014220347002</v>
      </c>
      <c r="S27" s="71">
        <v>9.3161347886719597</v>
      </c>
      <c r="T27" s="71">
        <v>8.5104902841329402</v>
      </c>
      <c r="U27" s="73">
        <v>8.6478407924995597</v>
      </c>
    </row>
    <row r="28" spans="1:21" ht="12" thickBot="1">
      <c r="A28" s="74"/>
      <c r="B28" s="46" t="s">
        <v>26</v>
      </c>
      <c r="C28" s="47"/>
      <c r="D28" s="71">
        <v>1537034.5966</v>
      </c>
      <c r="E28" s="71">
        <v>2275876.6189999999</v>
      </c>
      <c r="F28" s="72">
        <v>67.535936867937906</v>
      </c>
      <c r="G28" s="71">
        <v>1871474.4916999999</v>
      </c>
      <c r="H28" s="72">
        <v>-17.870395593594399</v>
      </c>
      <c r="I28" s="71">
        <v>11040.5821</v>
      </c>
      <c r="J28" s="72">
        <v>0.718304072297549</v>
      </c>
      <c r="K28" s="71">
        <v>-182134.1103</v>
      </c>
      <c r="L28" s="72">
        <v>-9.7321182365971808</v>
      </c>
      <c r="M28" s="72">
        <v>-1.0606178715333101</v>
      </c>
      <c r="N28" s="71">
        <v>1537034.5966</v>
      </c>
      <c r="O28" s="71">
        <v>134570431.06889999</v>
      </c>
      <c r="P28" s="71">
        <v>50159</v>
      </c>
      <c r="Q28" s="71">
        <v>46449</v>
      </c>
      <c r="R28" s="72">
        <v>7.9872548386402196</v>
      </c>
      <c r="S28" s="71">
        <v>30.643246408421199</v>
      </c>
      <c r="T28" s="71">
        <v>25.4767322654955</v>
      </c>
      <c r="U28" s="73">
        <v>16.860204934115298</v>
      </c>
    </row>
    <row r="29" spans="1:21" ht="12" thickBot="1">
      <c r="A29" s="74"/>
      <c r="B29" s="46" t="s">
        <v>27</v>
      </c>
      <c r="C29" s="47"/>
      <c r="D29" s="71">
        <v>1027470.8864</v>
      </c>
      <c r="E29" s="71">
        <v>1848679.8596000001</v>
      </c>
      <c r="F29" s="72">
        <v>55.578627151935002</v>
      </c>
      <c r="G29" s="71">
        <v>1355950.8515000001</v>
      </c>
      <c r="H29" s="72">
        <v>-24.2250642592705</v>
      </c>
      <c r="I29" s="71">
        <v>145151.4614</v>
      </c>
      <c r="J29" s="72">
        <v>14.12706319189</v>
      </c>
      <c r="K29" s="71">
        <v>107522.3358</v>
      </c>
      <c r="L29" s="72">
        <v>7.9296632087405703</v>
      </c>
      <c r="M29" s="72">
        <v>0.34996566359935799</v>
      </c>
      <c r="N29" s="71">
        <v>1027470.8864</v>
      </c>
      <c r="O29" s="71">
        <v>99466408.011000007</v>
      </c>
      <c r="P29" s="71">
        <v>130340</v>
      </c>
      <c r="Q29" s="71">
        <v>121085</v>
      </c>
      <c r="R29" s="72">
        <v>7.6433910063178798</v>
      </c>
      <c r="S29" s="71">
        <v>7.8830051127819498</v>
      </c>
      <c r="T29" s="71">
        <v>7.9716698005533297</v>
      </c>
      <c r="U29" s="73">
        <v>-1.12475745610782</v>
      </c>
    </row>
    <row r="30" spans="1:21" ht="12" thickBot="1">
      <c r="A30" s="74"/>
      <c r="B30" s="46" t="s">
        <v>28</v>
      </c>
      <c r="C30" s="47"/>
      <c r="D30" s="71">
        <v>2749459.9402000001</v>
      </c>
      <c r="E30" s="71">
        <v>4090516.4871</v>
      </c>
      <c r="F30" s="72">
        <v>67.215471417137607</v>
      </c>
      <c r="G30" s="71">
        <v>2535528.9815000002</v>
      </c>
      <c r="H30" s="72">
        <v>8.4373304450828996</v>
      </c>
      <c r="I30" s="71">
        <v>199674.0031</v>
      </c>
      <c r="J30" s="72">
        <v>7.2622990493716904</v>
      </c>
      <c r="K30" s="71">
        <v>205840.97880000001</v>
      </c>
      <c r="L30" s="72">
        <v>8.1182656677119098</v>
      </c>
      <c r="M30" s="72">
        <v>-2.9959902716902999E-2</v>
      </c>
      <c r="N30" s="71">
        <v>2749459.9402000001</v>
      </c>
      <c r="O30" s="71">
        <v>144978384.53909999</v>
      </c>
      <c r="P30" s="71">
        <v>121284</v>
      </c>
      <c r="Q30" s="71">
        <v>109893</v>
      </c>
      <c r="R30" s="72">
        <v>10.3655373863667</v>
      </c>
      <c r="S30" s="71">
        <v>22.669601433000199</v>
      </c>
      <c r="T30" s="71">
        <v>20.740787673464201</v>
      </c>
      <c r="U30" s="73">
        <v>8.5083708473509496</v>
      </c>
    </row>
    <row r="31" spans="1:21" ht="12" thickBot="1">
      <c r="A31" s="74"/>
      <c r="B31" s="46" t="s">
        <v>29</v>
      </c>
      <c r="C31" s="47"/>
      <c r="D31" s="71">
        <v>10004690.193600001</v>
      </c>
      <c r="E31" s="71">
        <v>8321092.5484999996</v>
      </c>
      <c r="F31" s="72">
        <v>120.23289171808899</v>
      </c>
      <c r="G31" s="71">
        <v>6658183.9457999999</v>
      </c>
      <c r="H31" s="72">
        <v>50.261546917924697</v>
      </c>
      <c r="I31" s="71">
        <v>-582553.03240000003</v>
      </c>
      <c r="J31" s="72">
        <v>-5.8227993183902802</v>
      </c>
      <c r="K31" s="71">
        <v>-377489.80239999999</v>
      </c>
      <c r="L31" s="72">
        <v>-5.6695610315500797</v>
      </c>
      <c r="M31" s="72">
        <v>0.54322852881389505</v>
      </c>
      <c r="N31" s="71">
        <v>10004690.193600001</v>
      </c>
      <c r="O31" s="71">
        <v>169971292.86059999</v>
      </c>
      <c r="P31" s="71">
        <v>109481</v>
      </c>
      <c r="Q31" s="71">
        <v>29874</v>
      </c>
      <c r="R31" s="72">
        <v>266.47586530093099</v>
      </c>
      <c r="S31" s="71">
        <v>91.382890123400401</v>
      </c>
      <c r="T31" s="71">
        <v>29.7655800562362</v>
      </c>
      <c r="U31" s="73">
        <v>67.427622374339705</v>
      </c>
    </row>
    <row r="32" spans="1:21" ht="12" thickBot="1">
      <c r="A32" s="74"/>
      <c r="B32" s="46" t="s">
        <v>30</v>
      </c>
      <c r="C32" s="47"/>
      <c r="D32" s="71">
        <v>144469.24309999999</v>
      </c>
      <c r="E32" s="71">
        <v>201872.07800000001</v>
      </c>
      <c r="F32" s="72">
        <v>71.5647476021919</v>
      </c>
      <c r="G32" s="71">
        <v>159427.87229999999</v>
      </c>
      <c r="H32" s="72">
        <v>-9.3826938691447292</v>
      </c>
      <c r="I32" s="71">
        <v>35594.120799999997</v>
      </c>
      <c r="J32" s="72">
        <v>24.637853730127301</v>
      </c>
      <c r="K32" s="71">
        <v>42149.826800000003</v>
      </c>
      <c r="L32" s="72">
        <v>26.438179342120002</v>
      </c>
      <c r="M32" s="72">
        <v>-0.15553340304591701</v>
      </c>
      <c r="N32" s="71">
        <v>144469.24309999999</v>
      </c>
      <c r="O32" s="71">
        <v>15546860.9101</v>
      </c>
      <c r="P32" s="71">
        <v>28933</v>
      </c>
      <c r="Q32" s="71">
        <v>26388</v>
      </c>
      <c r="R32" s="72">
        <v>9.6445353948764598</v>
      </c>
      <c r="S32" s="71">
        <v>4.9932341305775401</v>
      </c>
      <c r="T32" s="71">
        <v>4.9914708238593297</v>
      </c>
      <c r="U32" s="73">
        <v>3.5313920238833001E-2</v>
      </c>
    </row>
    <row r="33" spans="1:21" ht="12" thickBot="1">
      <c r="A33" s="74"/>
      <c r="B33" s="46" t="s">
        <v>74</v>
      </c>
      <c r="C33" s="47"/>
      <c r="D33" s="75"/>
      <c r="E33" s="75"/>
      <c r="F33" s="75"/>
      <c r="G33" s="71">
        <v>2.1238999999999999</v>
      </c>
      <c r="H33" s="75"/>
      <c r="I33" s="75"/>
      <c r="J33" s="75"/>
      <c r="K33" s="71">
        <v>0.38390000000000002</v>
      </c>
      <c r="L33" s="72">
        <v>18.075238947219699</v>
      </c>
      <c r="M33" s="75"/>
      <c r="N33" s="75"/>
      <c r="O33" s="71">
        <v>301.12830000000002</v>
      </c>
      <c r="P33" s="75"/>
      <c r="Q33" s="75"/>
      <c r="R33" s="75"/>
      <c r="S33" s="75"/>
      <c r="T33" s="75"/>
      <c r="U33" s="76"/>
    </row>
    <row r="34" spans="1:21" ht="12" thickBot="1">
      <c r="A34" s="74"/>
      <c r="B34" s="46" t="s">
        <v>31</v>
      </c>
      <c r="C34" s="47"/>
      <c r="D34" s="71">
        <v>307647.86599999998</v>
      </c>
      <c r="E34" s="71">
        <v>370961.79599999997</v>
      </c>
      <c r="F34" s="72">
        <v>82.932493134683895</v>
      </c>
      <c r="G34" s="71">
        <v>333818.04820000002</v>
      </c>
      <c r="H34" s="72">
        <v>-7.8396546684979302</v>
      </c>
      <c r="I34" s="71">
        <v>5947.8877000000002</v>
      </c>
      <c r="J34" s="72">
        <v>1.9333427458261601</v>
      </c>
      <c r="K34" s="71">
        <v>11074.250899999999</v>
      </c>
      <c r="L34" s="72">
        <v>3.31745121622816</v>
      </c>
      <c r="M34" s="72">
        <v>-0.462908348952072</v>
      </c>
      <c r="N34" s="71">
        <v>307647.86599999998</v>
      </c>
      <c r="O34" s="71">
        <v>27127644.592599999</v>
      </c>
      <c r="P34" s="71">
        <v>18978</v>
      </c>
      <c r="Q34" s="71">
        <v>17483</v>
      </c>
      <c r="R34" s="72">
        <v>8.5511639878739505</v>
      </c>
      <c r="S34" s="71">
        <v>16.210763304879301</v>
      </c>
      <c r="T34" s="71">
        <v>15.5448841388778</v>
      </c>
      <c r="U34" s="73">
        <v>4.1076361024970698</v>
      </c>
    </row>
    <row r="35" spans="1:21" ht="12" thickBot="1">
      <c r="A35" s="74"/>
      <c r="B35" s="46" t="s">
        <v>77</v>
      </c>
      <c r="C35" s="47"/>
      <c r="D35" s="71">
        <v>7096.2231000000002</v>
      </c>
      <c r="E35" s="75"/>
      <c r="F35" s="75"/>
      <c r="G35" s="75"/>
      <c r="H35" s="75"/>
      <c r="I35" s="71">
        <v>444.94940000000003</v>
      </c>
      <c r="J35" s="72">
        <v>6.2702284543449602</v>
      </c>
      <c r="K35" s="75"/>
      <c r="L35" s="75"/>
      <c r="M35" s="75"/>
      <c r="N35" s="71">
        <v>7096.2231000000002</v>
      </c>
      <c r="O35" s="71">
        <v>10010.6674</v>
      </c>
      <c r="P35" s="71">
        <v>795</v>
      </c>
      <c r="Q35" s="71">
        <v>164</v>
      </c>
      <c r="R35" s="72">
        <v>384.756097560976</v>
      </c>
      <c r="S35" s="71">
        <v>8.9260667924528292</v>
      </c>
      <c r="T35" s="71">
        <v>9.2985176829268301</v>
      </c>
      <c r="U35" s="73">
        <v>-4.1726204736549102</v>
      </c>
    </row>
    <row r="36" spans="1:21" ht="12" thickBot="1">
      <c r="A36" s="74"/>
      <c r="B36" s="46" t="s">
        <v>68</v>
      </c>
      <c r="C36" s="47"/>
      <c r="D36" s="71">
        <v>423059.9</v>
      </c>
      <c r="E36" s="75"/>
      <c r="F36" s="75"/>
      <c r="G36" s="71">
        <v>350330.07</v>
      </c>
      <c r="H36" s="72">
        <v>20.760373210327</v>
      </c>
      <c r="I36" s="71">
        <v>-3224.93</v>
      </c>
      <c r="J36" s="72">
        <v>-0.76228685346921299</v>
      </c>
      <c r="K36" s="71">
        <v>13244.11</v>
      </c>
      <c r="L36" s="72">
        <v>3.7804662328871701</v>
      </c>
      <c r="M36" s="72">
        <v>-1.24349918567575</v>
      </c>
      <c r="N36" s="71">
        <v>423059.9</v>
      </c>
      <c r="O36" s="71">
        <v>20317660.579999998</v>
      </c>
      <c r="P36" s="71">
        <v>218</v>
      </c>
      <c r="Q36" s="71">
        <v>155</v>
      </c>
      <c r="R36" s="72">
        <v>40.645161290322598</v>
      </c>
      <c r="S36" s="71">
        <v>1940.6417431192699</v>
      </c>
      <c r="T36" s="71">
        <v>1657.2818709677399</v>
      </c>
      <c r="U36" s="73">
        <v>14.601348917501401</v>
      </c>
    </row>
    <row r="37" spans="1:21" ht="12" thickBot="1">
      <c r="A37" s="74"/>
      <c r="B37" s="46" t="s">
        <v>35</v>
      </c>
      <c r="C37" s="47"/>
      <c r="D37" s="71">
        <v>2065951.14</v>
      </c>
      <c r="E37" s="75"/>
      <c r="F37" s="75"/>
      <c r="G37" s="71">
        <v>3115400.26</v>
      </c>
      <c r="H37" s="72">
        <v>-33.685851974603104</v>
      </c>
      <c r="I37" s="71">
        <v>-368222.21</v>
      </c>
      <c r="J37" s="72">
        <v>-17.823374564414902</v>
      </c>
      <c r="K37" s="71">
        <v>-596546.97</v>
      </c>
      <c r="L37" s="72">
        <v>-19.148325101571402</v>
      </c>
      <c r="M37" s="72">
        <v>-0.38274397739376698</v>
      </c>
      <c r="N37" s="71">
        <v>2065951.14</v>
      </c>
      <c r="O37" s="71">
        <v>61323416.799999997</v>
      </c>
      <c r="P37" s="71">
        <v>764</v>
      </c>
      <c r="Q37" s="71">
        <v>447</v>
      </c>
      <c r="R37" s="72">
        <v>70.917225950783006</v>
      </c>
      <c r="S37" s="71">
        <v>2704.12452879581</v>
      </c>
      <c r="T37" s="71">
        <v>2571.8981655481002</v>
      </c>
      <c r="U37" s="73">
        <v>4.88980303383424</v>
      </c>
    </row>
    <row r="38" spans="1:21" ht="12" thickBot="1">
      <c r="A38" s="74"/>
      <c r="B38" s="46" t="s">
        <v>36</v>
      </c>
      <c r="C38" s="47"/>
      <c r="D38" s="71">
        <v>2405863.23</v>
      </c>
      <c r="E38" s="75"/>
      <c r="F38" s="75"/>
      <c r="G38" s="71">
        <v>5661628.8099999996</v>
      </c>
      <c r="H38" s="72">
        <v>-57.505811300264298</v>
      </c>
      <c r="I38" s="71">
        <v>-304878.67</v>
      </c>
      <c r="J38" s="72">
        <v>-12.672319282256099</v>
      </c>
      <c r="K38" s="71">
        <v>-677197.16</v>
      </c>
      <c r="L38" s="72">
        <v>-11.9611720006067</v>
      </c>
      <c r="M38" s="72">
        <v>-0.54979334231112298</v>
      </c>
      <c r="N38" s="71">
        <v>2405863.23</v>
      </c>
      <c r="O38" s="71">
        <v>33021336.199999999</v>
      </c>
      <c r="P38" s="71">
        <v>877</v>
      </c>
      <c r="Q38" s="71">
        <v>626</v>
      </c>
      <c r="R38" s="72">
        <v>40.095846645367402</v>
      </c>
      <c r="S38" s="71">
        <v>2743.2876054732001</v>
      </c>
      <c r="T38" s="71">
        <v>2576.6851437699702</v>
      </c>
      <c r="U38" s="73">
        <v>6.0730949744694396</v>
      </c>
    </row>
    <row r="39" spans="1:21" ht="12" thickBot="1">
      <c r="A39" s="74"/>
      <c r="B39" s="46" t="s">
        <v>37</v>
      </c>
      <c r="C39" s="47"/>
      <c r="D39" s="71">
        <v>1635567.47</v>
      </c>
      <c r="E39" s="75"/>
      <c r="F39" s="75"/>
      <c r="G39" s="71">
        <v>2702839.82</v>
      </c>
      <c r="H39" s="72">
        <v>-39.487073636498401</v>
      </c>
      <c r="I39" s="71">
        <v>-377958.65</v>
      </c>
      <c r="J39" s="72">
        <v>-23.108716511707101</v>
      </c>
      <c r="K39" s="71">
        <v>-542942.74</v>
      </c>
      <c r="L39" s="72">
        <v>-20.087862254449099</v>
      </c>
      <c r="M39" s="72">
        <v>-0.303870146601463</v>
      </c>
      <c r="N39" s="71">
        <v>1635567.47</v>
      </c>
      <c r="O39" s="71">
        <v>35999608.840000004</v>
      </c>
      <c r="P39" s="71">
        <v>696</v>
      </c>
      <c r="Q39" s="71">
        <v>400</v>
      </c>
      <c r="R39" s="72">
        <v>74</v>
      </c>
      <c r="S39" s="71">
        <v>2349.95326149425</v>
      </c>
      <c r="T39" s="71">
        <v>2295.0288</v>
      </c>
      <c r="U39" s="73">
        <v>2.3372576124908999</v>
      </c>
    </row>
    <row r="40" spans="1:21" ht="12" thickBot="1">
      <c r="A40" s="74"/>
      <c r="B40" s="46" t="s">
        <v>70</v>
      </c>
      <c r="C40" s="47"/>
      <c r="D40" s="71">
        <v>0.18</v>
      </c>
      <c r="E40" s="75"/>
      <c r="F40" s="75"/>
      <c r="G40" s="71">
        <v>4.1100000000000003</v>
      </c>
      <c r="H40" s="72">
        <v>-95.620437956204398</v>
      </c>
      <c r="I40" s="71">
        <v>-717.77</v>
      </c>
      <c r="J40" s="72">
        <v>-398761.11111111101</v>
      </c>
      <c r="K40" s="71">
        <v>4.09</v>
      </c>
      <c r="L40" s="72">
        <v>99.513381995133798</v>
      </c>
      <c r="M40" s="72">
        <v>-176.49388753056201</v>
      </c>
      <c r="N40" s="71">
        <v>0.18</v>
      </c>
      <c r="O40" s="71">
        <v>1244.6300000000001</v>
      </c>
      <c r="P40" s="71">
        <v>4</v>
      </c>
      <c r="Q40" s="71">
        <v>2</v>
      </c>
      <c r="R40" s="72">
        <v>100</v>
      </c>
      <c r="S40" s="71">
        <v>4.4999999999999998E-2</v>
      </c>
      <c r="T40" s="71">
        <v>0.01</v>
      </c>
      <c r="U40" s="73">
        <v>77.7777777777778</v>
      </c>
    </row>
    <row r="41" spans="1:21" ht="12" thickBot="1">
      <c r="A41" s="74"/>
      <c r="B41" s="46" t="s">
        <v>32</v>
      </c>
      <c r="C41" s="47"/>
      <c r="D41" s="71">
        <v>162905.55549999999</v>
      </c>
      <c r="E41" s="75"/>
      <c r="F41" s="75"/>
      <c r="G41" s="71">
        <v>446559.82939999999</v>
      </c>
      <c r="H41" s="72">
        <v>-63.519881374264997</v>
      </c>
      <c r="I41" s="71">
        <v>11070.420599999999</v>
      </c>
      <c r="J41" s="72">
        <v>6.7956065500786398</v>
      </c>
      <c r="K41" s="71">
        <v>21686.2958</v>
      </c>
      <c r="L41" s="72">
        <v>4.8563024195745097</v>
      </c>
      <c r="M41" s="72">
        <v>-0.48951998524340001</v>
      </c>
      <c r="N41" s="71">
        <v>162905.55549999999</v>
      </c>
      <c r="O41" s="71">
        <v>11623660.8517</v>
      </c>
      <c r="P41" s="71">
        <v>228</v>
      </c>
      <c r="Q41" s="71">
        <v>146</v>
      </c>
      <c r="R41" s="72">
        <v>56.164383561643803</v>
      </c>
      <c r="S41" s="71">
        <v>714.49805043859703</v>
      </c>
      <c r="T41" s="71">
        <v>727.30359726027405</v>
      </c>
      <c r="U41" s="73">
        <v>-1.7922437736277601</v>
      </c>
    </row>
    <row r="42" spans="1:21" ht="12" thickBot="1">
      <c r="A42" s="74"/>
      <c r="B42" s="46" t="s">
        <v>33</v>
      </c>
      <c r="C42" s="47"/>
      <c r="D42" s="71">
        <v>754081.5797</v>
      </c>
      <c r="E42" s="71">
        <v>3067577.0636</v>
      </c>
      <c r="F42" s="72">
        <v>24.582319011573102</v>
      </c>
      <c r="G42" s="71">
        <v>1183196.4147000001</v>
      </c>
      <c r="H42" s="72">
        <v>-36.267421847183499</v>
      </c>
      <c r="I42" s="71">
        <v>14314.8192</v>
      </c>
      <c r="J42" s="72">
        <v>1.89831174575235</v>
      </c>
      <c r="K42" s="71">
        <v>34716.113700000002</v>
      </c>
      <c r="L42" s="72">
        <v>2.9340955794564598</v>
      </c>
      <c r="M42" s="72">
        <v>-0.587660666061248</v>
      </c>
      <c r="N42" s="71">
        <v>754081.5797</v>
      </c>
      <c r="O42" s="71">
        <v>66946455.326899998</v>
      </c>
      <c r="P42" s="71">
        <v>2781</v>
      </c>
      <c r="Q42" s="71">
        <v>2176</v>
      </c>
      <c r="R42" s="72">
        <v>27.803308823529399</v>
      </c>
      <c r="S42" s="71">
        <v>271.15482909025502</v>
      </c>
      <c r="T42" s="71">
        <v>485.22782454044102</v>
      </c>
      <c r="U42" s="73">
        <v>-78.9486199336433</v>
      </c>
    </row>
    <row r="43" spans="1:21" ht="12" thickBot="1">
      <c r="A43" s="74"/>
      <c r="B43" s="46" t="s">
        <v>38</v>
      </c>
      <c r="C43" s="47"/>
      <c r="D43" s="71">
        <v>1090240.33</v>
      </c>
      <c r="E43" s="75"/>
      <c r="F43" s="75"/>
      <c r="G43" s="71">
        <v>1522985.23</v>
      </c>
      <c r="H43" s="72">
        <v>-28.414254549271</v>
      </c>
      <c r="I43" s="71">
        <v>-235369.99</v>
      </c>
      <c r="J43" s="72">
        <v>-21.5888170271595</v>
      </c>
      <c r="K43" s="71">
        <v>-241709.47</v>
      </c>
      <c r="L43" s="72">
        <v>-15.870769147249099</v>
      </c>
      <c r="M43" s="72">
        <v>-2.6227685659151002E-2</v>
      </c>
      <c r="N43" s="71">
        <v>1090240.33</v>
      </c>
      <c r="O43" s="71">
        <v>29143905.640000001</v>
      </c>
      <c r="P43" s="71">
        <v>614</v>
      </c>
      <c r="Q43" s="71">
        <v>355</v>
      </c>
      <c r="R43" s="72">
        <v>72.957746478873204</v>
      </c>
      <c r="S43" s="71">
        <v>1775.6357166123801</v>
      </c>
      <c r="T43" s="71">
        <v>1761.7794084507</v>
      </c>
      <c r="U43" s="73">
        <v>0.78035759429921303</v>
      </c>
    </row>
    <row r="44" spans="1:21" ht="12" thickBot="1">
      <c r="A44" s="74"/>
      <c r="B44" s="46" t="s">
        <v>39</v>
      </c>
      <c r="C44" s="47"/>
      <c r="D44" s="71">
        <v>509506.96</v>
      </c>
      <c r="E44" s="75"/>
      <c r="F44" s="75"/>
      <c r="G44" s="71">
        <v>618652.27</v>
      </c>
      <c r="H44" s="72">
        <v>-17.642432638289701</v>
      </c>
      <c r="I44" s="71">
        <v>61420.93</v>
      </c>
      <c r="J44" s="72">
        <v>12.0549736945694</v>
      </c>
      <c r="K44" s="71">
        <v>75601.34</v>
      </c>
      <c r="L44" s="72">
        <v>12.220328553874101</v>
      </c>
      <c r="M44" s="72">
        <v>-0.18756823622438401</v>
      </c>
      <c r="N44" s="71">
        <v>509506.96</v>
      </c>
      <c r="O44" s="71">
        <v>11225878.42</v>
      </c>
      <c r="P44" s="71">
        <v>342</v>
      </c>
      <c r="Q44" s="71">
        <v>189</v>
      </c>
      <c r="R44" s="72">
        <v>80.952380952381006</v>
      </c>
      <c r="S44" s="71">
        <v>1489.7864327485399</v>
      </c>
      <c r="T44" s="71">
        <v>1446.45412698413</v>
      </c>
      <c r="U44" s="73">
        <v>2.9086253446721502</v>
      </c>
    </row>
    <row r="45" spans="1:21" ht="12" thickBot="1">
      <c r="A45" s="74"/>
      <c r="B45" s="46" t="s">
        <v>76</v>
      </c>
      <c r="C45" s="47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1">
        <v>-695.12810000000002</v>
      </c>
      <c r="P45" s="75"/>
      <c r="Q45" s="75"/>
      <c r="R45" s="75"/>
      <c r="S45" s="75"/>
      <c r="T45" s="75"/>
      <c r="U45" s="76"/>
    </row>
    <row r="46" spans="1:21" ht="12" thickBot="1">
      <c r="A46" s="77"/>
      <c r="B46" s="46" t="s">
        <v>34</v>
      </c>
      <c r="C46" s="47"/>
      <c r="D46" s="78">
        <v>23151.8531</v>
      </c>
      <c r="E46" s="79"/>
      <c r="F46" s="79"/>
      <c r="G46" s="78">
        <v>11157.054</v>
      </c>
      <c r="H46" s="80">
        <v>107.508658647704</v>
      </c>
      <c r="I46" s="78">
        <v>1408.0345</v>
      </c>
      <c r="J46" s="80">
        <v>6.08173563437132</v>
      </c>
      <c r="K46" s="78">
        <v>1512.3109999999999</v>
      </c>
      <c r="L46" s="80">
        <v>13.5547519981529</v>
      </c>
      <c r="M46" s="80">
        <v>-6.8951756616198998E-2</v>
      </c>
      <c r="N46" s="78">
        <v>23151.8531</v>
      </c>
      <c r="O46" s="78">
        <v>4043166.2064</v>
      </c>
      <c r="P46" s="78">
        <v>12</v>
      </c>
      <c r="Q46" s="78">
        <v>20</v>
      </c>
      <c r="R46" s="80">
        <v>-40</v>
      </c>
      <c r="S46" s="78">
        <v>1929.3210916666701</v>
      </c>
      <c r="T46" s="78">
        <v>2230.3671899999999</v>
      </c>
      <c r="U46" s="81">
        <v>-15.603732299078899</v>
      </c>
    </row>
  </sheetData>
  <mergeCells count="44">
    <mergeCell ref="B44:C44"/>
    <mergeCell ref="B45:C45"/>
    <mergeCell ref="B46:C46"/>
    <mergeCell ref="B19:C19"/>
    <mergeCell ref="B20:C20"/>
    <mergeCell ref="B21:C21"/>
    <mergeCell ref="B22:C22"/>
    <mergeCell ref="B23:C23"/>
    <mergeCell ref="B24:C24"/>
    <mergeCell ref="B43:C43"/>
    <mergeCell ref="B37:C37"/>
    <mergeCell ref="B38:C38"/>
    <mergeCell ref="B39:C39"/>
    <mergeCell ref="B40:C40"/>
    <mergeCell ref="B41:C41"/>
    <mergeCell ref="B42:C42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18:C18"/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3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3"/>
  <sheetViews>
    <sheetView topLeftCell="A19" workbookViewId="0">
      <selection activeCell="B34" sqref="B34:E40"/>
    </sheetView>
  </sheetViews>
  <sheetFormatPr defaultRowHeight="12.75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>
      <c r="A2" s="37">
        <v>1</v>
      </c>
      <c r="B2" s="37">
        <v>12</v>
      </c>
      <c r="C2" s="37">
        <v>147438</v>
      </c>
      <c r="D2" s="37">
        <v>1384416.2827230799</v>
      </c>
      <c r="E2" s="37">
        <v>1429994.44092222</v>
      </c>
      <c r="F2" s="37">
        <v>-45578.158199145299</v>
      </c>
      <c r="G2" s="37">
        <v>1429994.44092222</v>
      </c>
      <c r="H2" s="37">
        <v>-3.2922292787177697E-2</v>
      </c>
    </row>
    <row r="3" spans="1:8">
      <c r="A3" s="37">
        <v>2</v>
      </c>
      <c r="B3" s="37">
        <v>13</v>
      </c>
      <c r="C3" s="37">
        <v>12932</v>
      </c>
      <c r="D3" s="37">
        <v>131554.87969316199</v>
      </c>
      <c r="E3" s="37">
        <v>104522.271505128</v>
      </c>
      <c r="F3" s="37">
        <v>27032.608188034199</v>
      </c>
      <c r="G3" s="37">
        <v>104522.271505128</v>
      </c>
      <c r="H3" s="37">
        <v>0.20548540845527599</v>
      </c>
    </row>
    <row r="4" spans="1:8">
      <c r="A4" s="37">
        <v>3</v>
      </c>
      <c r="B4" s="37">
        <v>14</v>
      </c>
      <c r="C4" s="37">
        <v>172376</v>
      </c>
      <c r="D4" s="37">
        <v>291837.27080745</v>
      </c>
      <c r="E4" s="37">
        <v>231442.86667976799</v>
      </c>
      <c r="F4" s="37">
        <v>60394.404127681999</v>
      </c>
      <c r="G4" s="37">
        <v>231442.86667976799</v>
      </c>
      <c r="H4" s="37">
        <v>0.20694548013207401</v>
      </c>
    </row>
    <row r="5" spans="1:8">
      <c r="A5" s="37">
        <v>4</v>
      </c>
      <c r="B5" s="37">
        <v>15</v>
      </c>
      <c r="C5" s="37">
        <v>5573</v>
      </c>
      <c r="D5" s="37">
        <v>100082.747962945</v>
      </c>
      <c r="E5" s="37">
        <v>104196.76490061299</v>
      </c>
      <c r="F5" s="37">
        <v>-4114.0169376673502</v>
      </c>
      <c r="G5" s="37">
        <v>104196.76490061299</v>
      </c>
      <c r="H5" s="37">
        <v>-4.1106154870872699E-2</v>
      </c>
    </row>
    <row r="6" spans="1:8">
      <c r="A6" s="37">
        <v>5</v>
      </c>
      <c r="B6" s="37">
        <v>16</v>
      </c>
      <c r="C6" s="37">
        <v>18034</v>
      </c>
      <c r="D6" s="37">
        <v>370762.69615897402</v>
      </c>
      <c r="E6" s="37">
        <v>316140.541632479</v>
      </c>
      <c r="F6" s="37">
        <v>54622.154526495702</v>
      </c>
      <c r="G6" s="37">
        <v>316140.541632479</v>
      </c>
      <c r="H6" s="37">
        <v>0.14732376016349499</v>
      </c>
    </row>
    <row r="7" spans="1:8">
      <c r="A7" s="37">
        <v>6</v>
      </c>
      <c r="B7" s="37">
        <v>17</v>
      </c>
      <c r="C7" s="37">
        <v>40977</v>
      </c>
      <c r="D7" s="37">
        <v>406741.06748803402</v>
      </c>
      <c r="E7" s="37">
        <v>312051.15200427303</v>
      </c>
      <c r="F7" s="37">
        <v>94689.915483760706</v>
      </c>
      <c r="G7" s="37">
        <v>312051.15200427303</v>
      </c>
      <c r="H7" s="37">
        <v>0.23280146277962499</v>
      </c>
    </row>
    <row r="8" spans="1:8">
      <c r="A8" s="37">
        <v>7</v>
      </c>
      <c r="B8" s="37">
        <v>18</v>
      </c>
      <c r="C8" s="37">
        <v>165433</v>
      </c>
      <c r="D8" s="37">
        <v>340769.10460085497</v>
      </c>
      <c r="E8" s="37">
        <v>297276.342231624</v>
      </c>
      <c r="F8" s="37">
        <v>43492.762369230797</v>
      </c>
      <c r="G8" s="37">
        <v>297276.342231624</v>
      </c>
      <c r="H8" s="37">
        <v>0.12763117836100199</v>
      </c>
    </row>
    <row r="9" spans="1:8">
      <c r="A9" s="37">
        <v>8</v>
      </c>
      <c r="B9" s="37">
        <v>19</v>
      </c>
      <c r="C9" s="37">
        <v>82230</v>
      </c>
      <c r="D9" s="37">
        <v>310424.62799914501</v>
      </c>
      <c r="E9" s="37">
        <v>290194.37407179503</v>
      </c>
      <c r="F9" s="37">
        <v>20230.253927350401</v>
      </c>
      <c r="G9" s="37">
        <v>290194.37407179503</v>
      </c>
      <c r="H9" s="37">
        <v>6.5169616398496999E-2</v>
      </c>
    </row>
    <row r="10" spans="1:8">
      <c r="A10" s="37">
        <v>9</v>
      </c>
      <c r="B10" s="37">
        <v>21</v>
      </c>
      <c r="C10" s="37">
        <v>801335</v>
      </c>
      <c r="D10" s="37">
        <v>3056694.9512282098</v>
      </c>
      <c r="E10" s="37">
        <v>3187910.6362000001</v>
      </c>
      <c r="F10" s="37">
        <v>-131215.68497179501</v>
      </c>
      <c r="G10" s="37">
        <v>3187910.6362000001</v>
      </c>
      <c r="H10" s="37">
        <v>-4.2927307783549501E-2</v>
      </c>
    </row>
    <row r="11" spans="1:8">
      <c r="A11" s="37">
        <v>10</v>
      </c>
      <c r="B11" s="37">
        <v>22</v>
      </c>
      <c r="C11" s="37">
        <v>380634</v>
      </c>
      <c r="D11" s="37">
        <v>5866774.5745666698</v>
      </c>
      <c r="E11" s="37">
        <v>5941978.26930256</v>
      </c>
      <c r="F11" s="37">
        <v>-75203.694735897399</v>
      </c>
      <c r="G11" s="37">
        <v>5941978.26930256</v>
      </c>
      <c r="H11" s="37">
        <v>-1.28185758256192E-2</v>
      </c>
    </row>
    <row r="12" spans="1:8">
      <c r="A12" s="37">
        <v>11</v>
      </c>
      <c r="B12" s="37">
        <v>23</v>
      </c>
      <c r="C12" s="37">
        <v>320384.88</v>
      </c>
      <c r="D12" s="37">
        <v>2909379.9600025602</v>
      </c>
      <c r="E12" s="37">
        <v>2553978.7116521401</v>
      </c>
      <c r="F12" s="37">
        <v>355401.24835042702</v>
      </c>
      <c r="G12" s="37">
        <v>2553978.7116521401</v>
      </c>
      <c r="H12" s="37">
        <v>0.122157041444017</v>
      </c>
    </row>
    <row r="13" spans="1:8">
      <c r="A13" s="37">
        <v>12</v>
      </c>
      <c r="B13" s="37">
        <v>24</v>
      </c>
      <c r="C13" s="37">
        <v>35281</v>
      </c>
      <c r="D13" s="37">
        <v>1216983.1384906</v>
      </c>
      <c r="E13" s="37">
        <v>1225276.7288957301</v>
      </c>
      <c r="F13" s="37">
        <v>-8293.5904051282105</v>
      </c>
      <c r="G13" s="37">
        <v>1225276.7288957301</v>
      </c>
      <c r="H13" s="37">
        <v>-6.8148770043064003E-3</v>
      </c>
    </row>
    <row r="14" spans="1:8">
      <c r="A14" s="37">
        <v>13</v>
      </c>
      <c r="B14" s="37">
        <v>25</v>
      </c>
      <c r="C14" s="37">
        <v>175708</v>
      </c>
      <c r="D14" s="37">
        <v>4200533.4135946902</v>
      </c>
      <c r="E14" s="37">
        <v>4338571.4768460197</v>
      </c>
      <c r="F14" s="37">
        <v>-138038.063251327</v>
      </c>
      <c r="G14" s="37">
        <v>4338571.4768460197</v>
      </c>
      <c r="H14" s="37">
        <v>-3.2862031951603601E-2</v>
      </c>
    </row>
    <row r="15" spans="1:8">
      <c r="A15" s="37">
        <v>14</v>
      </c>
      <c r="B15" s="37">
        <v>26</v>
      </c>
      <c r="C15" s="37">
        <v>108917</v>
      </c>
      <c r="D15" s="37">
        <v>512621.14177260402</v>
      </c>
      <c r="E15" s="37">
        <v>475532.88902945298</v>
      </c>
      <c r="F15" s="37">
        <v>37088.252743151003</v>
      </c>
      <c r="G15" s="37">
        <v>475532.88902945298</v>
      </c>
      <c r="H15" s="37">
        <v>7.2350220700813705E-2</v>
      </c>
    </row>
    <row r="16" spans="1:8">
      <c r="A16" s="37">
        <v>15</v>
      </c>
      <c r="B16" s="37">
        <v>27</v>
      </c>
      <c r="C16" s="37">
        <v>294279.85800000001</v>
      </c>
      <c r="D16" s="37">
        <v>2289961.7829</v>
      </c>
      <c r="E16" s="37">
        <v>2252425.5959000001</v>
      </c>
      <c r="F16" s="37">
        <v>37536.186999999998</v>
      </c>
      <c r="G16" s="37">
        <v>2252425.5959000001</v>
      </c>
      <c r="H16" s="37">
        <v>1.6391621589625101E-2</v>
      </c>
    </row>
    <row r="17" spans="1:8">
      <c r="A17" s="37">
        <v>16</v>
      </c>
      <c r="B17" s="37">
        <v>29</v>
      </c>
      <c r="C17" s="37">
        <v>553080.9</v>
      </c>
      <c r="D17" s="37">
        <v>7917583.5306803398</v>
      </c>
      <c r="E17" s="37">
        <v>8425093.6595914494</v>
      </c>
      <c r="F17" s="37">
        <v>-507510.12891111098</v>
      </c>
      <c r="G17" s="37">
        <v>8425093.6595914494</v>
      </c>
      <c r="H17" s="37">
        <v>-6.4099118998180202E-2</v>
      </c>
    </row>
    <row r="18" spans="1:8">
      <c r="A18" s="37">
        <v>17</v>
      </c>
      <c r="B18" s="37">
        <v>31</v>
      </c>
      <c r="C18" s="37">
        <v>50224.714999999997</v>
      </c>
      <c r="D18" s="37">
        <v>428395.57329295098</v>
      </c>
      <c r="E18" s="37">
        <v>371758.52414136298</v>
      </c>
      <c r="F18" s="37">
        <v>56637.049151587998</v>
      </c>
      <c r="G18" s="37">
        <v>371758.52414136298</v>
      </c>
      <c r="H18" s="37">
        <v>0.132207363199941</v>
      </c>
    </row>
    <row r="19" spans="1:8">
      <c r="A19" s="37">
        <v>18</v>
      </c>
      <c r="B19" s="37">
        <v>32</v>
      </c>
      <c r="C19" s="37">
        <v>39209.082999999999</v>
      </c>
      <c r="D19" s="37">
        <v>526668.79825926898</v>
      </c>
      <c r="E19" s="37">
        <v>496185.739592003</v>
      </c>
      <c r="F19" s="37">
        <v>30483.058667265999</v>
      </c>
      <c r="G19" s="37">
        <v>496185.739592003</v>
      </c>
      <c r="H19" s="37">
        <v>5.7878991062348298E-2</v>
      </c>
    </row>
    <row r="20" spans="1:8">
      <c r="A20" s="37">
        <v>19</v>
      </c>
      <c r="B20" s="37">
        <v>33</v>
      </c>
      <c r="C20" s="37">
        <v>70019.058000000005</v>
      </c>
      <c r="D20" s="37">
        <v>872993.101539967</v>
      </c>
      <c r="E20" s="37">
        <v>740984.54367725202</v>
      </c>
      <c r="F20" s="37">
        <v>132008.55786271501</v>
      </c>
      <c r="G20" s="37">
        <v>740984.54367725202</v>
      </c>
      <c r="H20" s="37">
        <v>0.15121374685533101</v>
      </c>
    </row>
    <row r="21" spans="1:8">
      <c r="A21" s="37">
        <v>20</v>
      </c>
      <c r="B21" s="37">
        <v>34</v>
      </c>
      <c r="C21" s="37">
        <v>49940.62</v>
      </c>
      <c r="D21" s="37">
        <v>347379.73784294701</v>
      </c>
      <c r="E21" s="37">
        <v>251180.697632772</v>
      </c>
      <c r="F21" s="37">
        <v>96199.040210175197</v>
      </c>
      <c r="G21" s="37">
        <v>251180.697632772</v>
      </c>
      <c r="H21" s="37">
        <v>0.27692760898353702</v>
      </c>
    </row>
    <row r="22" spans="1:8">
      <c r="A22" s="37">
        <v>21</v>
      </c>
      <c r="B22" s="37">
        <v>35</v>
      </c>
      <c r="C22" s="37">
        <v>52146.334999999999</v>
      </c>
      <c r="D22" s="37">
        <v>1537034.5968663699</v>
      </c>
      <c r="E22" s="37">
        <v>1525994.00023805</v>
      </c>
      <c r="F22" s="37">
        <v>11040.596628318601</v>
      </c>
      <c r="G22" s="37">
        <v>1525994.00023805</v>
      </c>
      <c r="H22" s="37">
        <v>7.1830501739047299E-3</v>
      </c>
    </row>
    <row r="23" spans="1:8">
      <c r="A23" s="37">
        <v>22</v>
      </c>
      <c r="B23" s="37">
        <v>36</v>
      </c>
      <c r="C23" s="37">
        <v>181780.25399999999</v>
      </c>
      <c r="D23" s="37">
        <v>1027473.27251947</v>
      </c>
      <c r="E23" s="37">
        <v>882319.42797567195</v>
      </c>
      <c r="F23" s="37">
        <v>145153.84454379699</v>
      </c>
      <c r="G23" s="37">
        <v>882319.42797567195</v>
      </c>
      <c r="H23" s="37">
        <v>0.14127262326529</v>
      </c>
    </row>
    <row r="24" spans="1:8">
      <c r="A24" s="37">
        <v>23</v>
      </c>
      <c r="B24" s="37">
        <v>37</v>
      </c>
      <c r="C24" s="37">
        <v>331724.33399999997</v>
      </c>
      <c r="D24" s="37">
        <v>2749459.8811513302</v>
      </c>
      <c r="E24" s="37">
        <v>2549785.9309840701</v>
      </c>
      <c r="F24" s="37">
        <v>199673.95016725699</v>
      </c>
      <c r="G24" s="37">
        <v>2549785.9309840701</v>
      </c>
      <c r="H24" s="37">
        <v>7.26229728013503E-2</v>
      </c>
    </row>
    <row r="25" spans="1:8">
      <c r="A25" s="37">
        <v>24</v>
      </c>
      <c r="B25" s="37">
        <v>38</v>
      </c>
      <c r="C25" s="37">
        <v>2686655.74</v>
      </c>
      <c r="D25" s="37">
        <v>10004690.855799099</v>
      </c>
      <c r="E25" s="37">
        <v>10587241.562823899</v>
      </c>
      <c r="F25" s="37">
        <v>-582550.70702477905</v>
      </c>
      <c r="G25" s="37">
        <v>10587241.562823899</v>
      </c>
      <c r="H25" s="37">
        <v>-5.8227756901364898E-2</v>
      </c>
    </row>
    <row r="26" spans="1:8">
      <c r="A26" s="37">
        <v>25</v>
      </c>
      <c r="B26" s="37">
        <v>39</v>
      </c>
      <c r="C26" s="37">
        <v>222162.77499999999</v>
      </c>
      <c r="D26" s="37">
        <v>144469.15535048</v>
      </c>
      <c r="E26" s="37">
        <v>108875.115750729</v>
      </c>
      <c r="F26" s="37">
        <v>35594.039599751202</v>
      </c>
      <c r="G26" s="37">
        <v>108875.115750729</v>
      </c>
      <c r="H26" s="37">
        <v>0.24637812489040001</v>
      </c>
    </row>
    <row r="27" spans="1:8">
      <c r="A27" s="37">
        <v>26</v>
      </c>
      <c r="B27" s="37">
        <v>42</v>
      </c>
      <c r="C27" s="37">
        <v>27766.482</v>
      </c>
      <c r="D27" s="37">
        <v>307647.86739999999</v>
      </c>
      <c r="E27" s="37">
        <v>301699.98239999998</v>
      </c>
      <c r="F27" s="37">
        <v>5947.8850000000002</v>
      </c>
      <c r="G27" s="37">
        <v>301699.98239999998</v>
      </c>
      <c r="H27" s="37">
        <v>1.9333418594014301E-2</v>
      </c>
    </row>
    <row r="28" spans="1:8">
      <c r="A28" s="37">
        <v>27</v>
      </c>
      <c r="B28" s="37">
        <v>43</v>
      </c>
      <c r="C28" s="37">
        <v>679.79</v>
      </c>
      <c r="D28" s="37">
        <v>7096.2214999999997</v>
      </c>
      <c r="E28" s="37">
        <v>6651.2754999999997</v>
      </c>
      <c r="F28" s="37">
        <v>444.94600000000003</v>
      </c>
      <c r="G28" s="37">
        <v>6651.2754999999997</v>
      </c>
      <c r="H28" s="37">
        <v>6.2701819552842306E-2</v>
      </c>
    </row>
    <row r="29" spans="1:8">
      <c r="A29" s="37">
        <v>28</v>
      </c>
      <c r="B29" s="37">
        <v>75</v>
      </c>
      <c r="C29" s="37">
        <v>241</v>
      </c>
      <c r="D29" s="37">
        <v>162905.555555556</v>
      </c>
      <c r="E29" s="37">
        <v>151835.134615385</v>
      </c>
      <c r="F29" s="37">
        <v>11070.420940170899</v>
      </c>
      <c r="G29" s="37">
        <v>151835.134615385</v>
      </c>
      <c r="H29" s="37">
        <v>6.7956067565759601E-2</v>
      </c>
    </row>
    <row r="30" spans="1:8">
      <c r="A30" s="37">
        <v>29</v>
      </c>
      <c r="B30" s="37">
        <v>76</v>
      </c>
      <c r="C30" s="37">
        <v>12951</v>
      </c>
      <c r="D30" s="37">
        <v>754081.56892307696</v>
      </c>
      <c r="E30" s="37">
        <v>739766.753335897</v>
      </c>
      <c r="F30" s="37">
        <v>14314.815587179501</v>
      </c>
      <c r="G30" s="37">
        <v>739766.753335897</v>
      </c>
      <c r="H30" s="37">
        <v>1.8983112937799099E-2</v>
      </c>
    </row>
    <row r="31" spans="1:8">
      <c r="A31" s="30">
        <v>30</v>
      </c>
      <c r="B31" s="39">
        <v>99</v>
      </c>
      <c r="C31" s="40">
        <v>12</v>
      </c>
      <c r="D31" s="40">
        <v>23151.8531124726</v>
      </c>
      <c r="E31" s="40">
        <v>21743.818697526702</v>
      </c>
      <c r="F31" s="40">
        <v>1408.0344149459199</v>
      </c>
      <c r="G31" s="40">
        <v>21743.818697526702</v>
      </c>
      <c r="H31" s="40">
        <v>6.0817352637200797E-2</v>
      </c>
    </row>
    <row r="32" spans="1:8">
      <c r="A32" s="30">
        <v>31</v>
      </c>
      <c r="B32" s="39">
        <v>40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>
      <c r="A33" s="30"/>
      <c r="B33" s="39">
        <v>9101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</row>
    <row r="34" spans="1:8">
      <c r="A34" s="30"/>
      <c r="B34" s="33">
        <v>70</v>
      </c>
      <c r="C34" s="34">
        <v>208</v>
      </c>
      <c r="D34" s="34">
        <v>423059.9</v>
      </c>
      <c r="E34" s="34">
        <v>426284.83</v>
      </c>
      <c r="F34" s="30"/>
      <c r="G34" s="30"/>
      <c r="H34" s="30"/>
    </row>
    <row r="35" spans="1:8">
      <c r="A35" s="30"/>
      <c r="B35" s="33">
        <v>71</v>
      </c>
      <c r="C35" s="34">
        <v>731</v>
      </c>
      <c r="D35" s="34">
        <v>2065951.14</v>
      </c>
      <c r="E35" s="34">
        <v>2434173.35</v>
      </c>
      <c r="F35" s="30"/>
      <c r="G35" s="30"/>
      <c r="H35" s="30"/>
    </row>
    <row r="36" spans="1:8">
      <c r="A36" s="30"/>
      <c r="B36" s="33">
        <v>72</v>
      </c>
      <c r="C36" s="34">
        <v>858</v>
      </c>
      <c r="D36" s="34">
        <v>2405863.23</v>
      </c>
      <c r="E36" s="34">
        <v>2710741.9</v>
      </c>
      <c r="F36" s="30"/>
      <c r="G36" s="30"/>
      <c r="H36" s="30"/>
    </row>
    <row r="37" spans="1:8">
      <c r="A37" s="30"/>
      <c r="B37" s="33">
        <v>73</v>
      </c>
      <c r="C37" s="34">
        <v>666</v>
      </c>
      <c r="D37" s="34">
        <v>1635567.47</v>
      </c>
      <c r="E37" s="34">
        <v>2013526.12</v>
      </c>
      <c r="F37" s="30"/>
      <c r="G37" s="30"/>
      <c r="H37" s="30"/>
    </row>
    <row r="38" spans="1:8">
      <c r="A38" s="30"/>
      <c r="B38" s="33">
        <v>74</v>
      </c>
      <c r="C38" s="34">
        <v>21</v>
      </c>
      <c r="D38" s="34">
        <v>0.18</v>
      </c>
      <c r="E38" s="34">
        <v>717.95</v>
      </c>
      <c r="F38" s="30"/>
      <c r="G38" s="30"/>
      <c r="H38" s="30"/>
    </row>
    <row r="39" spans="1:8">
      <c r="A39" s="30"/>
      <c r="B39" s="33">
        <v>77</v>
      </c>
      <c r="C39" s="34">
        <v>598</v>
      </c>
      <c r="D39" s="34">
        <v>1090240.33</v>
      </c>
      <c r="E39" s="34">
        <v>1325610.32</v>
      </c>
      <c r="F39" s="34"/>
      <c r="G39" s="30"/>
      <c r="H39" s="30"/>
    </row>
    <row r="40" spans="1:8">
      <c r="A40" s="30"/>
      <c r="B40" s="33">
        <v>78</v>
      </c>
      <c r="C40" s="34">
        <v>326</v>
      </c>
      <c r="D40" s="34">
        <v>509506.96</v>
      </c>
      <c r="E40" s="34">
        <v>448086.03</v>
      </c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3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2016-05-03T08:35:40Z</dcterms:modified>
</cp:coreProperties>
</file>