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<sst xmlns="http://schemas.openxmlformats.org/spreadsheetml/2006/main" count="119" uniqueCount="78">
  <si>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</si>
  <si>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</si>
  <si>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</si>
  <si>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</si>
  <si>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</si>
  <si>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</si>
  <si>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</si>
  <si>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</si>
  <si>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</si>
  <si>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</si>
  <si>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</si>
  <si>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</si>
  <si>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</si>
  <si>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</si>
  <si>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</si>
  <si>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</si>
  <si>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</si>
  <si>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</si>
  <si>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</si>
  <si>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</si>
  <si>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</si>
  <si>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</si>
  <si>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</si>
  <si>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</si>
  <si>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</si>
  <si>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</si>
  <si>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</si>
  <si>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</si>
  <si>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</si>
  <si>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</si>
  <si>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</si>
  <si>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</si>
  <si>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</si>
  <si>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</si>
  <si>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</si>
  <si>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</si>
  <si>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</si>
  <si>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</si>
  <si>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</si>
  <si>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</si>
  <si>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6" type="noConversion"/>
  </si>
  <si>
    <t>COST</t>
    <phoneticPr fontId="36" type="noConversion"/>
  </si>
  <si>
    <t>成本</t>
    <phoneticPr fontId="36" type="noConversion"/>
  </si>
  <si>
    <t>销售金额差异</t>
    <phoneticPr fontId="36" type="noConversion"/>
  </si>
  <si>
    <t>销售成本差异</t>
    <phoneticPr fontId="3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</si>
  <si>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</si>
  <si>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</si>
  <si>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</si>
  <si>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</si>
  <si>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</si>
  <si>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</si>
  <si>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</si>
  <si>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</si>
  <si>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</si>
  <si>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</si>
  <si>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</si>
  <si>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</si>
  <si>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</si>
  <si>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</si>
  <si>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</si>
  <si>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</si>
  <si>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</si>
  <si>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</si>
  <si>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</si>
  <si>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</si>
  <si>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</si>
  <si>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</si>
  <si>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</si>
  <si>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</si>
  <si>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</si>
  <si>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</si>
  <si>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</si>
  <si>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</si>
  <si>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</si>
  <si>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</si>
  <si>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6" type="noConversion"/>
  </si>
  <si>
    <t>910-市场部</t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</si>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</sst>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3">
    <xf numFmtId="0" fontId="0" fillId="0" borderId="0"/>
    <xf numFmtId="0" fontId="51" fillId="0" borderId="0" applyNumberFormat="0" applyFill="0" applyBorder="0" applyAlignment="0" applyProtection="0"/>
    <xf numFmtId="0" fontId="52" fillId="0" borderId="1" applyNumberFormat="0" applyFill="0" applyAlignment="0" applyProtection="0"/>
    <xf numFmtId="0" fontId="53" fillId="0" borderId="2" applyNumberFormat="0" applyFill="0" applyAlignment="0" applyProtection="0"/>
    <xf numFmtId="0" fontId="54" fillId="0" borderId="3" applyNumberFormat="0" applyFill="0" applyAlignment="0" applyProtection="0"/>
    <xf numFmtId="0" fontId="54" fillId="0" borderId="0" applyNumberFormat="0" applyFill="0" applyBorder="0" applyAlignment="0" applyProtection="0"/>
    <xf numFmtId="0" fontId="57" fillId="2" borderId="0" applyNumberFormat="0" applyBorder="0" applyAlignment="0" applyProtection="0"/>
    <xf numFmtId="0" fontId="55" fillId="3" borderId="0" applyNumberFormat="0" applyBorder="0" applyAlignment="0" applyProtection="0"/>
    <xf numFmtId="0" fontId="64" fillId="4" borderId="0" applyNumberFormat="0" applyBorder="0" applyAlignment="0" applyProtection="0"/>
    <xf numFmtId="0" fontId="66" fillId="5" borderId="4" applyNumberFormat="0" applyAlignment="0" applyProtection="0"/>
    <xf numFmtId="0" fontId="65" fillId="6" borderId="5" applyNumberFormat="0" applyAlignment="0" applyProtection="0"/>
    <xf numFmtId="0" fontId="59" fillId="6" borderId="4" applyNumberFormat="0" applyAlignment="0" applyProtection="0"/>
    <xf numFmtId="0" fontId="63" fillId="0" borderId="6" applyNumberFormat="0" applyFill="0" applyAlignment="0" applyProtection="0"/>
    <xf numFmtId="0" fontId="60" fillId="7" borderId="7" applyNumberFormat="0" applyAlignment="0" applyProtection="0"/>
    <xf numFmtId="0" fontId="62" fillId="0" borderId="0" applyNumberFormat="0" applyFill="0" applyBorder="0" applyAlignment="0" applyProtection="0"/>
    <xf numFmtId="0" fontId="32" fillId="8" borderId="8" applyNumberFormat="0" applyFont="0" applyAlignment="0" applyProtection="0">
      <alignment vertical="center"/>
    </xf>
    <xf numFmtId="0" fontId="61" fillId="0" borderId="0" applyNumberFormat="0" applyFill="0" applyBorder="0" applyAlignment="0" applyProtection="0"/>
    <xf numFmtId="0" fontId="58" fillId="0" borderId="9" applyNumberFormat="0" applyFill="0" applyAlignment="0" applyProtection="0"/>
    <xf numFmtId="0" fontId="49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9" fillId="12" borderId="0" applyNumberFormat="0" applyBorder="0" applyAlignment="0" applyProtection="0"/>
    <xf numFmtId="0" fontId="49" fillId="13" borderId="0" applyNumberFormat="0" applyBorder="0" applyAlignment="0" applyProtection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9" fillId="20" borderId="0" applyNumberFormat="0" applyBorder="0" applyAlignment="0" applyProtection="0"/>
    <xf numFmtId="0" fontId="49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9" fillId="28" borderId="0" applyNumberFormat="0" applyBorder="0" applyAlignment="0" applyProtection="0"/>
    <xf numFmtId="0" fontId="49" fillId="29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9" fillId="32" borderId="0" applyNumberFormat="0" applyBorder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41" fillId="0" borderId="0"/>
    <xf numFmtId="0" fontId="4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3" fillId="0" borderId="0"/>
    <xf numFmtId="0" fontId="46" fillId="0" borderId="0" applyNumberFormat="0" applyFill="0" applyBorder="0" applyAlignment="0" applyProtection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7" fillId="0" borderId="0"/>
    <xf numFmtId="43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1" applyNumberFormat="0" applyFill="0" applyAlignment="0" applyProtection="0"/>
    <xf numFmtId="0" fontId="53" fillId="0" borderId="2" applyNumberFormat="0" applyFill="0" applyAlignment="0" applyProtection="0"/>
    <xf numFmtId="0" fontId="54" fillId="0" borderId="3" applyNumberFormat="0" applyFill="0" applyAlignment="0" applyProtection="0"/>
    <xf numFmtId="0" fontId="54" fillId="0" borderId="0" applyNumberFormat="0" applyFill="0" applyBorder="0" applyAlignment="0" applyProtection="0"/>
    <xf numFmtId="0" fontId="57" fillId="2" borderId="0" applyNumberFormat="0" applyBorder="0" applyAlignment="0" applyProtection="0"/>
    <xf numFmtId="0" fontId="55" fillId="3" borderId="0" applyNumberFormat="0" applyBorder="0" applyAlignment="0" applyProtection="0"/>
    <xf numFmtId="0" fontId="64" fillId="4" borderId="0" applyNumberFormat="0" applyBorder="0" applyAlignment="0" applyProtection="0"/>
    <xf numFmtId="0" fontId="66" fillId="5" borderId="4" applyNumberFormat="0" applyAlignment="0" applyProtection="0"/>
    <xf numFmtId="0" fontId="65" fillId="6" borderId="5" applyNumberFormat="0" applyAlignment="0" applyProtection="0"/>
    <xf numFmtId="0" fontId="59" fillId="6" borderId="4" applyNumberFormat="0" applyAlignment="0" applyProtection="0"/>
    <xf numFmtId="0" fontId="63" fillId="0" borderId="6" applyNumberFormat="0" applyFill="0" applyAlignment="0" applyProtection="0"/>
    <xf numFmtId="0" fontId="60" fillId="7" borderId="7" applyNumberFormat="0" applyAlignment="0" applyProtection="0"/>
    <xf numFmtId="0" fontId="6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58" fillId="0" borderId="9" applyNumberFormat="0" applyFill="0" applyAlignment="0" applyProtection="0"/>
    <xf numFmtId="0" fontId="49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9" fillId="12" borderId="0" applyNumberFormat="0" applyBorder="0" applyAlignment="0" applyProtection="0"/>
    <xf numFmtId="0" fontId="49" fillId="13" borderId="0" applyNumberFormat="0" applyBorder="0" applyAlignment="0" applyProtection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9" fillId="20" borderId="0" applyNumberFormat="0" applyBorder="0" applyAlignment="0" applyProtection="0"/>
    <xf numFmtId="0" fontId="49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9" fillId="28" borderId="0" applyNumberFormat="0" applyBorder="0" applyAlignment="0" applyProtection="0"/>
    <xf numFmtId="0" fontId="49" fillId="29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9" fillId="32" borderId="0" applyNumberFormat="0" applyBorder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50" fillId="38" borderId="21">
      <alignment vertical="center"/>
    </xf>
    <xf numFmtId="0" fontId="69" fillId="0" borderId="0"/>
    <xf numFmtId="180" fontId="71" fillId="0" borderId="0" applyFont="0" applyFill="0" applyBorder="0" applyAlignment="0" applyProtection="0"/>
    <xf numFmtId="181" fontId="71" fillId="0" borderId="0" applyFont="0" applyFill="0" applyBorder="0" applyAlignment="0" applyProtection="0"/>
    <xf numFmtId="178" fontId="71" fillId="0" borderId="0" applyFont="0" applyFill="0" applyBorder="0" applyAlignment="0" applyProtection="0"/>
    <xf numFmtId="179" fontId="71" fillId="0" borderId="0" applyFont="0" applyFill="0" applyBorder="0" applyAlignment="0" applyProtection="0"/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1" applyNumberFormat="0" applyFill="0" applyAlignment="0" applyProtection="0">
      <alignment vertical="center"/>
    </xf>
    <xf numFmtId="0" fontId="75" fillId="0" borderId="2" applyNumberFormat="0" applyFill="0" applyAlignment="0" applyProtection="0">
      <alignment vertical="center"/>
    </xf>
    <xf numFmtId="0" fontId="76" fillId="0" borderId="3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2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0" fillId="5" borderId="4" applyNumberFormat="0" applyAlignment="0" applyProtection="0">
      <alignment vertical="center"/>
    </xf>
    <xf numFmtId="0" fontId="81" fillId="6" borderId="5" applyNumberFormat="0" applyAlignment="0" applyProtection="0">
      <alignment vertical="center"/>
    </xf>
    <xf numFmtId="0" fontId="82" fillId="6" borderId="4" applyNumberFormat="0" applyAlignment="0" applyProtection="0">
      <alignment vertical="center"/>
    </xf>
    <xf numFmtId="0" fontId="83" fillId="0" borderId="6" applyNumberFormat="0" applyFill="0" applyAlignment="0" applyProtection="0">
      <alignment vertical="center"/>
    </xf>
    <xf numFmtId="0" fontId="84" fillId="7" borderId="7" applyNumberFormat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0" borderId="9" applyNumberFormat="0" applyFill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8" fillId="12" borderId="0" applyNumberFormat="0" applyBorder="0" applyAlignment="0" applyProtection="0">
      <alignment vertical="center"/>
    </xf>
    <xf numFmtId="0" fontId="88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8" fillId="16" borderId="0" applyNumberFormat="0" applyBorder="0" applyAlignment="0" applyProtection="0">
      <alignment vertical="center"/>
    </xf>
    <xf numFmtId="0" fontId="88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8" fillId="20" borderId="0" applyNumberFormat="0" applyBorder="0" applyAlignment="0" applyProtection="0">
      <alignment vertical="center"/>
    </xf>
    <xf numFmtId="0" fontId="88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88" fillId="24" borderId="0" applyNumberFormat="0" applyBorder="0" applyAlignment="0" applyProtection="0">
      <alignment vertical="center"/>
    </xf>
    <xf numFmtId="0" fontId="88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88" fillId="28" borderId="0" applyNumberFormat="0" applyBorder="0" applyAlignment="0" applyProtection="0">
      <alignment vertical="center"/>
    </xf>
    <xf numFmtId="0" fontId="88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88" fillId="32" borderId="0" applyNumberFormat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8" fillId="12" borderId="0" applyNumberFormat="0" applyBorder="0" applyAlignment="0" applyProtection="0">
      <alignment vertical="center"/>
    </xf>
    <xf numFmtId="0" fontId="88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8" fillId="16" borderId="0" applyNumberFormat="0" applyBorder="0" applyAlignment="0" applyProtection="0">
      <alignment vertical="center"/>
    </xf>
    <xf numFmtId="0" fontId="88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8" fillId="20" borderId="0" applyNumberFormat="0" applyBorder="0" applyAlignment="0" applyProtection="0">
      <alignment vertical="center"/>
    </xf>
    <xf numFmtId="0" fontId="88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8" fillId="24" borderId="0" applyNumberFormat="0" applyBorder="0" applyAlignment="0" applyProtection="0">
      <alignment vertical="center"/>
    </xf>
    <xf numFmtId="0" fontId="88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88" fillId="28" borderId="0" applyNumberFormat="0" applyBorder="0" applyAlignment="0" applyProtection="0">
      <alignment vertical="center"/>
    </xf>
    <xf numFmtId="0" fontId="88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8" fillId="3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33" fillId="0" borderId="0" xfId="0" applyFont="1"/>
    <xf numFmtId="177" fontId="33" fillId="0" borderId="0" xfId="0" applyNumberFormat="1" applyFont="1"/>
    <xf numFmtId="0" fontId="0" fillId="0" borderId="0" xfId="0" applyAlignment="1"/>
    <xf numFmtId="0" fontId="33" fillId="0" borderId="0" xfId="0" applyNumberFormat="1" applyFont="1"/>
    <xf numFmtId="0" fontId="34" fillId="0" borderId="18" xfId="0" applyFont="1" applyBorder="1" applyAlignment="1">
      <alignment wrapText="1"/>
    </xf>
    <xf numFmtId="0" fontId="34" fillId="0" borderId="18" xfId="0" applyNumberFormat="1" applyFont="1" applyBorder="1" applyAlignment="1">
      <alignment wrapText="1"/>
    </xf>
    <xf numFmtId="0" fontId="33" fillId="0" borderId="18" xfId="0" applyFont="1" applyBorder="1" applyAlignment="1">
      <alignment wrapText="1"/>
    </xf>
    <xf numFmtId="0" fontId="33" fillId="0" borderId="18" xfId="0" applyFont="1" applyBorder="1" applyAlignment="1">
      <alignment horizontal="right" vertical="center" wrapText="1"/>
    </xf>
    <xf numFmtId="49" fontId="34" fillId="36" borderId="18" xfId="0" applyNumberFormat="1" applyFont="1" applyFill="1" applyBorder="1" applyAlignment="1">
      <alignment vertical="center" wrapText="1"/>
    </xf>
    <xf numFmtId="49" fontId="37" fillId="37" borderId="18" xfId="0" applyNumberFormat="1" applyFont="1" applyFill="1" applyBorder="1" applyAlignment="1">
      <alignment horizontal="center" vertical="center" wrapText="1"/>
    </xf>
    <xf numFmtId="0" fontId="34" fillId="33" borderId="18" xfId="0" applyFont="1" applyFill="1" applyBorder="1" applyAlignment="1">
      <alignment vertical="center" wrapText="1"/>
    </xf>
    <xf numFmtId="0" fontId="34" fillId="33" borderId="18" xfId="0" applyNumberFormat="1" applyFont="1" applyFill="1" applyBorder="1" applyAlignment="1">
      <alignment vertical="center" wrapText="1"/>
    </xf>
    <xf numFmtId="0" fontId="34" fillId="36" borderId="18" xfId="0" applyFont="1" applyFill="1" applyBorder="1" applyAlignment="1">
      <alignment vertical="center" wrapText="1"/>
    </xf>
    <xf numFmtId="0" fontId="34" fillId="37" borderId="18" xfId="0" applyFont="1" applyFill="1" applyBorder="1" applyAlignment="1">
      <alignment vertical="center" wrapText="1"/>
    </xf>
    <xf numFmtId="4" fontId="34" fillId="36" borderId="18" xfId="0" applyNumberFormat="1" applyFont="1" applyFill="1" applyBorder="1" applyAlignment="1">
      <alignment horizontal="right" vertical="top" wrapText="1"/>
    </xf>
    <xf numFmtId="4" fontId="34" fillId="37" borderId="18" xfId="0" applyNumberFormat="1" applyFont="1" applyFill="1" applyBorder="1" applyAlignment="1">
      <alignment horizontal="right" vertical="top" wrapText="1"/>
    </xf>
    <xf numFmtId="177" fontId="33" fillId="36" borderId="18" xfId="0" applyNumberFormat="1" applyFont="1" applyFill="1" applyBorder="1" applyAlignment="1">
      <alignment horizontal="center" vertical="center"/>
    </xf>
    <xf numFmtId="177" fontId="33" fillId="37" borderId="18" xfId="0" applyNumberFormat="1" applyFont="1" applyFill="1" applyBorder="1" applyAlignment="1">
      <alignment horizontal="center" vertical="center"/>
    </xf>
    <xf numFmtId="177" fontId="38" fillId="0" borderId="18" xfId="0" applyNumberFormat="1" applyFont="1" applyBorder="1"/>
    <xf numFmtId="177" fontId="33" fillId="36" borderId="18" xfId="0" applyNumberFormat="1" applyFont="1" applyFill="1" applyBorder="1"/>
    <xf numFmtId="177" fontId="33" fillId="37" borderId="18" xfId="0" applyNumberFormat="1" applyFont="1" applyFill="1" applyBorder="1"/>
    <xf numFmtId="177" fontId="33" fillId="0" borderId="18" xfId="0" applyNumberFormat="1" applyFont="1" applyBorder="1"/>
    <xf numFmtId="49" fontId="34" fillId="0" borderId="18" xfId="0" applyNumberFormat="1" applyFont="1" applyFill="1" applyBorder="1" applyAlignment="1">
      <alignment vertical="center" wrapText="1"/>
    </xf>
    <xf numFmtId="0" fontId="34" fillId="0" borderId="18" xfId="0" applyFont="1" applyFill="1" applyBorder="1" applyAlignment="1">
      <alignment vertical="center" wrapText="1"/>
    </xf>
    <xf numFmtId="4" fontId="34" fillId="0" borderId="18" xfId="0" applyNumberFormat="1" applyFont="1" applyFill="1" applyBorder="1" applyAlignment="1">
      <alignment horizontal="right" vertical="top" wrapText="1"/>
    </xf>
    <xf numFmtId="0" fontId="33" fillId="0" borderId="0" xfId="0" applyFont="1" applyFill="1"/>
    <xf numFmtId="176" fontId="3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44" fillId="0" borderId="0" xfId="0" applyNumberFormat="1" applyFont="1" applyAlignment="1"/>
    <xf numFmtId="1" fontId="44" fillId="0" borderId="0" xfId="0" applyNumberFormat="1" applyFont="1" applyAlignment="1"/>
    <xf numFmtId="0" fontId="33" fillId="0" borderId="0" xfId="0" applyFont="1"/>
    <xf numFmtId="1" fontId="68" fillId="0" borderId="0" xfId="0" applyNumberFormat="1" applyFont="1" applyAlignment="1"/>
    <xf numFmtId="0" fontId="68" fillId="0" borderId="0" xfId="0" applyNumberFormat="1" applyFont="1" applyAlignment="1"/>
    <xf numFmtId="0" fontId="33" fillId="0" borderId="0" xfId="0" applyFont="1"/>
    <xf numFmtId="0" fontId="33" fillId="0" borderId="0" xfId="0" applyFont="1"/>
    <xf numFmtId="0" fontId="69" fillId="0" borderId="0" xfId="110"/>
    <xf numFmtId="0" fontId="70" fillId="0" borderId="0" xfId="110" applyNumberFormat="1" applyFont="1"/>
    <xf numFmtId="1" fontId="72" fillId="0" borderId="0" xfId="0" applyNumberFormat="1" applyFont="1" applyAlignment="1"/>
    <xf numFmtId="0" fontId="72" fillId="0" borderId="0" xfId="0" applyNumberFormat="1" applyFont="1" applyAlignment="1"/>
    <xf numFmtId="0" fontId="33" fillId="0" borderId="0" xfId="0" applyFont="1" applyAlignment="1">
      <alignment vertical="center"/>
    </xf>
    <xf numFmtId="0" fontId="39" fillId="0" borderId="0" xfId="0" applyFont="1" applyAlignment="1">
      <alignment horizontal="left" wrapText="1"/>
    </xf>
    <xf numFmtId="0" fontId="45" fillId="0" borderId="19" xfId="0" applyFont="1" applyBorder="1" applyAlignment="1">
      <alignment horizontal="left" vertical="center" wrapText="1"/>
    </xf>
    <xf numFmtId="0" fontId="34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0" fontId="33" fillId="0" borderId="11" xfId="0" applyFont="1" applyBorder="1" applyAlignment="1">
      <alignment horizontal="right" vertical="center" wrapText="1"/>
    </xf>
    <xf numFmtId="49" fontId="34" fillId="33" borderId="10" xfId="0" applyNumberFormat="1" applyFont="1" applyFill="1" applyBorder="1" applyAlignment="1">
      <alignment vertical="center" wrapText="1"/>
    </xf>
    <xf numFmtId="49" fontId="34" fillId="33" borderId="12" xfId="0" applyNumberFormat="1" applyFont="1" applyFill="1" applyBorder="1" applyAlignment="1">
      <alignment vertical="center" wrapText="1"/>
    </xf>
    <xf numFmtId="0" fontId="34" fillId="33" borderId="10" xfId="0" applyFont="1" applyFill="1" applyBorder="1" applyAlignment="1">
      <alignment vertical="center" wrapText="1"/>
    </xf>
    <xf numFmtId="0" fontId="34" fillId="33" borderId="12" xfId="0" applyFont="1" applyFill="1" applyBorder="1" applyAlignment="1">
      <alignment vertical="center" wrapText="1"/>
    </xf>
    <xf numFmtId="4" fontId="35" fillId="34" borderId="10" xfId="0" applyNumberFormat="1" applyFont="1" applyFill="1" applyBorder="1" applyAlignment="1">
      <alignment horizontal="right" vertical="top" wrapText="1"/>
    </xf>
    <xf numFmtId="176" fontId="35" fillId="34" borderId="10" xfId="0" applyNumberFormat="1" applyFont="1" applyFill="1" applyBorder="1" applyAlignment="1">
      <alignment horizontal="right" vertical="top" wrapText="1"/>
    </xf>
    <xf numFmtId="176" fontId="35" fillId="34" borderId="12" xfId="0" applyNumberFormat="1" applyFont="1" applyFill="1" applyBorder="1" applyAlignment="1">
      <alignment horizontal="right" vertical="top" wrapText="1"/>
    </xf>
    <xf numFmtId="4" fontId="34" fillId="35" borderId="10" xfId="0" applyNumberFormat="1" applyFont="1" applyFill="1" applyBorder="1" applyAlignment="1">
      <alignment horizontal="right" vertical="top" wrapText="1"/>
    </xf>
    <xf numFmtId="176" fontId="34" fillId="35" borderId="10" xfId="0" applyNumberFormat="1" applyFont="1" applyFill="1" applyBorder="1" applyAlignment="1">
      <alignment horizontal="right" vertical="top" wrapText="1"/>
    </xf>
    <xf numFmtId="176" fontId="34" fillId="35" borderId="12" xfId="0" applyNumberFormat="1" applyFont="1" applyFill="1" applyBorder="1" applyAlignment="1">
      <alignment horizontal="right" vertical="top" wrapText="1"/>
    </xf>
    <xf numFmtId="0" fontId="34" fillId="35" borderId="10" xfId="0" applyFont="1" applyFill="1" applyBorder="1" applyAlignment="1">
      <alignment horizontal="right" vertical="top" wrapText="1"/>
    </xf>
    <xf numFmtId="0" fontId="34" fillId="35" borderId="12" xfId="0" applyFont="1" applyFill="1" applyBorder="1" applyAlignment="1">
      <alignment horizontal="right" vertical="top" wrapText="1"/>
    </xf>
    <xf numFmtId="4" fontId="34" fillId="35" borderId="13" xfId="0" applyNumberFormat="1" applyFont="1" applyFill="1" applyBorder="1" applyAlignment="1">
      <alignment horizontal="right" vertical="top" wrapText="1"/>
    </xf>
    <xf numFmtId="0" fontId="34" fillId="35" borderId="13" xfId="0" applyFont="1" applyFill="1" applyBorder="1" applyAlignment="1">
      <alignment horizontal="right" vertical="top" wrapText="1"/>
    </xf>
    <xf numFmtId="176" fontId="34" fillId="35" borderId="13" xfId="0" applyNumberFormat="1" applyFont="1" applyFill="1" applyBorder="1" applyAlignment="1">
      <alignment horizontal="right" vertical="top" wrapText="1"/>
    </xf>
    <xf numFmtId="176" fontId="34" fillId="35" borderId="20" xfId="0" applyNumberFormat="1" applyFont="1" applyFill="1" applyBorder="1" applyAlignment="1">
      <alignment horizontal="right" vertical="top" wrapText="1"/>
    </xf>
    <xf numFmtId="0" fontId="34" fillId="33" borderId="18" xfId="0" applyFont="1" applyFill="1" applyBorder="1" applyAlignment="1">
      <alignment vertical="center" wrapText="1"/>
    </xf>
    <xf numFmtId="49" fontId="34" fillId="33" borderId="18" xfId="0" applyNumberFormat="1" applyFont="1" applyFill="1" applyBorder="1" applyAlignment="1">
      <alignment horizontal="left" vertical="top" wrapText="1"/>
    </xf>
    <xf numFmtId="49" fontId="35" fillId="33" borderId="18" xfId="0" applyNumberFormat="1" applyFont="1" applyFill="1" applyBorder="1" applyAlignment="1">
      <alignment horizontal="left" vertical="top" wrapText="1"/>
    </xf>
    <xf numFmtId="14" fontId="34" fillId="33" borderId="18" xfId="0" applyNumberFormat="1" applyFont="1" applyFill="1" applyBorder="1" applyAlignment="1">
      <alignment vertical="center" wrapText="1"/>
    </xf>
    <xf numFmtId="49" fontId="34" fillId="33" borderId="13" xfId="0" applyNumberFormat="1" applyFont="1" applyFill="1" applyBorder="1" applyAlignment="1">
      <alignment horizontal="left" vertical="top" wrapText="1"/>
    </xf>
    <xf numFmtId="49" fontId="34" fillId="33" borderId="15" xfId="0" applyNumberFormat="1" applyFont="1" applyFill="1" applyBorder="1" applyAlignment="1">
      <alignment horizontal="left" vertical="top" wrapText="1"/>
    </xf>
    <xf numFmtId="49" fontId="34" fillId="33" borderId="22" xfId="0" applyNumberFormat="1" applyFont="1" applyFill="1" applyBorder="1" applyAlignment="1">
      <alignment horizontal="left" vertical="top" wrapText="1"/>
    </xf>
    <xf numFmtId="49" fontId="34" fillId="33" borderId="23" xfId="0" applyNumberFormat="1" applyFont="1" applyFill="1" applyBorder="1" applyAlignment="1">
      <alignment horizontal="left" vertical="top" wrapText="1"/>
    </xf>
    <xf numFmtId="0" fontId="33" fillId="0" borderId="0" xfId="0" applyFont="1" applyAlignment="1">
      <alignment wrapText="1"/>
    </xf>
    <xf numFmtId="0" fontId="33" fillId="0" borderId="19" xfId="0" applyFont="1" applyBorder="1" applyAlignment="1">
      <alignment wrapText="1"/>
    </xf>
    <xf numFmtId="0" fontId="33" fillId="0" borderId="0" xfId="0" applyFont="1" applyAlignment="1">
      <alignment horizontal="right" vertical="center" wrapText="1"/>
    </xf>
    <xf numFmtId="0" fontId="34" fillId="33" borderId="13" xfId="0" applyFont="1" applyFill="1" applyBorder="1" applyAlignment="1">
      <alignment vertical="center" wrapText="1"/>
    </xf>
    <xf numFmtId="0" fontId="34" fillId="33" borderId="15" xfId="0" applyFont="1" applyFill="1" applyBorder="1" applyAlignment="1">
      <alignment vertical="center" wrapText="1"/>
    </xf>
    <xf numFmtId="49" fontId="35" fillId="33" borderId="13" xfId="0" applyNumberFormat="1" applyFont="1" applyFill="1" applyBorder="1" applyAlignment="1">
      <alignment horizontal="left" vertical="top" wrapText="1"/>
    </xf>
    <xf numFmtId="49" fontId="35" fillId="33" borderId="14" xfId="0" applyNumberFormat="1" applyFont="1" applyFill="1" applyBorder="1" applyAlignment="1">
      <alignment horizontal="left" vertical="top" wrapText="1"/>
    </xf>
    <xf numFmtId="49" fontId="35" fillId="33" borderId="15" xfId="0" applyNumberFormat="1" applyFont="1" applyFill="1" applyBorder="1" applyAlignment="1">
      <alignment horizontal="left" vertical="top" wrapText="1"/>
    </xf>
    <xf numFmtId="14" fontId="34" fillId="33" borderId="12" xfId="0" applyNumberFormat="1" applyFont="1" applyFill="1" applyBorder="1" applyAlignment="1">
      <alignment vertical="center" wrapText="1"/>
    </xf>
    <xf numFmtId="14" fontId="34" fillId="33" borderId="16" xfId="0" applyNumberFormat="1" applyFont="1" applyFill="1" applyBorder="1" applyAlignment="1">
      <alignment vertical="center" wrapText="1"/>
    </xf>
    <xf numFmtId="14" fontId="34" fillId="33" borderId="17" xfId="0" applyNumberFormat="1" applyFont="1" applyFill="1" applyBorder="1" applyAlignment="1">
      <alignment vertical="center" wrapText="1"/>
    </xf>
  </cellXfs>
  <cellStyles count="38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37" Type="http://schemas.openxmlformats.org/officeDocument/2006/relationships/hyperlink" Target="cid:2a827322" TargetMode="External"/><Relationship Id="rId658" Type="http://schemas.openxmlformats.org/officeDocument/2006/relationships/image" Target="cid:4accbfba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648" Type="http://schemas.openxmlformats.org/officeDocument/2006/relationships/image" Target="cid:26b6ba8e13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2" sqref="I32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>
      <c r="A3" s="65" t="s">
        <v>5</v>
      </c>
      <c r="B3" s="65"/>
      <c r="C3" s="65"/>
      <c r="D3" s="65"/>
      <c r="E3" s="15">
        <f>SUM(E4:E41)</f>
        <v>13236092.626200002</v>
      </c>
      <c r="F3" s="25">
        <f>RA!I7</f>
        <v>1305114.3581000001</v>
      </c>
      <c r="G3" s="16">
        <f>SUM(G4:G41)</f>
        <v>11931443.184900003</v>
      </c>
      <c r="H3" s="27">
        <f>RA!J7</f>
        <v>9.8563147723318103</v>
      </c>
      <c r="I3" s="20">
        <f>SUM(I4:I41)</f>
        <v>13236099.188704483</v>
      </c>
      <c r="J3" s="21">
        <f>SUM(J4:J41)</f>
        <v>11931443.080311544</v>
      </c>
      <c r="K3" s="22">
        <f>E3-I3</f>
        <v>-6.562504481524229</v>
      </c>
      <c r="L3" s="22">
        <f>G3-J3</f>
        <v>0.104588458314538</v>
      </c>
    </row>
    <row r="4" spans="1:13">
      <c r="A4" s="66">
        <f>RA!A8</f>
        <v>42495</v>
      </c>
      <c r="B4" s="12">
        <v>12</v>
      </c>
      <c r="C4" s="64" t="s">
        <v>6</v>
      </c>
      <c r="D4" s="64"/>
      <c r="E4" s="15">
        <f>VLOOKUP(C4,RA!B8:D35,3,0)</f>
        <v>462383.7781</v>
      </c>
      <c r="F4" s="25">
        <f>VLOOKUP(C4,RA!B8:I38,8,0)</f>
        <v>109583.0085</v>
      </c>
      <c r="G4" s="16">
        <f t="shared" ref="G4:G41" si="0">E4-F4</f>
        <v>352800.7696</v>
      </c>
      <c r="H4" s="27">
        <f>RA!J8</f>
        <v>23.699578940743098</v>
      </c>
      <c r="I4" s="20">
        <f>VLOOKUP(B4,RMS!B:D,3,FALSE)</f>
        <v>462384.40088546998</v>
      </c>
      <c r="J4" s="21">
        <f>VLOOKUP(B4,RMS!B:E,4,FALSE)</f>
        <v>352800.77799914498</v>
      </c>
      <c r="K4" s="22">
        <f t="shared" ref="K4:K41" si="1">E4-I4</f>
        <v>-0.62278546998277307</v>
      </c>
      <c r="L4" s="22">
        <f t="shared" ref="L4:L41" si="2">G4-J4</f>
        <v>-8.3991449791938066E-3</v>
      </c>
    </row>
    <row r="5" spans="1:13">
      <c r="A5" s="66"/>
      <c r="B5" s="12">
        <v>13</v>
      </c>
      <c r="C5" s="64" t="s">
        <v>7</v>
      </c>
      <c r="D5" s="64"/>
      <c r="E5" s="15">
        <f>VLOOKUP(C5,RA!B8:D36,3,0)</f>
        <v>44806.080099999999</v>
      </c>
      <c r="F5" s="25">
        <f>VLOOKUP(C5,RA!B9:I39,8,0)</f>
        <v>10502.272800000001</v>
      </c>
      <c r="G5" s="16">
        <f t="shared" si="0"/>
        <v>34303.8073</v>
      </c>
      <c r="H5" s="27">
        <f>RA!J9</f>
        <v>23.439392101608998</v>
      </c>
      <c r="I5" s="20">
        <f>VLOOKUP(B5,RMS!B:D,3,FALSE)</f>
        <v>44806.102136752103</v>
      </c>
      <c r="J5" s="21">
        <f>VLOOKUP(B5,RMS!B:E,4,FALSE)</f>
        <v>34303.814640170902</v>
      </c>
      <c r="K5" s="22">
        <f t="shared" si="1"/>
        <v>-2.2036752103304025E-2</v>
      </c>
      <c r="L5" s="22">
        <f t="shared" si="2"/>
        <v>-7.3401709014433436E-3</v>
      </c>
      <c r="M5" s="32"/>
    </row>
    <row r="6" spans="1:13">
      <c r="A6" s="66"/>
      <c r="B6" s="12">
        <v>14</v>
      </c>
      <c r="C6" s="64" t="s">
        <v>8</v>
      </c>
      <c r="D6" s="64"/>
      <c r="E6" s="15">
        <f>VLOOKUP(C6,RA!B10:D37,3,0)</f>
        <v>79895.490399999995</v>
      </c>
      <c r="F6" s="25">
        <f>VLOOKUP(C6,RA!B10:I40,8,0)</f>
        <v>25032.9182</v>
      </c>
      <c r="G6" s="16">
        <f t="shared" si="0"/>
        <v>54862.572199999995</v>
      </c>
      <c r="H6" s="27">
        <f>RA!J10</f>
        <v>31.332079038092999</v>
      </c>
      <c r="I6" s="20">
        <f>VLOOKUP(B6,RMS!B:D,3,FALSE)</f>
        <v>79897.366000537004</v>
      </c>
      <c r="J6" s="21">
        <f>VLOOKUP(B6,RMS!B:E,4,FALSE)</f>
        <v>54862.571233164497</v>
      </c>
      <c r="K6" s="22">
        <f>E6-I6</f>
        <v>-1.8756005370087223</v>
      </c>
      <c r="L6" s="22">
        <f t="shared" si="2"/>
        <v>9.6683549782028422E-4</v>
      </c>
      <c r="M6" s="32"/>
    </row>
    <row r="7" spans="1:13">
      <c r="A7" s="66"/>
      <c r="B7" s="12">
        <v>15</v>
      </c>
      <c r="C7" s="64" t="s">
        <v>9</v>
      </c>
      <c r="D7" s="64"/>
      <c r="E7" s="15">
        <f>VLOOKUP(C7,RA!B10:D38,3,0)</f>
        <v>47528.085299999999</v>
      </c>
      <c r="F7" s="25">
        <f>VLOOKUP(C7,RA!B11:I41,8,0)</f>
        <v>9073.8561000000009</v>
      </c>
      <c r="G7" s="16">
        <f t="shared" si="0"/>
        <v>38454.229200000002</v>
      </c>
      <c r="H7" s="27">
        <f>RA!J11</f>
        <v>19.0915666867817</v>
      </c>
      <c r="I7" s="20">
        <f>VLOOKUP(B7,RMS!B:D,3,FALSE)</f>
        <v>47528.103629732999</v>
      </c>
      <c r="J7" s="21">
        <f>VLOOKUP(B7,RMS!B:E,4,FALSE)</f>
        <v>38454.229154897497</v>
      </c>
      <c r="K7" s="22">
        <f t="shared" si="1"/>
        <v>-1.832973300042795E-2</v>
      </c>
      <c r="L7" s="22">
        <f t="shared" si="2"/>
        <v>4.5102504373062402E-5</v>
      </c>
      <c r="M7" s="32"/>
    </row>
    <row r="8" spans="1:13">
      <c r="A8" s="66"/>
      <c r="B8" s="12">
        <v>16</v>
      </c>
      <c r="C8" s="64" t="s">
        <v>10</v>
      </c>
      <c r="D8" s="64"/>
      <c r="E8" s="15">
        <f>VLOOKUP(C8,RA!B12:D38,3,0)</f>
        <v>163029.81589999999</v>
      </c>
      <c r="F8" s="25">
        <f>VLOOKUP(C8,RA!B12:I42,8,0)</f>
        <v>31422.162199999999</v>
      </c>
      <c r="G8" s="16">
        <f t="shared" si="0"/>
        <v>131607.6537</v>
      </c>
      <c r="H8" s="27">
        <f>RA!J12</f>
        <v>19.273874552660899</v>
      </c>
      <c r="I8" s="20">
        <f>VLOOKUP(B8,RMS!B:D,3,FALSE)</f>
        <v>163029.833488034</v>
      </c>
      <c r="J8" s="21">
        <f>VLOOKUP(B8,RMS!B:E,4,FALSE)</f>
        <v>131607.65527094001</v>
      </c>
      <c r="K8" s="22">
        <f t="shared" si="1"/>
        <v>-1.7588034010259435E-2</v>
      </c>
      <c r="L8" s="22">
        <f t="shared" si="2"/>
        <v>-1.5709400177001953E-3</v>
      </c>
      <c r="M8" s="32"/>
    </row>
    <row r="9" spans="1:13">
      <c r="A9" s="66"/>
      <c r="B9" s="12">
        <v>17</v>
      </c>
      <c r="C9" s="64" t="s">
        <v>11</v>
      </c>
      <c r="D9" s="64"/>
      <c r="E9" s="15">
        <f>VLOOKUP(C9,RA!B12:D39,3,0)</f>
        <v>198945.9541</v>
      </c>
      <c r="F9" s="25">
        <f>VLOOKUP(C9,RA!B13:I43,8,0)</f>
        <v>60329.799899999998</v>
      </c>
      <c r="G9" s="16">
        <f t="shared" si="0"/>
        <v>138616.15419999999</v>
      </c>
      <c r="H9" s="27">
        <f>RA!J13</f>
        <v>30.324718174301399</v>
      </c>
      <c r="I9" s="20">
        <f>VLOOKUP(B9,RMS!B:D,3,FALSE)</f>
        <v>198946.11882649601</v>
      </c>
      <c r="J9" s="21">
        <f>VLOOKUP(B9,RMS!B:E,4,FALSE)</f>
        <v>138616.15353504301</v>
      </c>
      <c r="K9" s="22">
        <f t="shared" si="1"/>
        <v>-0.16472649600473233</v>
      </c>
      <c r="L9" s="22">
        <f t="shared" si="2"/>
        <v>6.6495698411017656E-4</v>
      </c>
      <c r="M9" s="32"/>
    </row>
    <row r="10" spans="1:13">
      <c r="A10" s="66"/>
      <c r="B10" s="12">
        <v>18</v>
      </c>
      <c r="C10" s="64" t="s">
        <v>12</v>
      </c>
      <c r="D10" s="64"/>
      <c r="E10" s="15">
        <f>VLOOKUP(C10,RA!B14:D40,3,0)</f>
        <v>133513.70569999999</v>
      </c>
      <c r="F10" s="25">
        <f>VLOOKUP(C10,RA!B14:I43,8,0)</f>
        <v>29376.3014</v>
      </c>
      <c r="G10" s="16">
        <f t="shared" si="0"/>
        <v>104137.40429999999</v>
      </c>
      <c r="H10" s="27">
        <f>RA!J14</f>
        <v>22.002461279898402</v>
      </c>
      <c r="I10" s="20">
        <f>VLOOKUP(B10,RMS!B:D,3,FALSE)</f>
        <v>133513.73355812</v>
      </c>
      <c r="J10" s="21">
        <f>VLOOKUP(B10,RMS!B:E,4,FALSE)</f>
        <v>104137.405769231</v>
      </c>
      <c r="K10" s="22">
        <f t="shared" si="1"/>
        <v>-2.7858120010932907E-2</v>
      </c>
      <c r="L10" s="22">
        <f t="shared" si="2"/>
        <v>-1.4692310069222003E-3</v>
      </c>
      <c r="M10" s="32"/>
    </row>
    <row r="11" spans="1:13">
      <c r="A11" s="66"/>
      <c r="B11" s="12">
        <v>19</v>
      </c>
      <c r="C11" s="64" t="s">
        <v>13</v>
      </c>
      <c r="D11" s="64"/>
      <c r="E11" s="15">
        <f>VLOOKUP(C11,RA!B14:D41,3,0)</f>
        <v>120397.8826</v>
      </c>
      <c r="F11" s="25">
        <f>VLOOKUP(C11,RA!B15:I44,8,0)</f>
        <v>26088.8649</v>
      </c>
      <c r="G11" s="16">
        <f t="shared" si="0"/>
        <v>94309.017699999997</v>
      </c>
      <c r="H11" s="27">
        <f>RA!J15</f>
        <v>21.668873518877</v>
      </c>
      <c r="I11" s="20">
        <f>VLOOKUP(B11,RMS!B:D,3,FALSE)</f>
        <v>120398.131417094</v>
      </c>
      <c r="J11" s="21">
        <f>VLOOKUP(B11,RMS!B:E,4,FALSE)</f>
        <v>94309.0181752137</v>
      </c>
      <c r="K11" s="22">
        <f t="shared" si="1"/>
        <v>-0.24881709400506224</v>
      </c>
      <c r="L11" s="22">
        <f t="shared" si="2"/>
        <v>-4.7521370288450271E-4</v>
      </c>
      <c r="M11" s="32"/>
    </row>
    <row r="12" spans="1:13">
      <c r="A12" s="66"/>
      <c r="B12" s="12">
        <v>21</v>
      </c>
      <c r="C12" s="64" t="s">
        <v>14</v>
      </c>
      <c r="D12" s="64"/>
      <c r="E12" s="15">
        <f>VLOOKUP(C12,RA!B16:D42,3,0)</f>
        <v>623652.06999999995</v>
      </c>
      <c r="F12" s="25">
        <f>VLOOKUP(C12,RA!B16:I45,8,0)</f>
        <v>27798.8871</v>
      </c>
      <c r="G12" s="16">
        <f t="shared" si="0"/>
        <v>595853.1828999999</v>
      </c>
      <c r="H12" s="27">
        <f>RA!J16</f>
        <v>4.4574352330779599</v>
      </c>
      <c r="I12" s="20">
        <f>VLOOKUP(B12,RMS!B:D,3,FALSE)</f>
        <v>623651.388158974</v>
      </c>
      <c r="J12" s="21">
        <f>VLOOKUP(B12,RMS!B:E,4,FALSE)</f>
        <v>595853.18299999996</v>
      </c>
      <c r="K12" s="22">
        <f t="shared" si="1"/>
        <v>0.68184102594386786</v>
      </c>
      <c r="L12" s="22">
        <f t="shared" si="2"/>
        <v>-1.0000006295740604E-4</v>
      </c>
      <c r="M12" s="32"/>
    </row>
    <row r="13" spans="1:13">
      <c r="A13" s="66"/>
      <c r="B13" s="12">
        <v>22</v>
      </c>
      <c r="C13" s="64" t="s">
        <v>15</v>
      </c>
      <c r="D13" s="64"/>
      <c r="E13" s="15">
        <f>VLOOKUP(C13,RA!B16:D43,3,0)</f>
        <v>360798.08240000001</v>
      </c>
      <c r="F13" s="25">
        <f>VLOOKUP(C13,RA!B17:I46,8,0)</f>
        <v>47822.703300000001</v>
      </c>
      <c r="G13" s="16">
        <f t="shared" si="0"/>
        <v>312975.37910000002</v>
      </c>
      <c r="H13" s="27">
        <f>RA!J17</f>
        <v>13.2546999645583</v>
      </c>
      <c r="I13" s="20">
        <f>VLOOKUP(B13,RMS!B:D,3,FALSE)</f>
        <v>360798.098324786</v>
      </c>
      <c r="J13" s="21">
        <f>VLOOKUP(B13,RMS!B:E,4,FALSE)</f>
        <v>312975.37788205099</v>
      </c>
      <c r="K13" s="22">
        <f t="shared" si="1"/>
        <v>-1.5924785984680057E-2</v>
      </c>
      <c r="L13" s="22">
        <f t="shared" si="2"/>
        <v>1.2179490295238793E-3</v>
      </c>
      <c r="M13" s="32"/>
    </row>
    <row r="14" spans="1:13">
      <c r="A14" s="66"/>
      <c r="B14" s="12">
        <v>23</v>
      </c>
      <c r="C14" s="64" t="s">
        <v>16</v>
      </c>
      <c r="D14" s="64"/>
      <c r="E14" s="15">
        <f>VLOOKUP(C14,RA!B18:D43,3,0)</f>
        <v>1036654.402</v>
      </c>
      <c r="F14" s="25">
        <f>VLOOKUP(C14,RA!B18:I47,8,0)</f>
        <v>153540.30100000001</v>
      </c>
      <c r="G14" s="16">
        <f t="shared" si="0"/>
        <v>883114.10100000002</v>
      </c>
      <c r="H14" s="27">
        <f>RA!J18</f>
        <v>14.811136739860199</v>
      </c>
      <c r="I14" s="20">
        <f>VLOOKUP(B14,RMS!B:D,3,FALSE)</f>
        <v>1036654.5446683801</v>
      </c>
      <c r="J14" s="21">
        <f>VLOOKUP(B14,RMS!B:E,4,FALSE)</f>
        <v>883114.09133247903</v>
      </c>
      <c r="K14" s="22">
        <f t="shared" si="1"/>
        <v>-0.1426683800527826</v>
      </c>
      <c r="L14" s="22">
        <f t="shared" si="2"/>
        <v>9.6675209933891892E-3</v>
      </c>
      <c r="M14" s="32"/>
    </row>
    <row r="15" spans="1:13">
      <c r="A15" s="66"/>
      <c r="B15" s="12">
        <v>24</v>
      </c>
      <c r="C15" s="64" t="s">
        <v>17</v>
      </c>
      <c r="D15" s="64"/>
      <c r="E15" s="15">
        <f>VLOOKUP(C15,RA!B18:D44,3,0)</f>
        <v>338642.85849999997</v>
      </c>
      <c r="F15" s="25">
        <f>VLOOKUP(C15,RA!B19:I48,8,0)</f>
        <v>31311.944500000001</v>
      </c>
      <c r="G15" s="16">
        <f t="shared" si="0"/>
        <v>307330.91399999999</v>
      </c>
      <c r="H15" s="27">
        <f>RA!J19</f>
        <v>9.2463029159080907</v>
      </c>
      <c r="I15" s="20">
        <f>VLOOKUP(B15,RMS!B:D,3,FALSE)</f>
        <v>338642.86577435897</v>
      </c>
      <c r="J15" s="21">
        <f>VLOOKUP(B15,RMS!B:E,4,FALSE)</f>
        <v>307330.91402564099</v>
      </c>
      <c r="K15" s="22">
        <f t="shared" si="1"/>
        <v>-7.2743589989840984E-3</v>
      </c>
      <c r="L15" s="22">
        <f t="shared" si="2"/>
        <v>-2.5640998501330614E-5</v>
      </c>
      <c r="M15" s="32"/>
    </row>
    <row r="16" spans="1:13">
      <c r="A16" s="66"/>
      <c r="B16" s="12">
        <v>25</v>
      </c>
      <c r="C16" s="64" t="s">
        <v>18</v>
      </c>
      <c r="D16" s="64"/>
      <c r="E16" s="15">
        <f>VLOOKUP(C16,RA!B20:D45,3,0)</f>
        <v>748347.19449999998</v>
      </c>
      <c r="F16" s="25">
        <f>VLOOKUP(C16,RA!B20:I49,8,0)</f>
        <v>80299.246899999998</v>
      </c>
      <c r="G16" s="16">
        <f t="shared" si="0"/>
        <v>668047.94759999996</v>
      </c>
      <c r="H16" s="27">
        <f>RA!J20</f>
        <v>10.730212859774401</v>
      </c>
      <c r="I16" s="20">
        <f>VLOOKUP(B16,RMS!B:D,3,FALSE)</f>
        <v>748347.1912</v>
      </c>
      <c r="J16" s="21">
        <f>VLOOKUP(B16,RMS!B:E,4,FALSE)</f>
        <v>668047.94759999996</v>
      </c>
      <c r="K16" s="22">
        <f t="shared" si="1"/>
        <v>3.2999999821186066E-3</v>
      </c>
      <c r="L16" s="22">
        <f t="shared" si="2"/>
        <v>0</v>
      </c>
      <c r="M16" s="32"/>
    </row>
    <row r="17" spans="1:13">
      <c r="A17" s="66"/>
      <c r="B17" s="12">
        <v>26</v>
      </c>
      <c r="C17" s="64" t="s">
        <v>19</v>
      </c>
      <c r="D17" s="64"/>
      <c r="E17" s="15">
        <f>VLOOKUP(C17,RA!B20:D46,3,0)</f>
        <v>245491.4332</v>
      </c>
      <c r="F17" s="25">
        <f>VLOOKUP(C17,RA!B21:I50,8,0)</f>
        <v>28124.590199999999</v>
      </c>
      <c r="G17" s="16">
        <f t="shared" si="0"/>
        <v>217366.84299999999</v>
      </c>
      <c r="H17" s="27">
        <f>RA!J21</f>
        <v>11.4564446642369</v>
      </c>
      <c r="I17" s="20">
        <f>VLOOKUP(B17,RMS!B:D,3,FALSE)</f>
        <v>245491.32230687499</v>
      </c>
      <c r="J17" s="21">
        <f>VLOOKUP(B17,RMS!B:E,4,FALSE)</f>
        <v>217366.842730156</v>
      </c>
      <c r="K17" s="22">
        <f t="shared" si="1"/>
        <v>0.11089312500553206</v>
      </c>
      <c r="L17" s="22">
        <f t="shared" si="2"/>
        <v>2.6984399300999939E-4</v>
      </c>
      <c r="M17" s="32"/>
    </row>
    <row r="18" spans="1:13">
      <c r="A18" s="66"/>
      <c r="B18" s="12">
        <v>27</v>
      </c>
      <c r="C18" s="64" t="s">
        <v>20</v>
      </c>
      <c r="D18" s="64"/>
      <c r="E18" s="15">
        <f>VLOOKUP(C18,RA!B22:D47,3,0)</f>
        <v>1007463.4347</v>
      </c>
      <c r="F18" s="25">
        <f>VLOOKUP(C18,RA!B22:I51,8,0)</f>
        <v>48856.735099999998</v>
      </c>
      <c r="G18" s="16">
        <f t="shared" si="0"/>
        <v>958606.69959999993</v>
      </c>
      <c r="H18" s="27">
        <f>RA!J22</f>
        <v>4.8494797346713101</v>
      </c>
      <c r="I18" s="20">
        <f>VLOOKUP(B18,RMS!B:D,3,FALSE)</f>
        <v>1007464.3906</v>
      </c>
      <c r="J18" s="21">
        <f>VLOOKUP(B18,RMS!B:E,4,FALSE)</f>
        <v>958606.70010000002</v>
      </c>
      <c r="K18" s="22">
        <f t="shared" si="1"/>
        <v>-0.95590000005904585</v>
      </c>
      <c r="L18" s="22">
        <f t="shared" si="2"/>
        <v>-5.0000008195638657E-4</v>
      </c>
      <c r="M18" s="32"/>
    </row>
    <row r="19" spans="1:13">
      <c r="A19" s="66"/>
      <c r="B19" s="12">
        <v>29</v>
      </c>
      <c r="C19" s="64" t="s">
        <v>21</v>
      </c>
      <c r="D19" s="64"/>
      <c r="E19" s="15">
        <f>VLOOKUP(C19,RA!B22:D48,3,0)</f>
        <v>1990733.7068</v>
      </c>
      <c r="F19" s="25">
        <f>VLOOKUP(C19,RA!B23:I52,8,0)</f>
        <v>205353.41570000001</v>
      </c>
      <c r="G19" s="16">
        <f t="shared" si="0"/>
        <v>1785380.2911</v>
      </c>
      <c r="H19" s="27">
        <f>RA!J23</f>
        <v>10.3154638412234</v>
      </c>
      <c r="I19" s="20">
        <f>VLOOKUP(B19,RMS!B:D,3,FALSE)</f>
        <v>1990734.9980965799</v>
      </c>
      <c r="J19" s="21">
        <f>VLOOKUP(B19,RMS!B:E,4,FALSE)</f>
        <v>1785380.3147529899</v>
      </c>
      <c r="K19" s="22">
        <f t="shared" si="1"/>
        <v>-1.291296579875052</v>
      </c>
      <c r="L19" s="22">
        <f t="shared" si="2"/>
        <v>-2.3652989882975817E-2</v>
      </c>
      <c r="M19" s="32"/>
    </row>
    <row r="20" spans="1:13">
      <c r="A20" s="66"/>
      <c r="B20" s="12">
        <v>31</v>
      </c>
      <c r="C20" s="64" t="s">
        <v>22</v>
      </c>
      <c r="D20" s="64"/>
      <c r="E20" s="15">
        <f>VLOOKUP(C20,RA!B24:D49,3,0)</f>
        <v>178000.98430000001</v>
      </c>
      <c r="F20" s="25">
        <f>VLOOKUP(C20,RA!B24:I53,8,0)</f>
        <v>28590.3282</v>
      </c>
      <c r="G20" s="16">
        <f t="shared" si="0"/>
        <v>149410.65610000002</v>
      </c>
      <c r="H20" s="27">
        <f>RA!J24</f>
        <v>16.061893316170799</v>
      </c>
      <c r="I20" s="20">
        <f>VLOOKUP(B20,RMS!B:D,3,FALSE)</f>
        <v>178001.01819261</v>
      </c>
      <c r="J20" s="21">
        <f>VLOOKUP(B20,RMS!B:E,4,FALSE)</f>
        <v>149410.658741864</v>
      </c>
      <c r="K20" s="22">
        <f t="shared" si="1"/>
        <v>-3.3892609993927181E-2</v>
      </c>
      <c r="L20" s="22">
        <f t="shared" si="2"/>
        <v>-2.6418639754410833E-3</v>
      </c>
      <c r="M20" s="32"/>
    </row>
    <row r="21" spans="1:13">
      <c r="A21" s="66"/>
      <c r="B21" s="12">
        <v>32</v>
      </c>
      <c r="C21" s="64" t="s">
        <v>23</v>
      </c>
      <c r="D21" s="64"/>
      <c r="E21" s="15">
        <f>VLOOKUP(C21,RA!B24:D50,3,0)</f>
        <v>180396.1594</v>
      </c>
      <c r="F21" s="25">
        <f>VLOOKUP(C21,RA!B25:I54,8,0)</f>
        <v>12449.0034</v>
      </c>
      <c r="G21" s="16">
        <f t="shared" si="0"/>
        <v>167947.15600000002</v>
      </c>
      <c r="H21" s="27">
        <f>RA!J25</f>
        <v>6.9009248541684904</v>
      </c>
      <c r="I21" s="20">
        <f>VLOOKUP(B21,RMS!B:D,3,FALSE)</f>
        <v>180396.17409063599</v>
      </c>
      <c r="J21" s="21">
        <f>VLOOKUP(B21,RMS!B:E,4,FALSE)</f>
        <v>167947.14846310299</v>
      </c>
      <c r="K21" s="22">
        <f t="shared" si="1"/>
        <v>-1.4690635987790301E-2</v>
      </c>
      <c r="L21" s="22">
        <f t="shared" si="2"/>
        <v>7.5368970283307135E-3</v>
      </c>
      <c r="M21" s="32"/>
    </row>
    <row r="22" spans="1:13">
      <c r="A22" s="66"/>
      <c r="B22" s="12">
        <v>33</v>
      </c>
      <c r="C22" s="64" t="s">
        <v>24</v>
      </c>
      <c r="D22" s="64"/>
      <c r="E22" s="15">
        <f>VLOOKUP(C22,RA!B26:D51,3,0)</f>
        <v>522179.69020000001</v>
      </c>
      <c r="F22" s="25">
        <f>VLOOKUP(C22,RA!B26:I55,8,0)</f>
        <v>101554.1266</v>
      </c>
      <c r="G22" s="16">
        <f t="shared" si="0"/>
        <v>420625.56359999999</v>
      </c>
      <c r="H22" s="27">
        <f>RA!J26</f>
        <v>19.448118819233201</v>
      </c>
      <c r="I22" s="20">
        <f>VLOOKUP(B22,RMS!B:D,3,FALSE)</f>
        <v>522179.677155571</v>
      </c>
      <c r="J22" s="21">
        <f>VLOOKUP(B22,RMS!B:E,4,FALSE)</f>
        <v>420625.58044676302</v>
      </c>
      <c r="K22" s="22">
        <f t="shared" si="1"/>
        <v>1.3044429011642933E-2</v>
      </c>
      <c r="L22" s="22">
        <f t="shared" si="2"/>
        <v>-1.6846763028297573E-2</v>
      </c>
      <c r="M22" s="32"/>
    </row>
    <row r="23" spans="1:13">
      <c r="A23" s="66"/>
      <c r="B23" s="12">
        <v>34</v>
      </c>
      <c r="C23" s="64" t="s">
        <v>25</v>
      </c>
      <c r="D23" s="64"/>
      <c r="E23" s="15">
        <f>VLOOKUP(C23,RA!B26:D52,3,0)</f>
        <v>158211.52489999999</v>
      </c>
      <c r="F23" s="25">
        <f>VLOOKUP(C23,RA!B27:I56,8,0)</f>
        <v>42988.081700000002</v>
      </c>
      <c r="G23" s="16">
        <f t="shared" si="0"/>
        <v>115223.44319999998</v>
      </c>
      <c r="H23" s="27">
        <f>RA!J27</f>
        <v>27.171270694199599</v>
      </c>
      <c r="I23" s="20">
        <f>VLOOKUP(B23,RMS!B:D,3,FALSE)</f>
        <v>158211.36922785701</v>
      </c>
      <c r="J23" s="21">
        <f>VLOOKUP(B23,RMS!B:E,4,FALSE)</f>
        <v>115223.446728868</v>
      </c>
      <c r="K23" s="22">
        <f t="shared" si="1"/>
        <v>0.15567214298062027</v>
      </c>
      <c r="L23" s="22">
        <f t="shared" si="2"/>
        <v>-3.5288680228404701E-3</v>
      </c>
      <c r="M23" s="32"/>
    </row>
    <row r="24" spans="1:13">
      <c r="A24" s="66"/>
      <c r="B24" s="12">
        <v>35</v>
      </c>
      <c r="C24" s="64" t="s">
        <v>26</v>
      </c>
      <c r="D24" s="64"/>
      <c r="E24" s="15">
        <f>VLOOKUP(C24,RA!B28:D53,3,0)</f>
        <v>707190.05059999996</v>
      </c>
      <c r="F24" s="25">
        <f>VLOOKUP(C24,RA!B28:I57,8,0)</f>
        <v>17357.3642</v>
      </c>
      <c r="G24" s="16">
        <f t="shared" si="0"/>
        <v>689832.68640000001</v>
      </c>
      <c r="H24" s="27">
        <f>RA!J28</f>
        <v>2.4544129523985099</v>
      </c>
      <c r="I24" s="20">
        <f>VLOOKUP(B24,RMS!B:D,3,FALSE)</f>
        <v>707190.05050796503</v>
      </c>
      <c r="J24" s="21">
        <f>VLOOKUP(B24,RMS!B:E,4,FALSE)</f>
        <v>689832.68547256605</v>
      </c>
      <c r="K24" s="22">
        <f t="shared" si="1"/>
        <v>9.2034926638007164E-5</v>
      </c>
      <c r="L24" s="22">
        <f t="shared" si="2"/>
        <v>9.2743395362049341E-4</v>
      </c>
      <c r="M24" s="32"/>
    </row>
    <row r="25" spans="1:13">
      <c r="A25" s="66"/>
      <c r="B25" s="12">
        <v>36</v>
      </c>
      <c r="C25" s="64" t="s">
        <v>27</v>
      </c>
      <c r="D25" s="64"/>
      <c r="E25" s="15">
        <f>VLOOKUP(C25,RA!B28:D54,3,0)</f>
        <v>694429.70680000004</v>
      </c>
      <c r="F25" s="25">
        <f>VLOOKUP(C25,RA!B29:I58,8,0)</f>
        <v>96587.338900000002</v>
      </c>
      <c r="G25" s="16">
        <f t="shared" si="0"/>
        <v>597842.36790000007</v>
      </c>
      <c r="H25" s="27">
        <f>RA!J29</f>
        <v>13.908871978574201</v>
      </c>
      <c r="I25" s="20">
        <f>VLOOKUP(B25,RMS!B:D,3,FALSE)</f>
        <v>694431.78000707994</v>
      </c>
      <c r="J25" s="21">
        <f>VLOOKUP(B25,RMS!B:E,4,FALSE)</f>
        <v>597842.37001015199</v>
      </c>
      <c r="K25" s="22">
        <f t="shared" si="1"/>
        <v>-2.073207079898566</v>
      </c>
      <c r="L25" s="22">
        <f t="shared" si="2"/>
        <v>-2.1101519232615829E-3</v>
      </c>
      <c r="M25" s="32"/>
    </row>
    <row r="26" spans="1:13">
      <c r="A26" s="66"/>
      <c r="B26" s="12">
        <v>37</v>
      </c>
      <c r="C26" s="64" t="s">
        <v>71</v>
      </c>
      <c r="D26" s="64"/>
      <c r="E26" s="15">
        <f>VLOOKUP(C26,RA!B30:D55,3,0)</f>
        <v>1079776.1743000001</v>
      </c>
      <c r="F26" s="25">
        <f>VLOOKUP(C26,RA!B30:I59,8,0)</f>
        <v>104202.94680000001</v>
      </c>
      <c r="G26" s="16">
        <f t="shared" si="0"/>
        <v>975573.22750000004</v>
      </c>
      <c r="H26" s="27">
        <f>RA!J30</f>
        <v>9.6504210113316304</v>
      </c>
      <c r="I26" s="20">
        <f>VLOOKUP(B26,RMS!B:D,3,FALSE)</f>
        <v>1079776.1697885001</v>
      </c>
      <c r="J26" s="21">
        <f>VLOOKUP(B26,RMS!B:E,4,FALSE)</f>
        <v>975573.22202885896</v>
      </c>
      <c r="K26" s="22">
        <f t="shared" si="1"/>
        <v>4.5115000102669001E-3</v>
      </c>
      <c r="L26" s="22">
        <f t="shared" si="2"/>
        <v>5.4711410775780678E-3</v>
      </c>
      <c r="M26" s="32"/>
    </row>
    <row r="27" spans="1:13">
      <c r="A27" s="66"/>
      <c r="B27" s="12">
        <v>38</v>
      </c>
      <c r="C27" s="64" t="s">
        <v>29</v>
      </c>
      <c r="D27" s="64"/>
      <c r="E27" s="15">
        <f>VLOOKUP(C27,RA!B30:D56,3,0)</f>
        <v>1099633.3927</v>
      </c>
      <c r="F27" s="25">
        <f>VLOOKUP(C27,RA!B31:I60,8,0)</f>
        <v>-30202.524700000002</v>
      </c>
      <c r="G27" s="16">
        <f t="shared" si="0"/>
        <v>1129835.9173999999</v>
      </c>
      <c r="H27" s="27">
        <f>RA!J31</f>
        <v>-2.7465994485527401</v>
      </c>
      <c r="I27" s="20">
        <f>VLOOKUP(B27,RMS!B:D,3,FALSE)</f>
        <v>1099633.4642982299</v>
      </c>
      <c r="J27" s="21">
        <f>VLOOKUP(B27,RMS!B:E,4,FALSE)</f>
        <v>1129835.77213009</v>
      </c>
      <c r="K27" s="22">
        <f t="shared" si="1"/>
        <v>-7.1598229929804802E-2</v>
      </c>
      <c r="L27" s="22">
        <f t="shared" si="2"/>
        <v>0.14526990987360477</v>
      </c>
      <c r="M27" s="32"/>
    </row>
    <row r="28" spans="1:13">
      <c r="A28" s="66"/>
      <c r="B28" s="12">
        <v>39</v>
      </c>
      <c r="C28" s="64" t="s">
        <v>30</v>
      </c>
      <c r="D28" s="64"/>
      <c r="E28" s="15">
        <f>VLOOKUP(C28,RA!B32:D57,3,0)</f>
        <v>83927.506999999998</v>
      </c>
      <c r="F28" s="25">
        <f>VLOOKUP(C28,RA!B32:I61,8,0)</f>
        <v>22433.037499999999</v>
      </c>
      <c r="G28" s="16">
        <f t="shared" si="0"/>
        <v>61494.469499999999</v>
      </c>
      <c r="H28" s="27">
        <f>RA!J32</f>
        <v>26.729064524697499</v>
      </c>
      <c r="I28" s="20">
        <f>VLOOKUP(B28,RMS!B:D,3,FALSE)</f>
        <v>83927.439292610201</v>
      </c>
      <c r="J28" s="21">
        <f>VLOOKUP(B28,RMS!B:E,4,FALSE)</f>
        <v>61494.461951556201</v>
      </c>
      <c r="K28" s="22">
        <f t="shared" si="1"/>
        <v>6.7707389796851203E-2</v>
      </c>
      <c r="L28" s="22">
        <f t="shared" si="2"/>
        <v>7.5484437984414399E-3</v>
      </c>
      <c r="M28" s="32"/>
    </row>
    <row r="29" spans="1:13">
      <c r="A29" s="66"/>
      <c r="B29" s="12">
        <v>40</v>
      </c>
      <c r="C29" s="64" t="s">
        <v>73</v>
      </c>
      <c r="D29" s="64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6"/>
      <c r="B30" s="12">
        <v>42</v>
      </c>
      <c r="C30" s="64" t="s">
        <v>31</v>
      </c>
      <c r="D30" s="64"/>
      <c r="E30" s="15">
        <f>VLOOKUP(C30,RA!B34:D60,3,0)</f>
        <v>100930.0358</v>
      </c>
      <c r="F30" s="25">
        <f>VLOOKUP(C30,RA!B34:I64,8,0)</f>
        <v>12031.252</v>
      </c>
      <c r="G30" s="16">
        <f t="shared" si="0"/>
        <v>88898.783800000005</v>
      </c>
      <c r="H30" s="27">
        <f>RA!J34</f>
        <v>11.920388122957499</v>
      </c>
      <c r="I30" s="20">
        <f>VLOOKUP(B30,RMS!B:D,3,FALSE)</f>
        <v>100930.03509999999</v>
      </c>
      <c r="J30" s="21">
        <f>VLOOKUP(B30,RMS!B:E,4,FALSE)</f>
        <v>88898.790599999993</v>
      </c>
      <c r="K30" s="22">
        <f t="shared" si="1"/>
        <v>7.0000000414438546E-4</v>
      </c>
      <c r="L30" s="22">
        <f t="shared" si="2"/>
        <v>-6.7999999882886186E-3</v>
      </c>
      <c r="M30" s="32"/>
    </row>
    <row r="31" spans="1:13" s="35" customFormat="1" ht="12" thickBot="1">
      <c r="A31" s="66"/>
      <c r="B31" s="12">
        <v>70</v>
      </c>
      <c r="C31" s="67" t="s">
        <v>68</v>
      </c>
      <c r="D31" s="68"/>
      <c r="E31" s="15">
        <f>VLOOKUP(C31,RA!B34:D61,3,0)</f>
        <v>61176.959999999999</v>
      </c>
      <c r="F31" s="25">
        <f>VLOOKUP(C31,RA!B34:I65,8,0)</f>
        <v>-437.94</v>
      </c>
      <c r="G31" s="16">
        <f t="shared" si="0"/>
        <v>61614.9</v>
      </c>
      <c r="H31" s="27">
        <f>RA!J34</f>
        <v>11.920388122957499</v>
      </c>
      <c r="I31" s="20">
        <f>VLOOKUP(B31,RMS!B:D,3,FALSE)</f>
        <v>61176.959999999999</v>
      </c>
      <c r="J31" s="21">
        <f>VLOOKUP(B31,RMS!B:E,4,FALSE)</f>
        <v>61614.9</v>
      </c>
      <c r="K31" s="22">
        <f t="shared" si="1"/>
        <v>0</v>
      </c>
      <c r="L31" s="22">
        <f t="shared" si="2"/>
        <v>0</v>
      </c>
    </row>
    <row r="32" spans="1:13">
      <c r="A32" s="66"/>
      <c r="B32" s="12">
        <v>71</v>
      </c>
      <c r="C32" s="64" t="s">
        <v>35</v>
      </c>
      <c r="D32" s="64"/>
      <c r="E32" s="15">
        <f>VLOOKUP(C32,RA!B34:D61,3,0)</f>
        <v>91940.24</v>
      </c>
      <c r="F32" s="25">
        <f>VLOOKUP(C32,RA!B34:I65,8,0)</f>
        <v>-12729.1</v>
      </c>
      <c r="G32" s="16">
        <f t="shared" si="0"/>
        <v>104669.34000000001</v>
      </c>
      <c r="H32" s="27">
        <f>RA!J34</f>
        <v>11.920388122957499</v>
      </c>
      <c r="I32" s="20">
        <f>VLOOKUP(B32,RMS!B:D,3,FALSE)</f>
        <v>91940.24</v>
      </c>
      <c r="J32" s="21">
        <f>VLOOKUP(B32,RMS!B:E,4,FALSE)</f>
        <v>104669.34</v>
      </c>
      <c r="K32" s="22">
        <f t="shared" si="1"/>
        <v>0</v>
      </c>
      <c r="L32" s="22">
        <f t="shared" si="2"/>
        <v>0</v>
      </c>
      <c r="M32" s="32"/>
    </row>
    <row r="33" spans="1:13">
      <c r="A33" s="66"/>
      <c r="B33" s="12">
        <v>72</v>
      </c>
      <c r="C33" s="64" t="s">
        <v>36</v>
      </c>
      <c r="D33" s="64"/>
      <c r="E33" s="15">
        <f>VLOOKUP(C33,RA!B34:D62,3,0)</f>
        <v>93999.18</v>
      </c>
      <c r="F33" s="25">
        <f>VLOOKUP(C33,RA!B34:I66,8,0)</f>
        <v>-3871.83</v>
      </c>
      <c r="G33" s="16">
        <f t="shared" si="0"/>
        <v>97871.01</v>
      </c>
      <c r="H33" s="27">
        <f>RA!J35</f>
        <v>8.7549099824776295</v>
      </c>
      <c r="I33" s="20">
        <f>VLOOKUP(B33,RMS!B:D,3,FALSE)</f>
        <v>93999.18</v>
      </c>
      <c r="J33" s="21">
        <f>VLOOKUP(B33,RMS!B:E,4,FALSE)</f>
        <v>97871.01</v>
      </c>
      <c r="K33" s="22">
        <f t="shared" si="1"/>
        <v>0</v>
      </c>
      <c r="L33" s="22">
        <f t="shared" si="2"/>
        <v>0</v>
      </c>
      <c r="M33" s="32"/>
    </row>
    <row r="34" spans="1:13">
      <c r="A34" s="66"/>
      <c r="B34" s="12">
        <v>73</v>
      </c>
      <c r="C34" s="64" t="s">
        <v>37</v>
      </c>
      <c r="D34" s="64"/>
      <c r="E34" s="15">
        <f>VLOOKUP(C34,RA!B34:D63,3,0)</f>
        <v>150693.34</v>
      </c>
      <c r="F34" s="25">
        <f>VLOOKUP(C34,RA!B34:I67,8,0)</f>
        <v>-22359.27</v>
      </c>
      <c r="G34" s="16">
        <f t="shared" si="0"/>
        <v>173052.61</v>
      </c>
      <c r="H34" s="27">
        <f>RA!J34</f>
        <v>11.920388122957499</v>
      </c>
      <c r="I34" s="20">
        <f>VLOOKUP(B34,RMS!B:D,3,FALSE)</f>
        <v>150693.34</v>
      </c>
      <c r="J34" s="21">
        <f>VLOOKUP(B34,RMS!B:E,4,FALSE)</f>
        <v>173052.61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6"/>
      <c r="B35" s="12">
        <v>74</v>
      </c>
      <c r="C35" s="64" t="s">
        <v>69</v>
      </c>
      <c r="D35" s="64"/>
      <c r="E35" s="15">
        <f>VLOOKUP(C35,RA!B35:D64,3,0)</f>
        <v>0</v>
      </c>
      <c r="F35" s="25">
        <f>VLOOKUP(C35,RA!B35:I68,8,0)</f>
        <v>0</v>
      </c>
      <c r="G35" s="16">
        <f t="shared" si="0"/>
        <v>0</v>
      </c>
      <c r="H35" s="27">
        <f>RA!J35</f>
        <v>8.7549099824776295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6"/>
      <c r="B36" s="12">
        <v>75</v>
      </c>
      <c r="C36" s="64" t="s">
        <v>32</v>
      </c>
      <c r="D36" s="64"/>
      <c r="E36" s="15">
        <f>VLOOKUP(C36,RA!B8:D64,3,0)</f>
        <v>31838.4611</v>
      </c>
      <c r="F36" s="25">
        <f>VLOOKUP(C36,RA!B8:I68,8,0)</f>
        <v>2143.6019000000001</v>
      </c>
      <c r="G36" s="16">
        <f t="shared" si="0"/>
        <v>29694.859199999999</v>
      </c>
      <c r="H36" s="27">
        <f>RA!J35</f>
        <v>8.7549099824776295</v>
      </c>
      <c r="I36" s="20">
        <f>VLOOKUP(B36,RMS!B:D,3,FALSE)</f>
        <v>31838.461538461499</v>
      </c>
      <c r="J36" s="21">
        <f>VLOOKUP(B36,RMS!B:E,4,FALSE)</f>
        <v>29694.858974358998</v>
      </c>
      <c r="K36" s="22">
        <f t="shared" si="1"/>
        <v>-4.3846149856108241E-4</v>
      </c>
      <c r="L36" s="22">
        <f t="shared" si="2"/>
        <v>2.2564100072486326E-4</v>
      </c>
      <c r="M36" s="32"/>
    </row>
    <row r="37" spans="1:13">
      <c r="A37" s="66"/>
      <c r="B37" s="12">
        <v>76</v>
      </c>
      <c r="C37" s="64" t="s">
        <v>33</v>
      </c>
      <c r="D37" s="64"/>
      <c r="E37" s="15">
        <f>VLOOKUP(C37,RA!B8:D65,3,0)</f>
        <v>296136.0564</v>
      </c>
      <c r="F37" s="25">
        <f>VLOOKUP(C37,RA!B8:I69,8,0)</f>
        <v>12293.748600000001</v>
      </c>
      <c r="G37" s="16">
        <f t="shared" si="0"/>
        <v>283842.30780000001</v>
      </c>
      <c r="H37" s="27">
        <f>RA!J36</f>
        <v>-0.71585773467658398</v>
      </c>
      <c r="I37" s="20">
        <f>VLOOKUP(B37,RMS!B:D,3,FALSE)</f>
        <v>296136.05197350401</v>
      </c>
      <c r="J37" s="21">
        <f>VLOOKUP(B37,RMS!B:E,4,FALSE)</f>
        <v>283842.30718632502</v>
      </c>
      <c r="K37" s="22">
        <f t="shared" si="1"/>
        <v>4.4264959869906306E-3</v>
      </c>
      <c r="L37" s="22">
        <f t="shared" si="2"/>
        <v>6.1367498710751534E-4</v>
      </c>
      <c r="M37" s="32"/>
    </row>
    <row r="38" spans="1:13">
      <c r="A38" s="66"/>
      <c r="B38" s="12">
        <v>77</v>
      </c>
      <c r="C38" s="64" t="s">
        <v>38</v>
      </c>
      <c r="D38" s="64"/>
      <c r="E38" s="15">
        <f>VLOOKUP(C38,RA!B9:D66,3,0)</f>
        <v>65167.58</v>
      </c>
      <c r="F38" s="25">
        <f>VLOOKUP(C38,RA!B9:I70,8,0)</f>
        <v>-8817.06</v>
      </c>
      <c r="G38" s="16">
        <f t="shared" si="0"/>
        <v>73984.639999999999</v>
      </c>
      <c r="H38" s="27">
        <f>RA!J37</f>
        <v>-13.8449714727741</v>
      </c>
      <c r="I38" s="20">
        <f>VLOOKUP(B38,RMS!B:D,3,FALSE)</f>
        <v>65167.58</v>
      </c>
      <c r="J38" s="21">
        <f>VLOOKUP(B38,RMS!B:E,4,FALSE)</f>
        <v>73984.639999999999</v>
      </c>
      <c r="K38" s="22">
        <f t="shared" si="1"/>
        <v>0</v>
      </c>
      <c r="L38" s="22">
        <f t="shared" si="2"/>
        <v>0</v>
      </c>
      <c r="M38" s="32"/>
    </row>
    <row r="39" spans="1:13">
      <c r="A39" s="66"/>
      <c r="B39" s="12">
        <v>78</v>
      </c>
      <c r="C39" s="64" t="s">
        <v>39</v>
      </c>
      <c r="D39" s="64"/>
      <c r="E39" s="15">
        <f>VLOOKUP(C39,RA!B10:D67,3,0)</f>
        <v>43384.639999999999</v>
      </c>
      <c r="F39" s="25">
        <f>VLOOKUP(C39,RA!B10:I71,8,0)</f>
        <v>5928.35</v>
      </c>
      <c r="G39" s="16">
        <f t="shared" si="0"/>
        <v>37456.29</v>
      </c>
      <c r="H39" s="27">
        <f>RA!J38</f>
        <v>-4.11900401684355</v>
      </c>
      <c r="I39" s="20">
        <f>VLOOKUP(B39,RMS!B:D,3,FALSE)</f>
        <v>43384.639999999999</v>
      </c>
      <c r="J39" s="21">
        <f>VLOOKUP(B39,RMS!B:E,4,FALSE)</f>
        <v>37456.29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6"/>
      <c r="B40" s="12">
        <v>9101</v>
      </c>
      <c r="C40" s="69" t="s">
        <v>75</v>
      </c>
      <c r="D40" s="70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-14.8375966714919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6"/>
      <c r="B41" s="12">
        <v>99</v>
      </c>
      <c r="C41" s="64" t="s">
        <v>34</v>
      </c>
      <c r="D41" s="64"/>
      <c r="E41" s="15">
        <f>VLOOKUP(C41,RA!B8:D68,3,0)</f>
        <v>-5203.0316000000003</v>
      </c>
      <c r="F41" s="25">
        <f>VLOOKUP(C41,RA!B8:I72,8,0)</f>
        <v>-9.0215999999999994</v>
      </c>
      <c r="G41" s="16">
        <f t="shared" si="0"/>
        <v>-5194.01</v>
      </c>
      <c r="H41" s="27">
        <f>RA!J39</f>
        <v>-14.8375966714919</v>
      </c>
      <c r="I41" s="20">
        <f>VLOOKUP(B41,RMS!B:D,3,FALSE)</f>
        <v>-5203.0315407306598</v>
      </c>
      <c r="J41" s="21">
        <f>VLOOKUP(B41,RMS!B:E,4,FALSE)</f>
        <v>-5194.0096240828998</v>
      </c>
      <c r="K41" s="22">
        <f t="shared" si="1"/>
        <v>-5.9269340454193298E-5</v>
      </c>
      <c r="L41" s="22">
        <f t="shared" si="2"/>
        <v>-3.7591710042761406E-4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3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13241402.9812</v>
      </c>
      <c r="E7" s="51">
        <v>15207995.487199999</v>
      </c>
      <c r="F7" s="52">
        <v>87.068693519437105</v>
      </c>
      <c r="G7" s="51">
        <v>15460702.284</v>
      </c>
      <c r="H7" s="52">
        <v>-14.354453387907901</v>
      </c>
      <c r="I7" s="51">
        <v>1305114.3581000001</v>
      </c>
      <c r="J7" s="52">
        <v>9.8563147723318103</v>
      </c>
      <c r="K7" s="51">
        <v>1563886.7409999999</v>
      </c>
      <c r="L7" s="52">
        <v>10.115237408189699</v>
      </c>
      <c r="M7" s="52">
        <v>-0.165467470319834</v>
      </c>
      <c r="N7" s="51">
        <v>153772516.1022</v>
      </c>
      <c r="O7" s="51">
        <v>3009147189.5672998</v>
      </c>
      <c r="P7" s="51">
        <v>763069</v>
      </c>
      <c r="Q7" s="51">
        <v>842776</v>
      </c>
      <c r="R7" s="52">
        <v>-9.4576732132856201</v>
      </c>
      <c r="S7" s="51">
        <v>17.352825211350499</v>
      </c>
      <c r="T7" s="51">
        <v>19.803905096965298</v>
      </c>
      <c r="U7" s="53">
        <v>-14.124961530826299</v>
      </c>
    </row>
    <row r="8" spans="1:23" ht="12" thickBot="1">
      <c r="A8" s="79">
        <v>42495</v>
      </c>
      <c r="B8" s="67" t="s">
        <v>6</v>
      </c>
      <c r="C8" s="68"/>
      <c r="D8" s="54">
        <v>462383.7781</v>
      </c>
      <c r="E8" s="54">
        <v>515726.76949999999</v>
      </c>
      <c r="F8" s="55">
        <v>89.656734039282796</v>
      </c>
      <c r="G8" s="54">
        <v>543204.53260000004</v>
      </c>
      <c r="H8" s="55">
        <v>-14.8785125398639</v>
      </c>
      <c r="I8" s="54">
        <v>109583.0085</v>
      </c>
      <c r="J8" s="55">
        <v>23.699578940743098</v>
      </c>
      <c r="K8" s="54">
        <v>118403.54090000001</v>
      </c>
      <c r="L8" s="55">
        <v>21.797229918769599</v>
      </c>
      <c r="M8" s="55">
        <v>-7.4495511983459994E-2</v>
      </c>
      <c r="N8" s="54">
        <v>4252512.7035999997</v>
      </c>
      <c r="O8" s="54">
        <v>111468755.86319999</v>
      </c>
      <c r="P8" s="54">
        <v>21133</v>
      </c>
      <c r="Q8" s="54">
        <v>25868</v>
      </c>
      <c r="R8" s="55">
        <v>-18.304468841812302</v>
      </c>
      <c r="S8" s="54">
        <v>21.879703690909999</v>
      </c>
      <c r="T8" s="54">
        <v>22.467740470852</v>
      </c>
      <c r="U8" s="56">
        <v>-2.68759023544898</v>
      </c>
    </row>
    <row r="9" spans="1:23" ht="12" thickBot="1">
      <c r="A9" s="80"/>
      <c r="B9" s="67" t="s">
        <v>7</v>
      </c>
      <c r="C9" s="68"/>
      <c r="D9" s="54">
        <v>44806.080099999999</v>
      </c>
      <c r="E9" s="54">
        <v>74273.569399999993</v>
      </c>
      <c r="F9" s="55">
        <v>60.32573964326</v>
      </c>
      <c r="G9" s="54">
        <v>70058.103300000002</v>
      </c>
      <c r="H9" s="55">
        <v>-36.044400305653198</v>
      </c>
      <c r="I9" s="54">
        <v>10502.272800000001</v>
      </c>
      <c r="J9" s="55">
        <v>23.439392101608998</v>
      </c>
      <c r="K9" s="54">
        <v>15252.4866</v>
      </c>
      <c r="L9" s="55">
        <v>21.771195452846399</v>
      </c>
      <c r="M9" s="55">
        <v>-0.31143864764975399</v>
      </c>
      <c r="N9" s="54">
        <v>388087.32079999999</v>
      </c>
      <c r="O9" s="54">
        <v>15332492.089299999</v>
      </c>
      <c r="P9" s="54">
        <v>2581</v>
      </c>
      <c r="Q9" s="54">
        <v>3017</v>
      </c>
      <c r="R9" s="55">
        <v>-14.451441829632101</v>
      </c>
      <c r="S9" s="54">
        <v>17.3599690430066</v>
      </c>
      <c r="T9" s="54">
        <v>17.373892940006598</v>
      </c>
      <c r="U9" s="56">
        <v>-8.0206922982098999E-2</v>
      </c>
    </row>
    <row r="10" spans="1:23" ht="12" thickBot="1">
      <c r="A10" s="80"/>
      <c r="B10" s="67" t="s">
        <v>8</v>
      </c>
      <c r="C10" s="68"/>
      <c r="D10" s="54">
        <v>79895.490399999995</v>
      </c>
      <c r="E10" s="54">
        <v>124932.48119999999</v>
      </c>
      <c r="F10" s="55">
        <v>63.950935443360102</v>
      </c>
      <c r="G10" s="54">
        <v>119811.0469</v>
      </c>
      <c r="H10" s="55">
        <v>-33.315422519690898</v>
      </c>
      <c r="I10" s="54">
        <v>25032.9182</v>
      </c>
      <c r="J10" s="55">
        <v>31.332079038092999</v>
      </c>
      <c r="K10" s="54">
        <v>24328.184099999999</v>
      </c>
      <c r="L10" s="55">
        <v>20.305459913312902</v>
      </c>
      <c r="M10" s="55">
        <v>2.8967805287202001E-2</v>
      </c>
      <c r="N10" s="54">
        <v>763686.22580000001</v>
      </c>
      <c r="O10" s="54">
        <v>26238199.656500001</v>
      </c>
      <c r="P10" s="54">
        <v>80070</v>
      </c>
      <c r="Q10" s="54">
        <v>84254</v>
      </c>
      <c r="R10" s="55">
        <v>-4.9659363353668704</v>
      </c>
      <c r="S10" s="54">
        <v>0.99782053703009899</v>
      </c>
      <c r="T10" s="54">
        <v>1.0850668929665099</v>
      </c>
      <c r="U10" s="56">
        <v>-8.7436921468950999</v>
      </c>
    </row>
    <row r="11" spans="1:23" ht="12" thickBot="1">
      <c r="A11" s="80"/>
      <c r="B11" s="67" t="s">
        <v>9</v>
      </c>
      <c r="C11" s="68"/>
      <c r="D11" s="54">
        <v>47528.085299999999</v>
      </c>
      <c r="E11" s="54">
        <v>63310.720800000003</v>
      </c>
      <c r="F11" s="55">
        <v>75.071148613427297</v>
      </c>
      <c r="G11" s="54">
        <v>59279.945</v>
      </c>
      <c r="H11" s="55">
        <v>-19.824343123125399</v>
      </c>
      <c r="I11" s="54">
        <v>9073.8561000000009</v>
      </c>
      <c r="J11" s="55">
        <v>19.0915666867817</v>
      </c>
      <c r="K11" s="54">
        <v>10873.201300000001</v>
      </c>
      <c r="L11" s="55">
        <v>18.342124473968401</v>
      </c>
      <c r="M11" s="55">
        <v>-0.16548440062449701</v>
      </c>
      <c r="N11" s="54">
        <v>358767.12459999998</v>
      </c>
      <c r="O11" s="54">
        <v>8874463.898</v>
      </c>
      <c r="P11" s="54">
        <v>2095</v>
      </c>
      <c r="Q11" s="54">
        <v>2409</v>
      </c>
      <c r="R11" s="55">
        <v>-13.0344541303445</v>
      </c>
      <c r="S11" s="54">
        <v>22.686436897374701</v>
      </c>
      <c r="T11" s="54">
        <v>22.685387671232899</v>
      </c>
      <c r="U11" s="56">
        <v>4.6249049446149999E-3</v>
      </c>
    </row>
    <row r="12" spans="1:23" ht="12" thickBot="1">
      <c r="A12" s="80"/>
      <c r="B12" s="67" t="s">
        <v>10</v>
      </c>
      <c r="C12" s="68"/>
      <c r="D12" s="54">
        <v>163029.81589999999</v>
      </c>
      <c r="E12" s="54">
        <v>157119.54949999999</v>
      </c>
      <c r="F12" s="55">
        <v>103.761636549244</v>
      </c>
      <c r="G12" s="54">
        <v>126934.6856</v>
      </c>
      <c r="H12" s="55">
        <v>28.435986688259501</v>
      </c>
      <c r="I12" s="54">
        <v>31422.162199999999</v>
      </c>
      <c r="J12" s="55">
        <v>19.273874552660899</v>
      </c>
      <c r="K12" s="54">
        <v>22256.109899999999</v>
      </c>
      <c r="L12" s="55">
        <v>17.5335132354084</v>
      </c>
      <c r="M12" s="55">
        <v>0.41184431336763</v>
      </c>
      <c r="N12" s="54">
        <v>1383512.3940999999</v>
      </c>
      <c r="O12" s="54">
        <v>29026938.0277</v>
      </c>
      <c r="P12" s="54">
        <v>1761</v>
      </c>
      <c r="Q12" s="54">
        <v>3069</v>
      </c>
      <c r="R12" s="55">
        <v>-42.619745845552302</v>
      </c>
      <c r="S12" s="54">
        <v>92.577976093128896</v>
      </c>
      <c r="T12" s="54">
        <v>72.404239980449702</v>
      </c>
      <c r="U12" s="56">
        <v>21.7910749014274</v>
      </c>
    </row>
    <row r="13" spans="1:23" ht="12" thickBot="1">
      <c r="A13" s="80"/>
      <c r="B13" s="67" t="s">
        <v>11</v>
      </c>
      <c r="C13" s="68"/>
      <c r="D13" s="54">
        <v>198945.9541</v>
      </c>
      <c r="E13" s="54">
        <v>234115.04329999999</v>
      </c>
      <c r="F13" s="55">
        <v>84.977860156156893</v>
      </c>
      <c r="G13" s="54">
        <v>236910.75210000001</v>
      </c>
      <c r="H13" s="55">
        <v>-16.0249366748771</v>
      </c>
      <c r="I13" s="54">
        <v>60329.799899999998</v>
      </c>
      <c r="J13" s="55">
        <v>30.324718174301399</v>
      </c>
      <c r="K13" s="54">
        <v>55482.617599999998</v>
      </c>
      <c r="L13" s="55">
        <v>23.419206223523702</v>
      </c>
      <c r="M13" s="55">
        <v>8.7363980101760996E-2</v>
      </c>
      <c r="N13" s="54">
        <v>1730779.3472</v>
      </c>
      <c r="O13" s="54">
        <v>47745502.171400003</v>
      </c>
      <c r="P13" s="54">
        <v>9438</v>
      </c>
      <c r="Q13" s="54">
        <v>15004</v>
      </c>
      <c r="R13" s="55">
        <v>-37.096774193548399</v>
      </c>
      <c r="S13" s="54">
        <v>21.079249215935601</v>
      </c>
      <c r="T13" s="54">
        <v>24.034145507864601</v>
      </c>
      <c r="U13" s="56">
        <v>-14.018033857179001</v>
      </c>
    </row>
    <row r="14" spans="1:23" ht="12" thickBot="1">
      <c r="A14" s="80"/>
      <c r="B14" s="67" t="s">
        <v>12</v>
      </c>
      <c r="C14" s="68"/>
      <c r="D14" s="54">
        <v>133513.70569999999</v>
      </c>
      <c r="E14" s="54">
        <v>151492.09510000001</v>
      </c>
      <c r="F14" s="55">
        <v>88.132457084224399</v>
      </c>
      <c r="G14" s="54">
        <v>148260.64569999999</v>
      </c>
      <c r="H14" s="55">
        <v>-9.9466314411174892</v>
      </c>
      <c r="I14" s="54">
        <v>29376.3014</v>
      </c>
      <c r="J14" s="55">
        <v>22.002461279898402</v>
      </c>
      <c r="K14" s="54">
        <v>28444.447400000001</v>
      </c>
      <c r="L14" s="55">
        <v>19.1854333735712</v>
      </c>
      <c r="M14" s="55">
        <v>3.276048878348E-2</v>
      </c>
      <c r="N14" s="54">
        <v>1085782.4668000001</v>
      </c>
      <c r="O14" s="54">
        <v>21519415.869100001</v>
      </c>
      <c r="P14" s="54">
        <v>2628</v>
      </c>
      <c r="Q14" s="54">
        <v>3879</v>
      </c>
      <c r="R14" s="55">
        <v>-32.250580046403698</v>
      </c>
      <c r="S14" s="54">
        <v>50.804302016742803</v>
      </c>
      <c r="T14" s="54">
        <v>43.844429621036397</v>
      </c>
      <c r="U14" s="56">
        <v>13.6993760753031</v>
      </c>
    </row>
    <row r="15" spans="1:23" ht="12" thickBot="1">
      <c r="A15" s="80"/>
      <c r="B15" s="67" t="s">
        <v>13</v>
      </c>
      <c r="C15" s="68"/>
      <c r="D15" s="54">
        <v>120397.8826</v>
      </c>
      <c r="E15" s="54">
        <v>117787.97349999999</v>
      </c>
      <c r="F15" s="55">
        <v>102.215768743148</v>
      </c>
      <c r="G15" s="54">
        <v>121139.33560000001</v>
      </c>
      <c r="H15" s="55">
        <v>-0.61206625934308001</v>
      </c>
      <c r="I15" s="54">
        <v>26088.8649</v>
      </c>
      <c r="J15" s="55">
        <v>21.668873518877</v>
      </c>
      <c r="K15" s="54">
        <v>23817.3603</v>
      </c>
      <c r="L15" s="55">
        <v>19.6611283874336</v>
      </c>
      <c r="M15" s="55">
        <v>9.5371803230435995E-2</v>
      </c>
      <c r="N15" s="54">
        <v>998659.78819999995</v>
      </c>
      <c r="O15" s="54">
        <v>17611784.1853</v>
      </c>
      <c r="P15" s="54">
        <v>5876</v>
      </c>
      <c r="Q15" s="54">
        <v>7249</v>
      </c>
      <c r="R15" s="55">
        <v>-18.9405435232446</v>
      </c>
      <c r="S15" s="54">
        <v>20.489768992511902</v>
      </c>
      <c r="T15" s="54">
        <v>20.7519768795696</v>
      </c>
      <c r="U15" s="56">
        <v>-1.27970152886304</v>
      </c>
    </row>
    <row r="16" spans="1:23" ht="12" thickBot="1">
      <c r="A16" s="80"/>
      <c r="B16" s="67" t="s">
        <v>14</v>
      </c>
      <c r="C16" s="68"/>
      <c r="D16" s="54">
        <v>623652.06999999995</v>
      </c>
      <c r="E16" s="54">
        <v>850963.4952</v>
      </c>
      <c r="F16" s="55">
        <v>73.287758348955293</v>
      </c>
      <c r="G16" s="54">
        <v>729583.86719999998</v>
      </c>
      <c r="H16" s="55">
        <v>-14.5194818529288</v>
      </c>
      <c r="I16" s="54">
        <v>27798.8871</v>
      </c>
      <c r="J16" s="55">
        <v>4.4574352330779599</v>
      </c>
      <c r="K16" s="54">
        <v>31667.1649</v>
      </c>
      <c r="L16" s="55">
        <v>4.3404420415068099</v>
      </c>
      <c r="M16" s="55">
        <v>-0.122154219116723</v>
      </c>
      <c r="N16" s="54">
        <v>9269881.6007000003</v>
      </c>
      <c r="O16" s="54">
        <v>147896298.4718</v>
      </c>
      <c r="P16" s="54">
        <v>36866</v>
      </c>
      <c r="Q16" s="54">
        <v>52432</v>
      </c>
      <c r="R16" s="55">
        <v>-29.687976808056199</v>
      </c>
      <c r="S16" s="54">
        <v>16.9167273368415</v>
      </c>
      <c r="T16" s="54">
        <v>28.6654403341471</v>
      </c>
      <c r="U16" s="56">
        <v>-69.450271103672705</v>
      </c>
    </row>
    <row r="17" spans="1:21" ht="12" thickBot="1">
      <c r="A17" s="80"/>
      <c r="B17" s="67" t="s">
        <v>15</v>
      </c>
      <c r="C17" s="68"/>
      <c r="D17" s="54">
        <v>360798.08240000001</v>
      </c>
      <c r="E17" s="54">
        <v>458612.78009999997</v>
      </c>
      <c r="F17" s="55">
        <v>78.671615370450098</v>
      </c>
      <c r="G17" s="54">
        <v>419841.3873</v>
      </c>
      <c r="H17" s="55">
        <v>-14.0632407109045</v>
      </c>
      <c r="I17" s="54">
        <v>47822.703300000001</v>
      </c>
      <c r="J17" s="55">
        <v>13.2546999645583</v>
      </c>
      <c r="K17" s="54">
        <v>49521.564299999998</v>
      </c>
      <c r="L17" s="55">
        <v>11.7953031306592</v>
      </c>
      <c r="M17" s="55">
        <v>-3.4305479320248002E-2</v>
      </c>
      <c r="N17" s="54">
        <v>11647970.250399999</v>
      </c>
      <c r="O17" s="54">
        <v>185904271.61899999</v>
      </c>
      <c r="P17" s="54">
        <v>9287</v>
      </c>
      <c r="Q17" s="54">
        <v>9371</v>
      </c>
      <c r="R17" s="55">
        <v>-0.89638245651477699</v>
      </c>
      <c r="S17" s="54">
        <v>38.849798901690498</v>
      </c>
      <c r="T17" s="54">
        <v>37.654601750079998</v>
      </c>
      <c r="U17" s="56">
        <v>3.0764564692727201</v>
      </c>
    </row>
    <row r="18" spans="1:21" ht="12" thickBot="1">
      <c r="A18" s="80"/>
      <c r="B18" s="67" t="s">
        <v>16</v>
      </c>
      <c r="C18" s="68"/>
      <c r="D18" s="54">
        <v>1036654.402</v>
      </c>
      <c r="E18" s="54">
        <v>1510344.5497999999</v>
      </c>
      <c r="F18" s="55">
        <v>68.6369479161079</v>
      </c>
      <c r="G18" s="54">
        <v>1371160.2579999999</v>
      </c>
      <c r="H18" s="55">
        <v>-24.395824926250199</v>
      </c>
      <c r="I18" s="54">
        <v>153540.30100000001</v>
      </c>
      <c r="J18" s="55">
        <v>14.811136739860199</v>
      </c>
      <c r="K18" s="54">
        <v>185801.8732</v>
      </c>
      <c r="L18" s="55">
        <v>13.550704384549</v>
      </c>
      <c r="M18" s="55">
        <v>-0.173634267751828</v>
      </c>
      <c r="N18" s="54">
        <v>9586027.4630999994</v>
      </c>
      <c r="O18" s="54">
        <v>338884045.05000001</v>
      </c>
      <c r="P18" s="54">
        <v>52102</v>
      </c>
      <c r="Q18" s="54">
        <v>62051</v>
      </c>
      <c r="R18" s="55">
        <v>-16.033585276627299</v>
      </c>
      <c r="S18" s="54">
        <v>19.896633564930301</v>
      </c>
      <c r="T18" s="54">
        <v>23.5013479992264</v>
      </c>
      <c r="U18" s="56">
        <v>-18.117207730305498</v>
      </c>
    </row>
    <row r="19" spans="1:21" ht="12" thickBot="1">
      <c r="A19" s="80"/>
      <c r="B19" s="67" t="s">
        <v>17</v>
      </c>
      <c r="C19" s="68"/>
      <c r="D19" s="54">
        <v>338642.85849999997</v>
      </c>
      <c r="E19" s="54">
        <v>414351.6336</v>
      </c>
      <c r="F19" s="55">
        <v>81.728375379572796</v>
      </c>
      <c r="G19" s="54">
        <v>482110.55330000003</v>
      </c>
      <c r="H19" s="55">
        <v>-29.758256445119802</v>
      </c>
      <c r="I19" s="54">
        <v>31311.944500000001</v>
      </c>
      <c r="J19" s="55">
        <v>9.2463029159080907</v>
      </c>
      <c r="K19" s="54">
        <v>38088.431499999999</v>
      </c>
      <c r="L19" s="55">
        <v>7.9003521576717999</v>
      </c>
      <c r="M19" s="55">
        <v>-0.17791457230261601</v>
      </c>
      <c r="N19" s="54">
        <v>3377119.4791999999</v>
      </c>
      <c r="O19" s="54">
        <v>97129870.836500004</v>
      </c>
      <c r="P19" s="54">
        <v>7094</v>
      </c>
      <c r="Q19" s="54">
        <v>8869</v>
      </c>
      <c r="R19" s="55">
        <v>-20.013530273988</v>
      </c>
      <c r="S19" s="54">
        <v>47.736517972934898</v>
      </c>
      <c r="T19" s="54">
        <v>51.545797666027703</v>
      </c>
      <c r="U19" s="56">
        <v>-7.9798021616336099</v>
      </c>
    </row>
    <row r="20" spans="1:21" ht="12" thickBot="1">
      <c r="A20" s="80"/>
      <c r="B20" s="67" t="s">
        <v>18</v>
      </c>
      <c r="C20" s="68"/>
      <c r="D20" s="54">
        <v>748347.19449999998</v>
      </c>
      <c r="E20" s="54">
        <v>891553.92070000002</v>
      </c>
      <c r="F20" s="55">
        <v>83.937401555302301</v>
      </c>
      <c r="G20" s="54">
        <v>833179.32310000004</v>
      </c>
      <c r="H20" s="55">
        <v>-10.181737142055599</v>
      </c>
      <c r="I20" s="54">
        <v>80299.246899999998</v>
      </c>
      <c r="J20" s="55">
        <v>10.730212859774401</v>
      </c>
      <c r="K20" s="54">
        <v>72756.688899999994</v>
      </c>
      <c r="L20" s="55">
        <v>8.7324165258080502</v>
      </c>
      <c r="M20" s="55">
        <v>0.103668241560124</v>
      </c>
      <c r="N20" s="54">
        <v>10003602.093499999</v>
      </c>
      <c r="O20" s="54">
        <v>167363821.9465</v>
      </c>
      <c r="P20" s="54">
        <v>32333</v>
      </c>
      <c r="Q20" s="54">
        <v>34669</v>
      </c>
      <c r="R20" s="55">
        <v>-6.73800801869106</v>
      </c>
      <c r="S20" s="54">
        <v>23.144997201002099</v>
      </c>
      <c r="T20" s="54">
        <v>23.6268199544261</v>
      </c>
      <c r="U20" s="56">
        <v>-2.0817576655538099</v>
      </c>
    </row>
    <row r="21" spans="1:21" ht="12" thickBot="1">
      <c r="A21" s="80"/>
      <c r="B21" s="67" t="s">
        <v>19</v>
      </c>
      <c r="C21" s="68"/>
      <c r="D21" s="54">
        <v>245491.4332</v>
      </c>
      <c r="E21" s="54">
        <v>342574.55609999999</v>
      </c>
      <c r="F21" s="55">
        <v>71.660731606797796</v>
      </c>
      <c r="G21" s="54">
        <v>316488.11229999998</v>
      </c>
      <c r="H21" s="55">
        <v>-22.4326527097808</v>
      </c>
      <c r="I21" s="54">
        <v>28124.590199999999</v>
      </c>
      <c r="J21" s="55">
        <v>11.4564446642369</v>
      </c>
      <c r="K21" s="54">
        <v>29662.137500000001</v>
      </c>
      <c r="L21" s="55">
        <v>9.3722754022063199</v>
      </c>
      <c r="M21" s="55">
        <v>-5.1835350705928998E-2</v>
      </c>
      <c r="N21" s="54">
        <v>1718493.6088</v>
      </c>
      <c r="O21" s="54">
        <v>59005678.501100004</v>
      </c>
      <c r="P21" s="54">
        <v>21792</v>
      </c>
      <c r="Q21" s="54">
        <v>23794</v>
      </c>
      <c r="R21" s="55">
        <v>-8.4138858535765308</v>
      </c>
      <c r="S21" s="54">
        <v>11.2652089390602</v>
      </c>
      <c r="T21" s="54">
        <v>11.6602342061024</v>
      </c>
      <c r="U21" s="56">
        <v>-3.50659512112989</v>
      </c>
    </row>
    <row r="22" spans="1:21" ht="12" thickBot="1">
      <c r="A22" s="80"/>
      <c r="B22" s="67" t="s">
        <v>20</v>
      </c>
      <c r="C22" s="68"/>
      <c r="D22" s="54">
        <v>1007463.4347</v>
      </c>
      <c r="E22" s="54">
        <v>1248802.1285000001</v>
      </c>
      <c r="F22" s="55">
        <v>80.674384813078106</v>
      </c>
      <c r="G22" s="54">
        <v>1097939.9332000001</v>
      </c>
      <c r="H22" s="55">
        <v>-8.2405690661329292</v>
      </c>
      <c r="I22" s="54">
        <v>48856.735099999998</v>
      </c>
      <c r="J22" s="55">
        <v>4.8494797346713101</v>
      </c>
      <c r="K22" s="54">
        <v>134113.30059999999</v>
      </c>
      <c r="L22" s="55">
        <v>12.2149943311671</v>
      </c>
      <c r="M22" s="55">
        <v>-0.63570552002356695</v>
      </c>
      <c r="N22" s="54">
        <v>7306449.4767000005</v>
      </c>
      <c r="O22" s="54">
        <v>186181201.1063</v>
      </c>
      <c r="P22" s="54">
        <v>62450</v>
      </c>
      <c r="Q22" s="54">
        <v>62871</v>
      </c>
      <c r="R22" s="55">
        <v>-0.66962510537449405</v>
      </c>
      <c r="S22" s="54">
        <v>16.1323208118495</v>
      </c>
      <c r="T22" s="54">
        <v>16.7577859855895</v>
      </c>
      <c r="U22" s="56">
        <v>-3.8770935752817501</v>
      </c>
    </row>
    <row r="23" spans="1:21" ht="12" thickBot="1">
      <c r="A23" s="80"/>
      <c r="B23" s="67" t="s">
        <v>21</v>
      </c>
      <c r="C23" s="68"/>
      <c r="D23" s="54">
        <v>1990733.7068</v>
      </c>
      <c r="E23" s="54">
        <v>2493446.1915000002</v>
      </c>
      <c r="F23" s="55">
        <v>79.838647153737895</v>
      </c>
      <c r="G23" s="54">
        <v>2319845.0613000002</v>
      </c>
      <c r="H23" s="55">
        <v>-14.186781694617601</v>
      </c>
      <c r="I23" s="54">
        <v>205353.41570000001</v>
      </c>
      <c r="J23" s="55">
        <v>10.3154638412234</v>
      </c>
      <c r="K23" s="54">
        <v>284364.94679999998</v>
      </c>
      <c r="L23" s="55">
        <v>12.257928408401799</v>
      </c>
      <c r="M23" s="55">
        <v>-0.27785256934487901</v>
      </c>
      <c r="N23" s="54">
        <v>20039712.8138</v>
      </c>
      <c r="O23" s="54">
        <v>421997133.27200001</v>
      </c>
      <c r="P23" s="54">
        <v>65673</v>
      </c>
      <c r="Q23" s="54">
        <v>75734</v>
      </c>
      <c r="R23" s="55">
        <v>-13.2846541843822</v>
      </c>
      <c r="S23" s="54">
        <v>30.312818156624498</v>
      </c>
      <c r="T23" s="54">
        <v>32.991161896902298</v>
      </c>
      <c r="U23" s="56">
        <v>-8.8356804254853305</v>
      </c>
    </row>
    <row r="24" spans="1:21" ht="12" thickBot="1">
      <c r="A24" s="80"/>
      <c r="B24" s="67" t="s">
        <v>22</v>
      </c>
      <c r="C24" s="68"/>
      <c r="D24" s="54">
        <v>178000.98430000001</v>
      </c>
      <c r="E24" s="54">
        <v>221416.9339</v>
      </c>
      <c r="F24" s="55">
        <v>80.391766413128906</v>
      </c>
      <c r="G24" s="54">
        <v>208857.55970000001</v>
      </c>
      <c r="H24" s="55">
        <v>-14.7739806231203</v>
      </c>
      <c r="I24" s="54">
        <v>28590.3282</v>
      </c>
      <c r="J24" s="55">
        <v>16.061893316170799</v>
      </c>
      <c r="K24" s="54">
        <v>28532.984400000001</v>
      </c>
      <c r="L24" s="55">
        <v>13.6614563729387</v>
      </c>
      <c r="M24" s="55">
        <v>2.0097371938419999E-3</v>
      </c>
      <c r="N24" s="54">
        <v>1312639.5941000001</v>
      </c>
      <c r="O24" s="54">
        <v>40861951.2267</v>
      </c>
      <c r="P24" s="54">
        <v>17985</v>
      </c>
      <c r="Q24" s="54">
        <v>19217</v>
      </c>
      <c r="R24" s="55">
        <v>-6.4109902690326201</v>
      </c>
      <c r="S24" s="54">
        <v>9.8971912315818802</v>
      </c>
      <c r="T24" s="54">
        <v>10.073980314305</v>
      </c>
      <c r="U24" s="56">
        <v>-1.7862550958804899</v>
      </c>
    </row>
    <row r="25" spans="1:21" ht="12" thickBot="1">
      <c r="A25" s="80"/>
      <c r="B25" s="67" t="s">
        <v>23</v>
      </c>
      <c r="C25" s="68"/>
      <c r="D25" s="54">
        <v>180396.1594</v>
      </c>
      <c r="E25" s="54">
        <v>210453.81030000001</v>
      </c>
      <c r="F25" s="55">
        <v>85.717696981987103</v>
      </c>
      <c r="G25" s="54">
        <v>177059.79440000001</v>
      </c>
      <c r="H25" s="55">
        <v>1.88431541519964</v>
      </c>
      <c r="I25" s="54">
        <v>12449.0034</v>
      </c>
      <c r="J25" s="55">
        <v>6.9009248541684904</v>
      </c>
      <c r="K25" s="54">
        <v>10957.029699999999</v>
      </c>
      <c r="L25" s="55">
        <v>6.1883217119560801</v>
      </c>
      <c r="M25" s="55">
        <v>0.13616588992179099</v>
      </c>
      <c r="N25" s="54">
        <v>1705061.3548000001</v>
      </c>
      <c r="O25" s="54">
        <v>53746117.841399997</v>
      </c>
      <c r="P25" s="54">
        <v>13557</v>
      </c>
      <c r="Q25" s="54">
        <v>13889</v>
      </c>
      <c r="R25" s="55">
        <v>-2.39038087695298</v>
      </c>
      <c r="S25" s="54">
        <v>13.306495493103199</v>
      </c>
      <c r="T25" s="54">
        <v>13.630408697530401</v>
      </c>
      <c r="U25" s="56">
        <v>-2.4342487816954601</v>
      </c>
    </row>
    <row r="26" spans="1:21" ht="12" thickBot="1">
      <c r="A26" s="80"/>
      <c r="B26" s="67" t="s">
        <v>24</v>
      </c>
      <c r="C26" s="68"/>
      <c r="D26" s="54">
        <v>522179.69020000001</v>
      </c>
      <c r="E26" s="54">
        <v>485782.5</v>
      </c>
      <c r="F26" s="55">
        <v>107.492486905148</v>
      </c>
      <c r="G26" s="54">
        <v>533097.78150000004</v>
      </c>
      <c r="H26" s="55">
        <v>-2.04804665839711</v>
      </c>
      <c r="I26" s="54">
        <v>101554.1266</v>
      </c>
      <c r="J26" s="55">
        <v>19.448118819233201</v>
      </c>
      <c r="K26" s="54">
        <v>104611.91</v>
      </c>
      <c r="L26" s="55">
        <v>19.623399989707099</v>
      </c>
      <c r="M26" s="55">
        <v>-2.9229782727416002E-2</v>
      </c>
      <c r="N26" s="54">
        <v>3276842.4829000002</v>
      </c>
      <c r="O26" s="54">
        <v>96475620.5757</v>
      </c>
      <c r="P26" s="54">
        <v>33129</v>
      </c>
      <c r="Q26" s="54">
        <v>38242</v>
      </c>
      <c r="R26" s="55">
        <v>-13.370116625699501</v>
      </c>
      <c r="S26" s="54">
        <v>15.7620118385704</v>
      </c>
      <c r="T26" s="54">
        <v>14.819933784843901</v>
      </c>
      <c r="U26" s="56">
        <v>5.97688964692464</v>
      </c>
    </row>
    <row r="27" spans="1:21" ht="12" thickBot="1">
      <c r="A27" s="80"/>
      <c r="B27" s="67" t="s">
        <v>25</v>
      </c>
      <c r="C27" s="68"/>
      <c r="D27" s="54">
        <v>158211.52489999999</v>
      </c>
      <c r="E27" s="54">
        <v>245433.4454</v>
      </c>
      <c r="F27" s="55">
        <v>64.462088547936801</v>
      </c>
      <c r="G27" s="54">
        <v>217204.92129999999</v>
      </c>
      <c r="H27" s="55">
        <v>-27.1602485095258</v>
      </c>
      <c r="I27" s="54">
        <v>42988.081700000002</v>
      </c>
      <c r="J27" s="55">
        <v>27.171270694199599</v>
      </c>
      <c r="K27" s="54">
        <v>60311.505499999999</v>
      </c>
      <c r="L27" s="55">
        <v>27.767098986076199</v>
      </c>
      <c r="M27" s="55">
        <v>-0.28723248833508203</v>
      </c>
      <c r="N27" s="54">
        <v>1123436.3107</v>
      </c>
      <c r="O27" s="54">
        <v>32971360.1598</v>
      </c>
      <c r="P27" s="54">
        <v>21667</v>
      </c>
      <c r="Q27" s="54">
        <v>22513</v>
      </c>
      <c r="R27" s="55">
        <v>-3.7578288100208801</v>
      </c>
      <c r="S27" s="54">
        <v>7.30195804218397</v>
      </c>
      <c r="T27" s="54">
        <v>7.6226823035579399</v>
      </c>
      <c r="U27" s="56">
        <v>-4.3923049067267801</v>
      </c>
    </row>
    <row r="28" spans="1:21" ht="12" thickBot="1">
      <c r="A28" s="80"/>
      <c r="B28" s="67" t="s">
        <v>26</v>
      </c>
      <c r="C28" s="68"/>
      <c r="D28" s="54">
        <v>707190.05059999996</v>
      </c>
      <c r="E28" s="54">
        <v>723146.90650000004</v>
      </c>
      <c r="F28" s="55">
        <v>97.793414345470893</v>
      </c>
      <c r="G28" s="54">
        <v>673987.71459999995</v>
      </c>
      <c r="H28" s="55">
        <v>4.9262524050167604</v>
      </c>
      <c r="I28" s="54">
        <v>17357.3642</v>
      </c>
      <c r="J28" s="55">
        <v>2.4544129523985099</v>
      </c>
      <c r="K28" s="54">
        <v>21387.161899999999</v>
      </c>
      <c r="L28" s="55">
        <v>3.1732272616709198</v>
      </c>
      <c r="M28" s="55">
        <v>-0.18842133981320799</v>
      </c>
      <c r="N28" s="54">
        <v>5014648.4349999996</v>
      </c>
      <c r="O28" s="54">
        <v>138048044.9073</v>
      </c>
      <c r="P28" s="54">
        <v>32862</v>
      </c>
      <c r="Q28" s="54">
        <v>34007</v>
      </c>
      <c r="R28" s="55">
        <v>-3.3669538624400799</v>
      </c>
      <c r="S28" s="54">
        <v>21.5199942365042</v>
      </c>
      <c r="T28" s="54">
        <v>22.4462176022584</v>
      </c>
      <c r="U28" s="56">
        <v>-4.3040130753522501</v>
      </c>
    </row>
    <row r="29" spans="1:21" ht="12" thickBot="1">
      <c r="A29" s="80"/>
      <c r="B29" s="67" t="s">
        <v>27</v>
      </c>
      <c r="C29" s="68"/>
      <c r="D29" s="54">
        <v>694429.70680000004</v>
      </c>
      <c r="E29" s="54">
        <v>735266.21779999998</v>
      </c>
      <c r="F29" s="55">
        <v>94.446023765080994</v>
      </c>
      <c r="G29" s="54">
        <v>677472.74049999996</v>
      </c>
      <c r="H29" s="55">
        <v>2.5029739628321002</v>
      </c>
      <c r="I29" s="54">
        <v>96587.338900000002</v>
      </c>
      <c r="J29" s="55">
        <v>13.908871978574201</v>
      </c>
      <c r="K29" s="54">
        <v>96098.4712</v>
      </c>
      <c r="L29" s="55">
        <v>14.1848469252174</v>
      </c>
      <c r="M29" s="55">
        <v>5.087153769414E-3</v>
      </c>
      <c r="N29" s="54">
        <v>4170895.9139</v>
      </c>
      <c r="O29" s="54">
        <v>102609833.0385</v>
      </c>
      <c r="P29" s="54">
        <v>101113</v>
      </c>
      <c r="Q29" s="54">
        <v>97144</v>
      </c>
      <c r="R29" s="55">
        <v>4.0856872272090996</v>
      </c>
      <c r="S29" s="54">
        <v>6.8678578105683696</v>
      </c>
      <c r="T29" s="54">
        <v>7.2535500380877904</v>
      </c>
      <c r="U29" s="56">
        <v>-5.6159029228284796</v>
      </c>
    </row>
    <row r="30" spans="1:21" ht="12" thickBot="1">
      <c r="A30" s="80"/>
      <c r="B30" s="67" t="s">
        <v>28</v>
      </c>
      <c r="C30" s="68"/>
      <c r="D30" s="54">
        <v>1079776.1743000001</v>
      </c>
      <c r="E30" s="54">
        <v>1330471.8407000001</v>
      </c>
      <c r="F30" s="55">
        <v>81.157386520251194</v>
      </c>
      <c r="G30" s="54">
        <v>1166977.5898</v>
      </c>
      <c r="H30" s="55">
        <v>-7.4724156026805</v>
      </c>
      <c r="I30" s="54">
        <v>104202.94680000001</v>
      </c>
      <c r="J30" s="55">
        <v>9.6504210113316304</v>
      </c>
      <c r="K30" s="54">
        <v>132618.94870000001</v>
      </c>
      <c r="L30" s="55">
        <v>11.3643098084453</v>
      </c>
      <c r="M30" s="55">
        <v>-0.21426803770161401</v>
      </c>
      <c r="N30" s="54">
        <v>9194373.3771000002</v>
      </c>
      <c r="O30" s="54">
        <v>151423297.97600001</v>
      </c>
      <c r="P30" s="54">
        <v>71938</v>
      </c>
      <c r="Q30" s="54">
        <v>76573</v>
      </c>
      <c r="R30" s="55">
        <v>-6.0530474188029704</v>
      </c>
      <c r="S30" s="54">
        <v>15.0098164294253</v>
      </c>
      <c r="T30" s="54">
        <v>17.570789239026801</v>
      </c>
      <c r="U30" s="56">
        <v>-17.061986211776201</v>
      </c>
    </row>
    <row r="31" spans="1:21" ht="12" thickBot="1">
      <c r="A31" s="80"/>
      <c r="B31" s="67" t="s">
        <v>29</v>
      </c>
      <c r="C31" s="68"/>
      <c r="D31" s="54">
        <v>1099633.3927</v>
      </c>
      <c r="E31" s="54">
        <v>663128.07929999998</v>
      </c>
      <c r="F31" s="55">
        <v>165.82518928481801</v>
      </c>
      <c r="G31" s="54">
        <v>1493008.2955</v>
      </c>
      <c r="H31" s="55">
        <v>-26.347804227588799</v>
      </c>
      <c r="I31" s="54">
        <v>-30202.524700000002</v>
      </c>
      <c r="J31" s="55">
        <v>-2.7465994485527401</v>
      </c>
      <c r="K31" s="54">
        <v>-53014.825100000002</v>
      </c>
      <c r="L31" s="55">
        <v>-3.5508727754419902</v>
      </c>
      <c r="M31" s="55">
        <v>-0.43030039912364099</v>
      </c>
      <c r="N31" s="54">
        <v>20685868.108899999</v>
      </c>
      <c r="O31" s="54">
        <v>180652470.77590001</v>
      </c>
      <c r="P31" s="54">
        <v>30522</v>
      </c>
      <c r="Q31" s="54">
        <v>37242</v>
      </c>
      <c r="R31" s="55">
        <v>-18.044143708716</v>
      </c>
      <c r="S31" s="54">
        <v>36.027566761680099</v>
      </c>
      <c r="T31" s="54">
        <v>42.352777624724801</v>
      </c>
      <c r="U31" s="56">
        <v>-17.556586335362301</v>
      </c>
    </row>
    <row r="32" spans="1:21" ht="12" thickBot="1">
      <c r="A32" s="80"/>
      <c r="B32" s="67" t="s">
        <v>30</v>
      </c>
      <c r="C32" s="68"/>
      <c r="D32" s="54">
        <v>83927.506999999998</v>
      </c>
      <c r="E32" s="54">
        <v>110221.6865</v>
      </c>
      <c r="F32" s="55">
        <v>76.144277650841403</v>
      </c>
      <c r="G32" s="54">
        <v>102639.10769999999</v>
      </c>
      <c r="H32" s="55">
        <v>-18.230478732036001</v>
      </c>
      <c r="I32" s="54">
        <v>22433.037499999999</v>
      </c>
      <c r="J32" s="55">
        <v>26.729064524697499</v>
      </c>
      <c r="K32" s="54">
        <v>30040.404500000001</v>
      </c>
      <c r="L32" s="55">
        <v>29.267990703703301</v>
      </c>
      <c r="M32" s="55">
        <v>-0.25323783506310699</v>
      </c>
      <c r="N32" s="54">
        <v>534778.52139999997</v>
      </c>
      <c r="O32" s="54">
        <v>15937170.1884</v>
      </c>
      <c r="P32" s="54">
        <v>17329</v>
      </c>
      <c r="Q32" s="54">
        <v>19688</v>
      </c>
      <c r="R32" s="55">
        <v>-11.9819179195449</v>
      </c>
      <c r="S32" s="54">
        <v>4.8431823532806302</v>
      </c>
      <c r="T32" s="54">
        <v>4.5127672186103203</v>
      </c>
      <c r="U32" s="56">
        <v>6.8222732610200802</v>
      </c>
    </row>
    <row r="33" spans="1:21" ht="12" thickBot="1">
      <c r="A33" s="80"/>
      <c r="B33" s="67" t="s">
        <v>74</v>
      </c>
      <c r="C33" s="68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4">
        <v>301.12830000000002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7" t="s">
        <v>31</v>
      </c>
      <c r="C34" s="68"/>
      <c r="D34" s="54">
        <v>100930.0358</v>
      </c>
      <c r="E34" s="54">
        <v>94110.968800000002</v>
      </c>
      <c r="F34" s="55">
        <v>107.24577282217901</v>
      </c>
      <c r="G34" s="54">
        <v>88812.080900000001</v>
      </c>
      <c r="H34" s="55">
        <v>13.644489327577499</v>
      </c>
      <c r="I34" s="54">
        <v>12031.252</v>
      </c>
      <c r="J34" s="55">
        <v>11.920388122957499</v>
      </c>
      <c r="K34" s="54">
        <v>16735.639800000001</v>
      </c>
      <c r="L34" s="55">
        <v>18.843877578821601</v>
      </c>
      <c r="M34" s="55">
        <v>-0.28109996726865499</v>
      </c>
      <c r="N34" s="54">
        <v>821907</v>
      </c>
      <c r="O34" s="54">
        <v>27641903.726599999</v>
      </c>
      <c r="P34" s="54">
        <v>7108</v>
      </c>
      <c r="Q34" s="54">
        <v>7423</v>
      </c>
      <c r="R34" s="55">
        <v>-4.2435672908527602</v>
      </c>
      <c r="S34" s="54">
        <v>14.199498564997199</v>
      </c>
      <c r="T34" s="54">
        <v>14.0274921460326</v>
      </c>
      <c r="U34" s="56">
        <v>1.21135558539084</v>
      </c>
    </row>
    <row r="35" spans="1:21" ht="12" thickBot="1">
      <c r="A35" s="80"/>
      <c r="B35" s="67" t="s">
        <v>77</v>
      </c>
      <c r="C35" s="68"/>
      <c r="D35" s="54">
        <v>5310.3549999999996</v>
      </c>
      <c r="E35" s="57"/>
      <c r="F35" s="57"/>
      <c r="G35" s="57"/>
      <c r="H35" s="57"/>
      <c r="I35" s="54">
        <v>464.91680000000002</v>
      </c>
      <c r="J35" s="55">
        <v>8.7549099824776295</v>
      </c>
      <c r="K35" s="57"/>
      <c r="L35" s="57"/>
      <c r="M35" s="57"/>
      <c r="N35" s="54">
        <v>30748.8334</v>
      </c>
      <c r="O35" s="54">
        <v>33663.277699999999</v>
      </c>
      <c r="P35" s="54">
        <v>721</v>
      </c>
      <c r="Q35" s="54">
        <v>474</v>
      </c>
      <c r="R35" s="55">
        <v>52.109704641350199</v>
      </c>
      <c r="S35" s="54">
        <v>7.36526352288488</v>
      </c>
      <c r="T35" s="54">
        <v>7.1588871308016904</v>
      </c>
      <c r="U35" s="56">
        <v>2.8020231922721299</v>
      </c>
    </row>
    <row r="36" spans="1:21" ht="12" thickBot="1">
      <c r="A36" s="80"/>
      <c r="B36" s="67" t="s">
        <v>68</v>
      </c>
      <c r="C36" s="68"/>
      <c r="D36" s="54">
        <v>61176.959999999999</v>
      </c>
      <c r="E36" s="57"/>
      <c r="F36" s="57"/>
      <c r="G36" s="54">
        <v>98442.83</v>
      </c>
      <c r="H36" s="55">
        <v>-37.855342029480497</v>
      </c>
      <c r="I36" s="54">
        <v>-437.94</v>
      </c>
      <c r="J36" s="55">
        <v>-0.71585773467658398</v>
      </c>
      <c r="K36" s="54">
        <v>6762.01</v>
      </c>
      <c r="L36" s="55">
        <v>6.8689715645111002</v>
      </c>
      <c r="M36" s="55">
        <v>-1.06476476668919</v>
      </c>
      <c r="N36" s="54">
        <v>925592.87</v>
      </c>
      <c r="O36" s="54">
        <v>20820193.550000001</v>
      </c>
      <c r="P36" s="54">
        <v>50</v>
      </c>
      <c r="Q36" s="54">
        <v>53</v>
      </c>
      <c r="R36" s="55">
        <v>-5.6603773584905701</v>
      </c>
      <c r="S36" s="54">
        <v>1223.5391999999999</v>
      </c>
      <c r="T36" s="54">
        <v>969.86660377358498</v>
      </c>
      <c r="U36" s="56">
        <v>20.7326905608267</v>
      </c>
    </row>
    <row r="37" spans="1:21" ht="12" thickBot="1">
      <c r="A37" s="80"/>
      <c r="B37" s="67" t="s">
        <v>35</v>
      </c>
      <c r="C37" s="68"/>
      <c r="D37" s="54">
        <v>91940.24</v>
      </c>
      <c r="E37" s="57"/>
      <c r="F37" s="57"/>
      <c r="G37" s="54">
        <v>164965.76999999999</v>
      </c>
      <c r="H37" s="55">
        <v>-44.267080376735102</v>
      </c>
      <c r="I37" s="54">
        <v>-12729.1</v>
      </c>
      <c r="J37" s="55">
        <v>-13.8449714727741</v>
      </c>
      <c r="K37" s="54">
        <v>-15814.71</v>
      </c>
      <c r="L37" s="55">
        <v>-9.5866615237815704</v>
      </c>
      <c r="M37" s="55">
        <v>-0.195110122158421</v>
      </c>
      <c r="N37" s="54">
        <v>4450854.59</v>
      </c>
      <c r="O37" s="54">
        <v>63708320.25</v>
      </c>
      <c r="P37" s="54">
        <v>57</v>
      </c>
      <c r="Q37" s="54">
        <v>59</v>
      </c>
      <c r="R37" s="55">
        <v>-3.3898305084745801</v>
      </c>
      <c r="S37" s="54">
        <v>1612.9866666666701</v>
      </c>
      <c r="T37" s="54">
        <v>2312.4450847457601</v>
      </c>
      <c r="U37" s="56">
        <v>-43.3641785474004</v>
      </c>
    </row>
    <row r="38" spans="1:21" ht="12" thickBot="1">
      <c r="A38" s="80"/>
      <c r="B38" s="67" t="s">
        <v>36</v>
      </c>
      <c r="C38" s="68"/>
      <c r="D38" s="54">
        <v>93999.18</v>
      </c>
      <c r="E38" s="57"/>
      <c r="F38" s="57"/>
      <c r="G38" s="54">
        <v>182447.13</v>
      </c>
      <c r="H38" s="55">
        <v>-48.478674342534198</v>
      </c>
      <c r="I38" s="54">
        <v>-3871.83</v>
      </c>
      <c r="J38" s="55">
        <v>-4.11900401684355</v>
      </c>
      <c r="K38" s="54">
        <v>-17971.310000000001</v>
      </c>
      <c r="L38" s="55">
        <v>-9.8501467246977299</v>
      </c>
      <c r="M38" s="55">
        <v>-0.784554937842595</v>
      </c>
      <c r="N38" s="54">
        <v>6112996.3300000001</v>
      </c>
      <c r="O38" s="54">
        <v>36728469.299999997</v>
      </c>
      <c r="P38" s="54">
        <v>38</v>
      </c>
      <c r="Q38" s="54">
        <v>39</v>
      </c>
      <c r="R38" s="55">
        <v>-2.5641025641025701</v>
      </c>
      <c r="S38" s="54">
        <v>2473.6626315789499</v>
      </c>
      <c r="T38" s="54">
        <v>2590.4223076923099</v>
      </c>
      <c r="U38" s="56">
        <v>-4.7201131885487699</v>
      </c>
    </row>
    <row r="39" spans="1:21" ht="12" thickBot="1">
      <c r="A39" s="80"/>
      <c r="B39" s="67" t="s">
        <v>37</v>
      </c>
      <c r="C39" s="68"/>
      <c r="D39" s="54">
        <v>150693.34</v>
      </c>
      <c r="E39" s="57"/>
      <c r="F39" s="57"/>
      <c r="G39" s="54">
        <v>109694.13</v>
      </c>
      <c r="H39" s="55">
        <v>37.375937983190198</v>
      </c>
      <c r="I39" s="54">
        <v>-22359.27</v>
      </c>
      <c r="J39" s="55">
        <v>-14.8375966714919</v>
      </c>
      <c r="K39" s="54">
        <v>-15533.62</v>
      </c>
      <c r="L39" s="55">
        <v>-14.1608488986603</v>
      </c>
      <c r="M39" s="55">
        <v>0.439411418587554</v>
      </c>
      <c r="N39" s="54">
        <v>3838862.84</v>
      </c>
      <c r="O39" s="54">
        <v>38202904.210000001</v>
      </c>
      <c r="P39" s="54">
        <v>105</v>
      </c>
      <c r="Q39" s="54">
        <v>81</v>
      </c>
      <c r="R39" s="55">
        <v>29.629629629629601</v>
      </c>
      <c r="S39" s="54">
        <v>1435.17466666667</v>
      </c>
      <c r="T39" s="54">
        <v>1804.0219753086401</v>
      </c>
      <c r="U39" s="56">
        <v>-25.700516962068399</v>
      </c>
    </row>
    <row r="40" spans="1:21" ht="12" thickBot="1">
      <c r="A40" s="80"/>
      <c r="B40" s="67" t="s">
        <v>70</v>
      </c>
      <c r="C40" s="68"/>
      <c r="D40" s="57"/>
      <c r="E40" s="57"/>
      <c r="F40" s="57"/>
      <c r="G40" s="54">
        <v>0.85</v>
      </c>
      <c r="H40" s="57"/>
      <c r="I40" s="57"/>
      <c r="J40" s="57"/>
      <c r="K40" s="54">
        <v>0.85</v>
      </c>
      <c r="L40" s="55">
        <v>100</v>
      </c>
      <c r="M40" s="57"/>
      <c r="N40" s="54">
        <v>1.63</v>
      </c>
      <c r="O40" s="54">
        <v>1246.08</v>
      </c>
      <c r="P40" s="57"/>
      <c r="Q40" s="57"/>
      <c r="R40" s="57"/>
      <c r="S40" s="57"/>
      <c r="T40" s="57"/>
      <c r="U40" s="58"/>
    </row>
    <row r="41" spans="1:21" ht="12" thickBot="1">
      <c r="A41" s="80"/>
      <c r="B41" s="67" t="s">
        <v>32</v>
      </c>
      <c r="C41" s="68"/>
      <c r="D41" s="54">
        <v>31838.4611</v>
      </c>
      <c r="E41" s="57"/>
      <c r="F41" s="57"/>
      <c r="G41" s="54">
        <v>92718.803799999994</v>
      </c>
      <c r="H41" s="55">
        <v>-65.661268485864596</v>
      </c>
      <c r="I41" s="54">
        <v>2143.6019000000001</v>
      </c>
      <c r="J41" s="55">
        <v>6.7327434365224397</v>
      </c>
      <c r="K41" s="54">
        <v>4681.0821999999998</v>
      </c>
      <c r="L41" s="55">
        <v>5.0486870064645899</v>
      </c>
      <c r="M41" s="55">
        <v>-0.54207129710305002</v>
      </c>
      <c r="N41" s="54">
        <v>381632.30670000002</v>
      </c>
      <c r="O41" s="54">
        <v>11842387.6029</v>
      </c>
      <c r="P41" s="54">
        <v>85</v>
      </c>
      <c r="Q41" s="54">
        <v>70</v>
      </c>
      <c r="R41" s="55">
        <v>21.428571428571399</v>
      </c>
      <c r="S41" s="54">
        <v>374.57013058823497</v>
      </c>
      <c r="T41" s="54">
        <v>430.78143714285699</v>
      </c>
      <c r="U41" s="56">
        <v>-15.0068844161028</v>
      </c>
    </row>
    <row r="42" spans="1:21" ht="12" thickBot="1">
      <c r="A42" s="80"/>
      <c r="B42" s="67" t="s">
        <v>33</v>
      </c>
      <c r="C42" s="68"/>
      <c r="D42" s="54">
        <v>296136.0564</v>
      </c>
      <c r="E42" s="54">
        <v>739155.64020000002</v>
      </c>
      <c r="F42" s="55">
        <v>40.0641002103254</v>
      </c>
      <c r="G42" s="54">
        <v>309684.0257</v>
      </c>
      <c r="H42" s="55">
        <v>-4.3747717594979401</v>
      </c>
      <c r="I42" s="54">
        <v>12293.748600000001</v>
      </c>
      <c r="J42" s="55">
        <v>4.1513852617104003</v>
      </c>
      <c r="K42" s="54">
        <v>21129.508099999999</v>
      </c>
      <c r="L42" s="55">
        <v>6.8229247705752796</v>
      </c>
      <c r="M42" s="55">
        <v>-0.41817156642657499</v>
      </c>
      <c r="N42" s="54">
        <v>2389586.5970000001</v>
      </c>
      <c r="O42" s="54">
        <v>68581960.3442</v>
      </c>
      <c r="P42" s="54">
        <v>1527</v>
      </c>
      <c r="Q42" s="54">
        <v>1404</v>
      </c>
      <c r="R42" s="55">
        <v>8.7606837606837509</v>
      </c>
      <c r="S42" s="54">
        <v>193.933239292731</v>
      </c>
      <c r="T42" s="54">
        <v>196.72142841880299</v>
      </c>
      <c r="U42" s="56">
        <v>-1.4377056435714499</v>
      </c>
    </row>
    <row r="43" spans="1:21" ht="12" thickBot="1">
      <c r="A43" s="80"/>
      <c r="B43" s="67" t="s">
        <v>38</v>
      </c>
      <c r="C43" s="68"/>
      <c r="D43" s="54">
        <v>65167.58</v>
      </c>
      <c r="E43" s="57"/>
      <c r="F43" s="57"/>
      <c r="G43" s="54">
        <v>62923.09</v>
      </c>
      <c r="H43" s="55">
        <v>3.56703715599473</v>
      </c>
      <c r="I43" s="54">
        <v>-8817.06</v>
      </c>
      <c r="J43" s="55">
        <v>-13.529825720089701</v>
      </c>
      <c r="K43" s="54">
        <v>-5154.6899999999996</v>
      </c>
      <c r="L43" s="55">
        <v>-8.19204841974544</v>
      </c>
      <c r="M43" s="55">
        <v>0.71049277454124304</v>
      </c>
      <c r="N43" s="54">
        <v>2604965.34</v>
      </c>
      <c r="O43" s="54">
        <v>30658630.649999999</v>
      </c>
      <c r="P43" s="54">
        <v>45</v>
      </c>
      <c r="Q43" s="54">
        <v>62</v>
      </c>
      <c r="R43" s="55">
        <v>-27.419354838709701</v>
      </c>
      <c r="S43" s="54">
        <v>1448.16844444444</v>
      </c>
      <c r="T43" s="54">
        <v>1213.5801612903199</v>
      </c>
      <c r="U43" s="56">
        <v>16.1989638742692</v>
      </c>
    </row>
    <row r="44" spans="1:21" ht="12" thickBot="1">
      <c r="A44" s="80"/>
      <c r="B44" s="67" t="s">
        <v>39</v>
      </c>
      <c r="C44" s="68"/>
      <c r="D44" s="54">
        <v>43384.639999999999</v>
      </c>
      <c r="E44" s="57"/>
      <c r="F44" s="57"/>
      <c r="G44" s="54">
        <v>87298.35</v>
      </c>
      <c r="H44" s="55">
        <v>-50.3030240548647</v>
      </c>
      <c r="I44" s="54">
        <v>5928.35</v>
      </c>
      <c r="J44" s="55">
        <v>13.6646287718418</v>
      </c>
      <c r="K44" s="54">
        <v>10828.92</v>
      </c>
      <c r="L44" s="55">
        <v>12.404495617614799</v>
      </c>
      <c r="M44" s="55">
        <v>-0.45254466742759197</v>
      </c>
      <c r="N44" s="54">
        <v>1180496.8700000001</v>
      </c>
      <c r="O44" s="54">
        <v>11896868.33</v>
      </c>
      <c r="P44" s="54">
        <v>38</v>
      </c>
      <c r="Q44" s="54">
        <v>44</v>
      </c>
      <c r="R44" s="55">
        <v>-13.636363636363599</v>
      </c>
      <c r="S44" s="54">
        <v>1141.7010526315801</v>
      </c>
      <c r="T44" s="54">
        <v>1116.3763636363601</v>
      </c>
      <c r="U44" s="56">
        <v>2.2181541250963099</v>
      </c>
    </row>
    <row r="45" spans="1:21" ht="12" thickBot="1">
      <c r="A45" s="80"/>
      <c r="B45" s="67" t="s">
        <v>76</v>
      </c>
      <c r="C45" s="68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4">
        <v>-695.12810000000002</v>
      </c>
      <c r="P45" s="57"/>
      <c r="Q45" s="57"/>
      <c r="R45" s="57"/>
      <c r="S45" s="57"/>
      <c r="T45" s="57"/>
      <c r="U45" s="58"/>
    </row>
    <row r="46" spans="1:21" ht="12" thickBot="1">
      <c r="A46" s="81"/>
      <c r="B46" s="67" t="s">
        <v>34</v>
      </c>
      <c r="C46" s="68"/>
      <c r="D46" s="59">
        <v>-5203.0316000000003</v>
      </c>
      <c r="E46" s="60"/>
      <c r="F46" s="60"/>
      <c r="G46" s="59">
        <v>17662.176100000001</v>
      </c>
      <c r="H46" s="61">
        <v>-129.45861014260899</v>
      </c>
      <c r="I46" s="59">
        <v>-9.0215999999999994</v>
      </c>
      <c r="J46" s="61">
        <v>0.17339122061069201</v>
      </c>
      <c r="K46" s="59">
        <v>1845.4142999999999</v>
      </c>
      <c r="L46" s="61">
        <v>10.4483971258785</v>
      </c>
      <c r="M46" s="61">
        <v>-1.00488865833542</v>
      </c>
      <c r="N46" s="59">
        <v>105282.639</v>
      </c>
      <c r="O46" s="59">
        <v>4125296.9923</v>
      </c>
      <c r="P46" s="59">
        <v>14</v>
      </c>
      <c r="Q46" s="59">
        <v>12</v>
      </c>
      <c r="R46" s="61">
        <v>16.6666666666667</v>
      </c>
      <c r="S46" s="59">
        <v>-371.64511428571399</v>
      </c>
      <c r="T46" s="59">
        <v>1102.0100583333301</v>
      </c>
      <c r="U46" s="62">
        <v>396.522143295587</v>
      </c>
    </row>
  </sheetData>
  <mergeCells count="44">
    <mergeCell ref="B44:C44"/>
    <mergeCell ref="B45:C45"/>
    <mergeCell ref="B46:C46"/>
    <mergeCell ref="B19:C19"/>
    <mergeCell ref="B20:C20"/>
    <mergeCell ref="B21:C21"/>
    <mergeCell ref="B22:C22"/>
    <mergeCell ref="B23:C23"/>
    <mergeCell ref="B24:C24"/>
    <mergeCell ref="B43:C43"/>
    <mergeCell ref="B37:C37"/>
    <mergeCell ref="B38:C38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8:C18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3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54819</v>
      </c>
      <c r="D2" s="37">
        <v>462384.40088546998</v>
      </c>
      <c r="E2" s="37">
        <v>352800.77799914498</v>
      </c>
      <c r="F2" s="37">
        <v>109583.622886325</v>
      </c>
      <c r="G2" s="37">
        <v>352800.77799914498</v>
      </c>
      <c r="H2" s="37">
        <v>0.236996798932817</v>
      </c>
    </row>
    <row r="3" spans="1:8">
      <c r="A3" s="37">
        <v>2</v>
      </c>
      <c r="B3" s="37">
        <v>13</v>
      </c>
      <c r="C3" s="37">
        <v>4444</v>
      </c>
      <c r="D3" s="37">
        <v>44806.102136752103</v>
      </c>
      <c r="E3" s="37">
        <v>34303.814640170902</v>
      </c>
      <c r="F3" s="37">
        <v>10502.287496581201</v>
      </c>
      <c r="G3" s="37">
        <v>34303.814640170902</v>
      </c>
      <c r="H3" s="37">
        <v>0.234394133739357</v>
      </c>
    </row>
    <row r="4" spans="1:8">
      <c r="A4" s="37">
        <v>3</v>
      </c>
      <c r="B4" s="37">
        <v>14</v>
      </c>
      <c r="C4" s="37">
        <v>91505</v>
      </c>
      <c r="D4" s="37">
        <v>79897.366000537004</v>
      </c>
      <c r="E4" s="37">
        <v>54862.571233164497</v>
      </c>
      <c r="F4" s="37">
        <v>25034.794767372499</v>
      </c>
      <c r="G4" s="37">
        <v>54862.571233164497</v>
      </c>
      <c r="H4" s="37">
        <v>0.313336922361173</v>
      </c>
    </row>
    <row r="5" spans="1:8">
      <c r="A5" s="37">
        <v>4</v>
      </c>
      <c r="B5" s="37">
        <v>15</v>
      </c>
      <c r="C5" s="37">
        <v>2634</v>
      </c>
      <c r="D5" s="37">
        <v>47528.103629732999</v>
      </c>
      <c r="E5" s="37">
        <v>38454.229154897497</v>
      </c>
      <c r="F5" s="37">
        <v>9073.8744748354893</v>
      </c>
      <c r="G5" s="37">
        <v>38454.229154897497</v>
      </c>
      <c r="H5" s="37">
        <v>0.19091597984900399</v>
      </c>
    </row>
    <row r="6" spans="1:8">
      <c r="A6" s="37">
        <v>5</v>
      </c>
      <c r="B6" s="37">
        <v>16</v>
      </c>
      <c r="C6" s="37">
        <v>7434</v>
      </c>
      <c r="D6" s="37">
        <v>163029.833488034</v>
      </c>
      <c r="E6" s="37">
        <v>131607.65527094001</v>
      </c>
      <c r="F6" s="37">
        <v>31422.178217093999</v>
      </c>
      <c r="G6" s="37">
        <v>131607.65527094001</v>
      </c>
      <c r="H6" s="37">
        <v>0.19273882297990699</v>
      </c>
    </row>
    <row r="7" spans="1:8">
      <c r="A7" s="37">
        <v>6</v>
      </c>
      <c r="B7" s="37">
        <v>17</v>
      </c>
      <c r="C7" s="37">
        <v>16941</v>
      </c>
      <c r="D7" s="37">
        <v>198946.11882649601</v>
      </c>
      <c r="E7" s="37">
        <v>138616.15353504301</v>
      </c>
      <c r="F7" s="37">
        <v>60329.965291453002</v>
      </c>
      <c r="G7" s="37">
        <v>138616.15353504301</v>
      </c>
      <c r="H7" s="37">
        <v>0.30324776199362702</v>
      </c>
    </row>
    <row r="8" spans="1:8">
      <c r="A8" s="37">
        <v>7</v>
      </c>
      <c r="B8" s="37">
        <v>18</v>
      </c>
      <c r="C8" s="37">
        <v>48130</v>
      </c>
      <c r="D8" s="37">
        <v>133513.73355812</v>
      </c>
      <c r="E8" s="37">
        <v>104137.405769231</v>
      </c>
      <c r="F8" s="37">
        <v>29376.327788888899</v>
      </c>
      <c r="G8" s="37">
        <v>104137.405769231</v>
      </c>
      <c r="H8" s="37">
        <v>0.220024764539306</v>
      </c>
    </row>
    <row r="9" spans="1:8">
      <c r="A9" s="37">
        <v>8</v>
      </c>
      <c r="B9" s="37">
        <v>19</v>
      </c>
      <c r="C9" s="37">
        <v>17630</v>
      </c>
      <c r="D9" s="37">
        <v>120398.131417094</v>
      </c>
      <c r="E9" s="37">
        <v>94309.0181752137</v>
      </c>
      <c r="F9" s="37">
        <v>26089.113241880299</v>
      </c>
      <c r="G9" s="37">
        <v>94309.0181752137</v>
      </c>
      <c r="H9" s="37">
        <v>0.21669035004787701</v>
      </c>
    </row>
    <row r="10" spans="1:8">
      <c r="A10" s="37">
        <v>9</v>
      </c>
      <c r="B10" s="37">
        <v>21</v>
      </c>
      <c r="C10" s="37">
        <v>139042</v>
      </c>
      <c r="D10" s="37">
        <v>623651.388158974</v>
      </c>
      <c r="E10" s="37">
        <v>595853.18299999996</v>
      </c>
      <c r="F10" s="37">
        <v>27798.205158974401</v>
      </c>
      <c r="G10" s="37">
        <v>595853.18299999996</v>
      </c>
      <c r="H10" s="37">
        <v>4.4573307599033801E-2</v>
      </c>
    </row>
    <row r="11" spans="1:8">
      <c r="A11" s="37">
        <v>10</v>
      </c>
      <c r="B11" s="37">
        <v>22</v>
      </c>
      <c r="C11" s="37">
        <v>22406</v>
      </c>
      <c r="D11" s="37">
        <v>360798.098324786</v>
      </c>
      <c r="E11" s="37">
        <v>312975.37788205099</v>
      </c>
      <c r="F11" s="37">
        <v>47822.720442735001</v>
      </c>
      <c r="G11" s="37">
        <v>312975.37788205099</v>
      </c>
      <c r="H11" s="37">
        <v>0.13254704130864201</v>
      </c>
    </row>
    <row r="12" spans="1:8">
      <c r="A12" s="37">
        <v>11</v>
      </c>
      <c r="B12" s="37">
        <v>23</v>
      </c>
      <c r="C12" s="37">
        <v>120066.189</v>
      </c>
      <c r="D12" s="37">
        <v>1036654.5446683801</v>
      </c>
      <c r="E12" s="37">
        <v>883114.09133247903</v>
      </c>
      <c r="F12" s="37">
        <v>153540.45333589701</v>
      </c>
      <c r="G12" s="37">
        <v>883114.09133247903</v>
      </c>
      <c r="H12" s="37">
        <v>0.14811149396447701</v>
      </c>
    </row>
    <row r="13" spans="1:8">
      <c r="A13" s="37">
        <v>12</v>
      </c>
      <c r="B13" s="37">
        <v>24</v>
      </c>
      <c r="C13" s="37">
        <v>11383</v>
      </c>
      <c r="D13" s="37">
        <v>338642.86577435897</v>
      </c>
      <c r="E13" s="37">
        <v>307330.91402564099</v>
      </c>
      <c r="F13" s="37">
        <v>31311.9517487179</v>
      </c>
      <c r="G13" s="37">
        <v>307330.91402564099</v>
      </c>
      <c r="H13" s="37">
        <v>9.2463048578089402E-2</v>
      </c>
    </row>
    <row r="14" spans="1:8">
      <c r="A14" s="37">
        <v>13</v>
      </c>
      <c r="B14" s="37">
        <v>25</v>
      </c>
      <c r="C14" s="37">
        <v>63349</v>
      </c>
      <c r="D14" s="37">
        <v>748347.1912</v>
      </c>
      <c r="E14" s="37">
        <v>668047.94759999996</v>
      </c>
      <c r="F14" s="37">
        <v>80299.243600000002</v>
      </c>
      <c r="G14" s="37">
        <v>668047.94759999996</v>
      </c>
      <c r="H14" s="37">
        <v>0.107302124661198</v>
      </c>
    </row>
    <row r="15" spans="1:8">
      <c r="A15" s="37">
        <v>14</v>
      </c>
      <c r="B15" s="37">
        <v>26</v>
      </c>
      <c r="C15" s="37">
        <v>44666</v>
      </c>
      <c r="D15" s="37">
        <v>245491.32230687499</v>
      </c>
      <c r="E15" s="37">
        <v>217366.842730156</v>
      </c>
      <c r="F15" s="37">
        <v>28124.479576718899</v>
      </c>
      <c r="G15" s="37">
        <v>217366.842730156</v>
      </c>
      <c r="H15" s="37">
        <v>0.114564047773395</v>
      </c>
    </row>
    <row r="16" spans="1:8">
      <c r="A16" s="37">
        <v>15</v>
      </c>
      <c r="B16" s="37">
        <v>27</v>
      </c>
      <c r="C16" s="37">
        <v>134820.81200000001</v>
      </c>
      <c r="D16" s="37">
        <v>1007464.3906</v>
      </c>
      <c r="E16" s="37">
        <v>958606.70010000002</v>
      </c>
      <c r="F16" s="37">
        <v>48857.690499999997</v>
      </c>
      <c r="G16" s="37">
        <v>958606.70010000002</v>
      </c>
      <c r="H16" s="37">
        <v>4.8495699655352199E-2</v>
      </c>
    </row>
    <row r="17" spans="1:8">
      <c r="A17" s="37">
        <v>16</v>
      </c>
      <c r="B17" s="37">
        <v>29</v>
      </c>
      <c r="C17" s="37">
        <v>148367</v>
      </c>
      <c r="D17" s="37">
        <v>1990734.9980965799</v>
      </c>
      <c r="E17" s="37">
        <v>1785380.3147529899</v>
      </c>
      <c r="F17" s="37">
        <v>205354.68334359</v>
      </c>
      <c r="G17" s="37">
        <v>1785380.3147529899</v>
      </c>
      <c r="H17" s="37">
        <v>0.10315520827228999</v>
      </c>
    </row>
    <row r="18" spans="1:8">
      <c r="A18" s="37">
        <v>17</v>
      </c>
      <c r="B18" s="37">
        <v>31</v>
      </c>
      <c r="C18" s="37">
        <v>18828.679</v>
      </c>
      <c r="D18" s="37">
        <v>178001.01819261</v>
      </c>
      <c r="E18" s="37">
        <v>149410.658741864</v>
      </c>
      <c r="F18" s="37">
        <v>28590.359450745898</v>
      </c>
      <c r="G18" s="37">
        <v>149410.658741864</v>
      </c>
      <c r="H18" s="37">
        <v>0.16061907814375001</v>
      </c>
    </row>
    <row r="19" spans="1:8">
      <c r="A19" s="37">
        <v>18</v>
      </c>
      <c r="B19" s="37">
        <v>32</v>
      </c>
      <c r="C19" s="37">
        <v>11088.831</v>
      </c>
      <c r="D19" s="37">
        <v>180396.17409063599</v>
      </c>
      <c r="E19" s="37">
        <v>167947.14846310299</v>
      </c>
      <c r="F19" s="37">
        <v>12449.0256275334</v>
      </c>
      <c r="G19" s="37">
        <v>167947.14846310299</v>
      </c>
      <c r="H19" s="37">
        <v>6.9009366136992795E-2</v>
      </c>
    </row>
    <row r="20" spans="1:8">
      <c r="A20" s="37">
        <v>19</v>
      </c>
      <c r="B20" s="37">
        <v>33</v>
      </c>
      <c r="C20" s="37">
        <v>44815.095000000001</v>
      </c>
      <c r="D20" s="37">
        <v>522179.677155571</v>
      </c>
      <c r="E20" s="37">
        <v>420625.58044676302</v>
      </c>
      <c r="F20" s="37">
        <v>101554.096708807</v>
      </c>
      <c r="G20" s="37">
        <v>420625.58044676302</v>
      </c>
      <c r="H20" s="37">
        <v>0.19448113580749701</v>
      </c>
    </row>
    <row r="21" spans="1:8">
      <c r="A21" s="37">
        <v>20</v>
      </c>
      <c r="B21" s="37">
        <v>34</v>
      </c>
      <c r="C21" s="37">
        <v>30383.712</v>
      </c>
      <c r="D21" s="37">
        <v>158211.36922785701</v>
      </c>
      <c r="E21" s="37">
        <v>115223.446728868</v>
      </c>
      <c r="F21" s="37">
        <v>42987.922498989101</v>
      </c>
      <c r="G21" s="37">
        <v>115223.446728868</v>
      </c>
      <c r="H21" s="37">
        <v>0.27171196803864001</v>
      </c>
    </row>
    <row r="22" spans="1:8">
      <c r="A22" s="37">
        <v>21</v>
      </c>
      <c r="B22" s="37">
        <v>35</v>
      </c>
      <c r="C22" s="37">
        <v>22940.123</v>
      </c>
      <c r="D22" s="37">
        <v>707190.05050796503</v>
      </c>
      <c r="E22" s="37">
        <v>689832.68547256605</v>
      </c>
      <c r="F22" s="37">
        <v>17357.365035398201</v>
      </c>
      <c r="G22" s="37">
        <v>689832.68547256605</v>
      </c>
      <c r="H22" s="37">
        <v>2.4544130708471799E-2</v>
      </c>
    </row>
    <row r="23" spans="1:8">
      <c r="A23" s="37">
        <v>22</v>
      </c>
      <c r="B23" s="37">
        <v>36</v>
      </c>
      <c r="C23" s="37">
        <v>131266.28899999999</v>
      </c>
      <c r="D23" s="37">
        <v>694431.78000707994</v>
      </c>
      <c r="E23" s="37">
        <v>597842.37001015199</v>
      </c>
      <c r="F23" s="37">
        <v>96589.409996928007</v>
      </c>
      <c r="G23" s="37">
        <v>597842.37001015199</v>
      </c>
      <c r="H23" s="37">
        <v>0.13909128697414</v>
      </c>
    </row>
    <row r="24" spans="1:8">
      <c r="A24" s="37">
        <v>23</v>
      </c>
      <c r="B24" s="37">
        <v>37</v>
      </c>
      <c r="C24" s="37">
        <v>131865.33499999999</v>
      </c>
      <c r="D24" s="37">
        <v>1079776.1697885001</v>
      </c>
      <c r="E24" s="37">
        <v>975573.22202885896</v>
      </c>
      <c r="F24" s="37">
        <v>104202.94775963599</v>
      </c>
      <c r="G24" s="37">
        <v>975573.22202885896</v>
      </c>
      <c r="H24" s="37">
        <v>9.6504211405264897E-2</v>
      </c>
    </row>
    <row r="25" spans="1:8">
      <c r="A25" s="37">
        <v>24</v>
      </c>
      <c r="B25" s="37">
        <v>38</v>
      </c>
      <c r="C25" s="37">
        <v>291329.84700000001</v>
      </c>
      <c r="D25" s="37">
        <v>1099633.4642982299</v>
      </c>
      <c r="E25" s="37">
        <v>1129835.77213009</v>
      </c>
      <c r="F25" s="37">
        <v>-30202.307831858401</v>
      </c>
      <c r="G25" s="37">
        <v>1129835.77213009</v>
      </c>
      <c r="H25" s="37">
        <v>-2.7465795478617099E-2</v>
      </c>
    </row>
    <row r="26" spans="1:8">
      <c r="A26" s="37">
        <v>25</v>
      </c>
      <c r="B26" s="37">
        <v>39</v>
      </c>
      <c r="C26" s="37">
        <v>125674.518</v>
      </c>
      <c r="D26" s="37">
        <v>83927.439292610201</v>
      </c>
      <c r="E26" s="37">
        <v>61494.461951556201</v>
      </c>
      <c r="F26" s="37">
        <v>22432.977341054</v>
      </c>
      <c r="G26" s="37">
        <v>61494.461951556201</v>
      </c>
      <c r="H26" s="37">
        <v>0.26729014408317803</v>
      </c>
    </row>
    <row r="27" spans="1:8">
      <c r="A27" s="37">
        <v>26</v>
      </c>
      <c r="B27" s="37">
        <v>42</v>
      </c>
      <c r="C27" s="37">
        <v>5931.6930000000002</v>
      </c>
      <c r="D27" s="37">
        <v>100930.03509999999</v>
      </c>
      <c r="E27" s="37">
        <v>88898.790599999993</v>
      </c>
      <c r="F27" s="37">
        <v>12031.244500000001</v>
      </c>
      <c r="G27" s="37">
        <v>88898.790599999993</v>
      </c>
      <c r="H27" s="37">
        <v>0.119203807747413</v>
      </c>
    </row>
    <row r="28" spans="1:8">
      <c r="A28" s="37">
        <v>27</v>
      </c>
      <c r="B28" s="37">
        <v>43</v>
      </c>
      <c r="C28" s="37">
        <v>790.17200000000003</v>
      </c>
      <c r="D28" s="37">
        <v>5310.3582999999999</v>
      </c>
      <c r="E28" s="37">
        <v>4845.4390999999996</v>
      </c>
      <c r="F28" s="37">
        <v>464.91919999999999</v>
      </c>
      <c r="G28" s="37">
        <v>4845.4390999999996</v>
      </c>
      <c r="H28" s="37">
        <v>8.7549497366307696E-2</v>
      </c>
    </row>
    <row r="29" spans="1:8">
      <c r="A29" s="37">
        <v>28</v>
      </c>
      <c r="B29" s="37">
        <v>75</v>
      </c>
      <c r="C29" s="37">
        <v>93</v>
      </c>
      <c r="D29" s="37">
        <v>31838.461538461499</v>
      </c>
      <c r="E29" s="37">
        <v>29694.858974358998</v>
      </c>
      <c r="F29" s="37">
        <v>2143.6025641025599</v>
      </c>
      <c r="G29" s="37">
        <v>29694.858974358998</v>
      </c>
      <c r="H29" s="37">
        <v>6.7327454296529005E-2</v>
      </c>
    </row>
    <row r="30" spans="1:8">
      <c r="A30" s="37">
        <v>29</v>
      </c>
      <c r="B30" s="37">
        <v>76</v>
      </c>
      <c r="C30" s="37">
        <v>1606</v>
      </c>
      <c r="D30" s="37">
        <v>296136.05197350401</v>
      </c>
      <c r="E30" s="37">
        <v>283842.30718632502</v>
      </c>
      <c r="F30" s="37">
        <v>12293.744787179499</v>
      </c>
      <c r="G30" s="37">
        <v>283842.30718632502</v>
      </c>
      <c r="H30" s="37">
        <v>4.1513840362400099E-2</v>
      </c>
    </row>
    <row r="31" spans="1:8">
      <c r="A31" s="30">
        <v>30</v>
      </c>
      <c r="B31" s="39">
        <v>99</v>
      </c>
      <c r="C31" s="40">
        <v>12</v>
      </c>
      <c r="D31" s="40">
        <v>-5203.0315407306598</v>
      </c>
      <c r="E31" s="40">
        <v>-5194.0096240828998</v>
      </c>
      <c r="F31" s="40">
        <v>-9.0219166477573598</v>
      </c>
      <c r="G31" s="40">
        <v>-5194.0096240828998</v>
      </c>
      <c r="H31" s="40">
        <v>1.7339730841782299E-3</v>
      </c>
    </row>
    <row r="32" spans="1:8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51</v>
      </c>
      <c r="D34" s="34">
        <v>61176.959999999999</v>
      </c>
      <c r="E34" s="34">
        <v>61614.9</v>
      </c>
      <c r="F34" s="30"/>
      <c r="G34" s="30"/>
      <c r="H34" s="30"/>
    </row>
    <row r="35" spans="1:8">
      <c r="A35" s="30"/>
      <c r="B35" s="33">
        <v>71</v>
      </c>
      <c r="C35" s="34">
        <v>45</v>
      </c>
      <c r="D35" s="34">
        <v>91940.24</v>
      </c>
      <c r="E35" s="34">
        <v>104669.34</v>
      </c>
      <c r="F35" s="30"/>
      <c r="G35" s="30"/>
      <c r="H35" s="30"/>
    </row>
    <row r="36" spans="1:8">
      <c r="A36" s="30"/>
      <c r="B36" s="33">
        <v>72</v>
      </c>
      <c r="C36" s="34">
        <v>34</v>
      </c>
      <c r="D36" s="34">
        <v>93999.18</v>
      </c>
      <c r="E36" s="34">
        <v>97871.01</v>
      </c>
      <c r="F36" s="30"/>
      <c r="G36" s="30"/>
      <c r="H36" s="30"/>
    </row>
    <row r="37" spans="1:8">
      <c r="A37" s="30"/>
      <c r="B37" s="33">
        <v>73</v>
      </c>
      <c r="C37" s="34">
        <v>99</v>
      </c>
      <c r="D37" s="34">
        <v>150693.34</v>
      </c>
      <c r="E37" s="34">
        <v>173052.61</v>
      </c>
      <c r="F37" s="30"/>
      <c r="G37" s="30"/>
      <c r="H37" s="30"/>
    </row>
    <row r="38" spans="1:8">
      <c r="A38" s="30"/>
      <c r="B38" s="33">
        <v>77</v>
      </c>
      <c r="C38" s="34">
        <v>45</v>
      </c>
      <c r="D38" s="34">
        <v>65167.58</v>
      </c>
      <c r="E38" s="34">
        <v>73984.639999999999</v>
      </c>
      <c r="F38" s="30"/>
      <c r="G38" s="30"/>
      <c r="H38" s="30"/>
    </row>
    <row r="39" spans="1:8">
      <c r="A39" s="30"/>
      <c r="B39" s="33">
        <v>78</v>
      </c>
      <c r="C39" s="34">
        <v>36</v>
      </c>
      <c r="D39" s="34">
        <v>43384.639999999999</v>
      </c>
      <c r="E39" s="34">
        <v>37456.29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3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2016-05-06T00:31:11Z</dcterms:modified>
</cp:coreProperties>
</file>