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<sst xmlns="http://schemas.openxmlformats.org/spreadsheetml/2006/main" count="119" uniqueCount="78">
  <si>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</si>
  <si>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</si>
  <si>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</si>
  <si>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</si>
  <si>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</si>
  <si>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</si>
  <si>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</si>
  <si>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</si>
  <si>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</si>
  <si>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</si>
  <si>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</si>
  <si>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</si>
  <si>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</si>
  <si>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</si>
  <si>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</si>
  <si>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</si>
  <si>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</si>
  <si>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</si>
  <si>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</si>
  <si>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</si>
  <si>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</si>
  <si>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</si>
  <si>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</si>
  <si>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</si>
  <si>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</si>
  <si>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</si>
  <si>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</si>
  <si>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</si>
  <si>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</si>
  <si>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</si>
  <si>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</si>
  <si>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</si>
  <si>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</si>
  <si>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</si>
  <si>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</si>
  <si>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</si>
  <si>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</si>
  <si>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</si>
  <si>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</si>
  <si>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</si>
  <si>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7" type="noConversion"/>
  </si>
  <si>
    <t>COST</t>
    <phoneticPr fontId="37" type="noConversion"/>
  </si>
  <si>
    <t>成本</t>
    <phoneticPr fontId="37" type="noConversion"/>
  </si>
  <si>
    <t>销售金额差异</t>
    <phoneticPr fontId="37" type="noConversion"/>
  </si>
  <si>
    <t>销售成本差异</t>
    <phoneticPr fontId="3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</si>
  <si>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</si>
  <si>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</si>
  <si>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</si>
  <si>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</si>
  <si>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</si>
  <si>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</si>
  <si>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</si>
  <si>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</si>
  <si>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</si>
  <si>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</si>
  <si>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</si>
  <si>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</si>
  <si>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</si>
  <si>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</si>
  <si>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</si>
  <si>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</si>
  <si>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</si>
  <si>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</si>
  <si>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</si>
  <si>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</si>
  <si>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</si>
  <si>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</si>
  <si>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</si>
  <si>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</si>
  <si>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</si>
  <si>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</si>
  <si>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7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</si>
  <si>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</si>
  <si>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7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</si>
  <si>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</si>
  <si>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7" type="noConversion"/>
  </si>
  <si>
    <t>910-市场部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</si>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</sst>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2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7">
    <xf numFmtId="0" fontId="0" fillId="0" borderId="0"/>
    <xf numFmtId="0" fontId="52" fillId="0" borderId="0" applyNumberFormat="0" applyFill="0" applyBorder="0" applyAlignment="0" applyProtection="0"/>
    <xf numFmtId="0" fontId="53" fillId="0" borderId="1" applyNumberFormat="0" applyFill="0" applyAlignment="0" applyProtection="0"/>
    <xf numFmtId="0" fontId="54" fillId="0" borderId="2" applyNumberFormat="0" applyFill="0" applyAlignment="0" applyProtection="0"/>
    <xf numFmtId="0" fontId="55" fillId="0" borderId="3" applyNumberFormat="0" applyFill="0" applyAlignment="0" applyProtection="0"/>
    <xf numFmtId="0" fontId="55" fillId="0" borderId="0" applyNumberFormat="0" applyFill="0" applyBorder="0" applyAlignment="0" applyProtection="0"/>
    <xf numFmtId="0" fontId="58" fillId="2" borderId="0" applyNumberFormat="0" applyBorder="0" applyAlignment="0" applyProtection="0"/>
    <xf numFmtId="0" fontId="56" fillId="3" borderId="0" applyNumberFormat="0" applyBorder="0" applyAlignment="0" applyProtection="0"/>
    <xf numFmtId="0" fontId="65" fillId="4" borderId="0" applyNumberFormat="0" applyBorder="0" applyAlignment="0" applyProtection="0"/>
    <xf numFmtId="0" fontId="67" fillId="5" borderId="4" applyNumberFormat="0" applyAlignment="0" applyProtection="0"/>
    <xf numFmtId="0" fontId="66" fillId="6" borderId="5" applyNumberFormat="0" applyAlignment="0" applyProtection="0"/>
    <xf numFmtId="0" fontId="60" fillId="6" borderId="4" applyNumberFormat="0" applyAlignment="0" applyProtection="0"/>
    <xf numFmtId="0" fontId="64" fillId="0" borderId="6" applyNumberFormat="0" applyFill="0" applyAlignment="0" applyProtection="0"/>
    <xf numFmtId="0" fontId="61" fillId="7" borderId="7" applyNumberFormat="0" applyAlignment="0" applyProtection="0"/>
    <xf numFmtId="0" fontId="63" fillId="0" borderId="0" applyNumberForma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62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50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50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2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7" fillId="0" borderId="0" applyNumberFormat="0" applyFill="0" applyBorder="0" applyAlignment="0" applyProtection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8" fillId="0" borderId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" applyNumberFormat="0" applyFill="0" applyAlignment="0" applyProtection="0"/>
    <xf numFmtId="0" fontId="54" fillId="0" borderId="2" applyNumberFormat="0" applyFill="0" applyAlignment="0" applyProtection="0"/>
    <xf numFmtId="0" fontId="55" fillId="0" borderId="3" applyNumberFormat="0" applyFill="0" applyAlignment="0" applyProtection="0"/>
    <xf numFmtId="0" fontId="55" fillId="0" borderId="0" applyNumberFormat="0" applyFill="0" applyBorder="0" applyAlignment="0" applyProtection="0"/>
    <xf numFmtId="0" fontId="58" fillId="2" borderId="0" applyNumberFormat="0" applyBorder="0" applyAlignment="0" applyProtection="0"/>
    <xf numFmtId="0" fontId="56" fillId="3" borderId="0" applyNumberFormat="0" applyBorder="0" applyAlignment="0" applyProtection="0"/>
    <xf numFmtId="0" fontId="65" fillId="4" borderId="0" applyNumberFormat="0" applyBorder="0" applyAlignment="0" applyProtection="0"/>
    <xf numFmtId="0" fontId="67" fillId="5" borderId="4" applyNumberFormat="0" applyAlignment="0" applyProtection="0"/>
    <xf numFmtId="0" fontId="66" fillId="6" borderId="5" applyNumberFormat="0" applyAlignment="0" applyProtection="0"/>
    <xf numFmtId="0" fontId="60" fillId="6" borderId="4" applyNumberFormat="0" applyAlignment="0" applyProtection="0"/>
    <xf numFmtId="0" fontId="64" fillId="0" borderId="6" applyNumberFormat="0" applyFill="0" applyAlignment="0" applyProtection="0"/>
    <xf numFmtId="0" fontId="61" fillId="7" borderId="7" applyNumberFormat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50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50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51" fillId="38" borderId="21">
      <alignment vertical="center"/>
    </xf>
    <xf numFmtId="0" fontId="70" fillId="0" borderId="0"/>
    <xf numFmtId="180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6" fillId="0" borderId="2" applyNumberFormat="0" applyFill="0" applyAlignment="0" applyProtection="0">
      <alignment vertical="center"/>
    </xf>
    <xf numFmtId="0" fontId="77" fillId="0" borderId="3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1" fillId="5" borderId="4" applyNumberFormat="0" applyAlignment="0" applyProtection="0">
      <alignment vertical="center"/>
    </xf>
    <xf numFmtId="0" fontId="82" fillId="6" borderId="5" applyNumberFormat="0" applyAlignment="0" applyProtection="0">
      <alignment vertical="center"/>
    </xf>
    <xf numFmtId="0" fontId="83" fillId="6" borderId="4" applyNumberFormat="0" applyAlignment="0" applyProtection="0">
      <alignment vertical="center"/>
    </xf>
    <xf numFmtId="0" fontId="84" fillId="0" borderId="6" applyNumberFormat="0" applyFill="0" applyAlignment="0" applyProtection="0">
      <alignment vertical="center"/>
    </xf>
    <xf numFmtId="0" fontId="85" fillId="7" borderId="7" applyNumberForma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9" applyNumberFormat="0" applyFill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9" fillId="20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9" fillId="28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9" fillId="20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9" fillId="28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4" fillId="0" borderId="0" xfId="0" applyFont="1"/>
    <xf numFmtId="177" fontId="34" fillId="0" borderId="0" xfId="0" applyNumberFormat="1" applyFont="1"/>
    <xf numFmtId="0" fontId="0" fillId="0" borderId="0" xfId="0" applyAlignment="1"/>
    <xf numFmtId="0" fontId="34" fillId="0" borderId="0" xfId="0" applyNumberFormat="1" applyFont="1"/>
    <xf numFmtId="0" fontId="35" fillId="0" borderId="18" xfId="0" applyFont="1" applyBorder="1" applyAlignment="1">
      <alignment wrapText="1"/>
    </xf>
    <xf numFmtId="0" fontId="35" fillId="0" borderId="18" xfId="0" applyNumberFormat="1" applyFont="1" applyBorder="1" applyAlignment="1">
      <alignment wrapText="1"/>
    </xf>
    <xf numFmtId="0" fontId="34" fillId="0" borderId="18" xfId="0" applyFont="1" applyBorder="1" applyAlignment="1">
      <alignment wrapText="1"/>
    </xf>
    <xf numFmtId="0" fontId="34" fillId="0" borderId="18" xfId="0" applyFont="1" applyBorder="1" applyAlignment="1">
      <alignment horizontal="right" vertical="center" wrapText="1"/>
    </xf>
    <xf numFmtId="49" fontId="35" fillId="36" borderId="18" xfId="0" applyNumberFormat="1" applyFont="1" applyFill="1" applyBorder="1" applyAlignment="1">
      <alignment vertical="center" wrapText="1"/>
    </xf>
    <xf numFmtId="49" fontId="38" fillId="37" borderId="18" xfId="0" applyNumberFormat="1" applyFont="1" applyFill="1" applyBorder="1" applyAlignment="1">
      <alignment horizontal="center" vertical="center" wrapText="1"/>
    </xf>
    <xf numFmtId="0" fontId="35" fillId="33" borderId="18" xfId="0" applyFont="1" applyFill="1" applyBorder="1" applyAlignment="1">
      <alignment vertical="center" wrapText="1"/>
    </xf>
    <xf numFmtId="0" fontId="35" fillId="33" borderId="18" xfId="0" applyNumberFormat="1" applyFont="1" applyFill="1" applyBorder="1" applyAlignment="1">
      <alignment vertical="center" wrapText="1"/>
    </xf>
    <xf numFmtId="0" fontId="35" fillId="36" borderId="18" xfId="0" applyFont="1" applyFill="1" applyBorder="1" applyAlignment="1">
      <alignment vertical="center" wrapText="1"/>
    </xf>
    <xf numFmtId="0" fontId="35" fillId="37" borderId="18" xfId="0" applyFont="1" applyFill="1" applyBorder="1" applyAlignment="1">
      <alignment vertical="center" wrapText="1"/>
    </xf>
    <xf numFmtId="4" fontId="35" fillId="36" borderId="18" xfId="0" applyNumberFormat="1" applyFont="1" applyFill="1" applyBorder="1" applyAlignment="1">
      <alignment horizontal="right" vertical="top" wrapText="1"/>
    </xf>
    <xf numFmtId="4" fontId="35" fillId="37" borderId="18" xfId="0" applyNumberFormat="1" applyFont="1" applyFill="1" applyBorder="1" applyAlignment="1">
      <alignment horizontal="right" vertical="top" wrapText="1"/>
    </xf>
    <xf numFmtId="177" fontId="34" fillId="36" borderId="18" xfId="0" applyNumberFormat="1" applyFont="1" applyFill="1" applyBorder="1" applyAlignment="1">
      <alignment horizontal="center" vertical="center"/>
    </xf>
    <xf numFmtId="177" fontId="34" fillId="37" borderId="18" xfId="0" applyNumberFormat="1" applyFont="1" applyFill="1" applyBorder="1" applyAlignment="1">
      <alignment horizontal="center" vertical="center"/>
    </xf>
    <xf numFmtId="177" fontId="39" fillId="0" borderId="18" xfId="0" applyNumberFormat="1" applyFont="1" applyBorder="1"/>
    <xf numFmtId="177" fontId="34" fillId="36" borderId="18" xfId="0" applyNumberFormat="1" applyFont="1" applyFill="1" applyBorder="1"/>
    <xf numFmtId="177" fontId="34" fillId="37" borderId="18" xfId="0" applyNumberFormat="1" applyFont="1" applyFill="1" applyBorder="1"/>
    <xf numFmtId="177" fontId="34" fillId="0" borderId="18" xfId="0" applyNumberFormat="1" applyFont="1" applyBorder="1"/>
    <xf numFmtId="49" fontId="35" fillId="0" borderId="18" xfId="0" applyNumberFormat="1" applyFont="1" applyFill="1" applyBorder="1" applyAlignment="1">
      <alignment vertical="center" wrapText="1"/>
    </xf>
    <xf numFmtId="0" fontId="35" fillId="0" borderId="18" xfId="0" applyFont="1" applyFill="1" applyBorder="1" applyAlignment="1">
      <alignment vertical="center" wrapText="1"/>
    </xf>
    <xf numFmtId="4" fontId="35" fillId="0" borderId="18" xfId="0" applyNumberFormat="1" applyFont="1" applyFill="1" applyBorder="1" applyAlignment="1">
      <alignment horizontal="right" vertical="top" wrapText="1"/>
    </xf>
    <xf numFmtId="0" fontId="34" fillId="0" borderId="0" xfId="0" applyFont="1" applyFill="1"/>
    <xf numFmtId="176" fontId="3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5" fillId="0" borderId="0" xfId="0" applyNumberFormat="1" applyFont="1" applyAlignment="1"/>
    <xf numFmtId="1" fontId="45" fillId="0" borderId="0" xfId="0" applyNumberFormat="1" applyFont="1" applyAlignment="1"/>
    <xf numFmtId="0" fontId="34" fillId="0" borderId="0" xfId="0" applyFont="1"/>
    <xf numFmtId="1" fontId="69" fillId="0" borderId="0" xfId="0" applyNumberFormat="1" applyFont="1" applyAlignment="1"/>
    <xf numFmtId="0" fontId="69" fillId="0" borderId="0" xfId="0" applyNumberFormat="1" applyFont="1" applyAlignment="1"/>
    <xf numFmtId="0" fontId="34" fillId="0" borderId="0" xfId="0" applyFont="1"/>
    <xf numFmtId="0" fontId="34" fillId="0" borderId="0" xfId="0" applyFont="1"/>
    <xf numFmtId="0" fontId="70" fillId="0" borderId="0" xfId="110"/>
    <xf numFmtId="0" fontId="71" fillId="0" borderId="0" xfId="110" applyNumberFormat="1" applyFont="1"/>
    <xf numFmtId="1" fontId="73" fillId="0" borderId="0" xfId="0" applyNumberFormat="1" applyFont="1" applyAlignment="1"/>
    <xf numFmtId="0" fontId="73" fillId="0" borderId="0" xfId="0" applyNumberFormat="1" applyFont="1" applyAlignment="1"/>
    <xf numFmtId="0" fontId="34" fillId="0" borderId="0" xfId="0" applyFont="1" applyAlignment="1">
      <alignment vertical="center"/>
    </xf>
    <xf numFmtId="49" fontId="35" fillId="33" borderId="18" xfId="0" applyNumberFormat="1" applyFont="1" applyFill="1" applyBorder="1" applyAlignment="1">
      <alignment horizontal="left" vertical="top" wrapText="1"/>
    </xf>
    <xf numFmtId="49" fontId="35" fillId="33" borderId="22" xfId="0" applyNumberFormat="1" applyFont="1" applyFill="1" applyBorder="1" applyAlignment="1">
      <alignment horizontal="left" vertical="top" wrapText="1"/>
    </xf>
    <xf numFmtId="49" fontId="35" fillId="33" borderId="23" xfId="0" applyNumberFormat="1" applyFont="1" applyFill="1" applyBorder="1" applyAlignment="1">
      <alignment horizontal="left" vertical="top" wrapText="1"/>
    </xf>
    <xf numFmtId="0" fontId="35" fillId="33" borderId="18" xfId="0" applyFont="1" applyFill="1" applyBorder="1" applyAlignment="1">
      <alignment vertical="center" wrapText="1"/>
    </xf>
    <xf numFmtId="49" fontId="36" fillId="33" borderId="18" xfId="0" applyNumberFormat="1" applyFont="1" applyFill="1" applyBorder="1" applyAlignment="1">
      <alignment horizontal="left" vertical="top" wrapText="1"/>
    </xf>
    <xf numFmtId="14" fontId="35" fillId="33" borderId="18" xfId="0" applyNumberFormat="1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  <xf numFmtId="49" fontId="35" fillId="33" borderId="15" xfId="0" applyNumberFormat="1" applyFont="1" applyFill="1" applyBorder="1" applyAlignment="1">
      <alignment horizontal="left" vertical="top" wrapText="1"/>
    </xf>
    <xf numFmtId="0" fontId="34" fillId="0" borderId="19" xfId="383" applyFont="1" applyBorder="1" applyAlignment="1">
      <alignment wrapText="1"/>
    </xf>
    <xf numFmtId="49" fontId="35" fillId="33" borderId="15" xfId="383" applyNumberFormat="1" applyFont="1" applyFill="1" applyBorder="1" applyAlignment="1">
      <alignment horizontal="left" vertical="top" wrapText="1"/>
    </xf>
    <xf numFmtId="0" fontId="34" fillId="0" borderId="0" xfId="383" applyFont="1" applyAlignment="1">
      <alignment wrapText="1"/>
    </xf>
    <xf numFmtId="14" fontId="35" fillId="33" borderId="12" xfId="383" applyNumberFormat="1" applyFont="1" applyFill="1" applyBorder="1" applyAlignment="1">
      <alignment vertical="center" wrapText="1"/>
    </xf>
    <xf numFmtId="14" fontId="35" fillId="33" borderId="16" xfId="383" applyNumberFormat="1" applyFont="1" applyFill="1" applyBorder="1" applyAlignment="1">
      <alignment vertical="center" wrapText="1"/>
    </xf>
    <xf numFmtId="14" fontId="35" fillId="33" borderId="17" xfId="383" applyNumberFormat="1" applyFont="1" applyFill="1" applyBorder="1" applyAlignment="1">
      <alignment vertical="center" wrapText="1"/>
    </xf>
    <xf numFmtId="49" fontId="36" fillId="33" borderId="15" xfId="383" applyNumberFormat="1" applyFont="1" applyFill="1" applyBorder="1" applyAlignment="1">
      <alignment horizontal="left" vertical="top" wrapText="1"/>
    </xf>
    <xf numFmtId="49" fontId="36" fillId="33" borderId="14" xfId="383" applyNumberFormat="1" applyFont="1" applyFill="1" applyBorder="1" applyAlignment="1">
      <alignment horizontal="left" vertical="top" wrapText="1"/>
    </xf>
    <xf numFmtId="49" fontId="36" fillId="33" borderId="13" xfId="383" applyNumberFormat="1" applyFont="1" applyFill="1" applyBorder="1" applyAlignment="1">
      <alignment horizontal="left" vertical="top" wrapText="1"/>
    </xf>
    <xf numFmtId="0" fontId="35" fillId="33" borderId="15" xfId="383" applyFont="1" applyFill="1" applyBorder="1" applyAlignment="1">
      <alignment vertical="center" wrapText="1"/>
    </xf>
    <xf numFmtId="0" fontId="35" fillId="33" borderId="13" xfId="383" applyFont="1" applyFill="1" applyBorder="1" applyAlignment="1">
      <alignment vertical="center" wrapText="1"/>
    </xf>
    <xf numFmtId="0" fontId="34" fillId="0" borderId="0" xfId="383" applyFont="1" applyAlignment="1">
      <alignment horizontal="right" vertical="center" wrapText="1"/>
    </xf>
    <xf numFmtId="49" fontId="35" fillId="33" borderId="13" xfId="383" applyNumberFormat="1" applyFont="1" applyFill="1" applyBorder="1" applyAlignment="1">
      <alignment horizontal="left" vertical="top" wrapText="1"/>
    </xf>
    <xf numFmtId="0" fontId="1" fillId="0" borderId="0" xfId="383">
      <alignment vertical="center"/>
    </xf>
    <xf numFmtId="0" fontId="40" fillId="0" borderId="0" xfId="383" applyFont="1" applyAlignment="1">
      <alignment horizontal="left" wrapText="1"/>
    </xf>
    <xf numFmtId="0" fontId="46" fillId="0" borderId="19" xfId="383" applyFont="1" applyBorder="1" applyAlignment="1">
      <alignment horizontal="left" vertical="center" wrapText="1"/>
    </xf>
    <xf numFmtId="0" fontId="35" fillId="0" borderId="10" xfId="383" applyFont="1" applyBorder="1" applyAlignment="1">
      <alignment wrapText="1"/>
    </xf>
    <xf numFmtId="0" fontId="34" fillId="0" borderId="11" xfId="383" applyFont="1" applyBorder="1" applyAlignment="1">
      <alignment wrapText="1"/>
    </xf>
    <xf numFmtId="0" fontId="34" fillId="0" borderId="11" xfId="383" applyFont="1" applyBorder="1" applyAlignment="1">
      <alignment horizontal="right" vertical="center" wrapText="1"/>
    </xf>
    <xf numFmtId="49" fontId="35" fillId="33" borderId="10" xfId="383" applyNumberFormat="1" applyFont="1" applyFill="1" applyBorder="1" applyAlignment="1">
      <alignment vertical="center" wrapText="1"/>
    </xf>
    <xf numFmtId="49" fontId="35" fillId="33" borderId="12" xfId="383" applyNumberFormat="1" applyFont="1" applyFill="1" applyBorder="1" applyAlignment="1">
      <alignment vertical="center" wrapText="1"/>
    </xf>
    <xf numFmtId="0" fontId="35" fillId="33" borderId="10" xfId="383" applyFont="1" applyFill="1" applyBorder="1" applyAlignment="1">
      <alignment vertical="center" wrapText="1"/>
    </xf>
    <xf numFmtId="0" fontId="35" fillId="33" borderId="12" xfId="383" applyFont="1" applyFill="1" applyBorder="1" applyAlignment="1">
      <alignment vertical="center" wrapText="1"/>
    </xf>
    <xf numFmtId="4" fontId="36" fillId="34" borderId="10" xfId="383" applyNumberFormat="1" applyFont="1" applyFill="1" applyBorder="1" applyAlignment="1">
      <alignment horizontal="right" vertical="top" wrapText="1"/>
    </xf>
    <xf numFmtId="176" fontId="36" fillId="34" borderId="10" xfId="383" applyNumberFormat="1" applyFont="1" applyFill="1" applyBorder="1" applyAlignment="1">
      <alignment horizontal="right" vertical="top" wrapText="1"/>
    </xf>
    <xf numFmtId="176" fontId="36" fillId="34" borderId="12" xfId="383" applyNumberFormat="1" applyFont="1" applyFill="1" applyBorder="1" applyAlignment="1">
      <alignment horizontal="right" vertical="top" wrapText="1"/>
    </xf>
    <xf numFmtId="4" fontId="35" fillId="35" borderId="10" xfId="383" applyNumberFormat="1" applyFont="1" applyFill="1" applyBorder="1" applyAlignment="1">
      <alignment horizontal="right" vertical="top" wrapText="1"/>
    </xf>
    <xf numFmtId="176" fontId="35" fillId="35" borderId="10" xfId="383" applyNumberFormat="1" applyFont="1" applyFill="1" applyBorder="1" applyAlignment="1">
      <alignment horizontal="right" vertical="top" wrapText="1"/>
    </xf>
    <xf numFmtId="176" fontId="35" fillId="35" borderId="12" xfId="383" applyNumberFormat="1" applyFont="1" applyFill="1" applyBorder="1" applyAlignment="1">
      <alignment horizontal="right" vertical="top" wrapText="1"/>
    </xf>
    <xf numFmtId="0" fontId="35" fillId="35" borderId="10" xfId="383" applyFont="1" applyFill="1" applyBorder="1" applyAlignment="1">
      <alignment horizontal="right" vertical="top" wrapText="1"/>
    </xf>
    <xf numFmtId="0" fontId="35" fillId="35" borderId="12" xfId="383" applyFont="1" applyFill="1" applyBorder="1" applyAlignment="1">
      <alignment horizontal="right" vertical="top" wrapText="1"/>
    </xf>
    <xf numFmtId="4" fontId="35" fillId="35" borderId="13" xfId="383" applyNumberFormat="1" applyFont="1" applyFill="1" applyBorder="1" applyAlignment="1">
      <alignment horizontal="right" vertical="top" wrapText="1"/>
    </xf>
    <xf numFmtId="0" fontId="35" fillId="35" borderId="13" xfId="383" applyFont="1" applyFill="1" applyBorder="1" applyAlignment="1">
      <alignment horizontal="right" vertical="top" wrapText="1"/>
    </xf>
    <xf numFmtId="176" fontId="35" fillId="35" borderId="13" xfId="383" applyNumberFormat="1" applyFont="1" applyFill="1" applyBorder="1" applyAlignment="1">
      <alignment horizontal="right" vertical="top" wrapText="1"/>
    </xf>
    <xf numFmtId="176" fontId="35" fillId="35" borderId="20" xfId="383" applyNumberFormat="1" applyFont="1" applyFill="1" applyBorder="1" applyAlignment="1">
      <alignment horizontal="right" vertical="top" wrapText="1"/>
    </xf>
  </cellXfs>
  <cellStyles count="397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14029086.0842</v>
      </c>
      <c r="F3" s="25">
        <f>RA!I7</f>
        <v>1317378.524</v>
      </c>
      <c r="G3" s="16">
        <f>SUM(G4:G41)</f>
        <v>12712147.945399998</v>
      </c>
      <c r="H3" s="27">
        <f>RA!J7</f>
        <v>9.3864853439725593</v>
      </c>
      <c r="I3" s="20">
        <f>SUM(I4:I41)</f>
        <v>14029092.320910195</v>
      </c>
      <c r="J3" s="21">
        <f>SUM(J4:J41)</f>
        <v>12712147.87659101</v>
      </c>
      <c r="K3" s="22">
        <f>E3-I3</f>
        <v>-6.2367101944983006</v>
      </c>
      <c r="L3" s="22">
        <f>G3-J3</f>
        <v>6.8808987736701965E-2</v>
      </c>
    </row>
    <row r="4" spans="1:13" x14ac:dyDescent="0.2">
      <c r="A4" s="47">
        <f>RA!A8</f>
        <v>42496</v>
      </c>
      <c r="B4" s="12">
        <v>12</v>
      </c>
      <c r="C4" s="42" t="s">
        <v>6</v>
      </c>
      <c r="D4" s="42"/>
      <c r="E4" s="15">
        <f>VLOOKUP(C4,RA!B8:D35,3,0)</f>
        <v>434532.13199999998</v>
      </c>
      <c r="F4" s="25">
        <f>VLOOKUP(C4,RA!B8:I38,8,0)</f>
        <v>109866.67049999999</v>
      </c>
      <c r="G4" s="16">
        <f t="shared" ref="G4:G41" si="0">E4-F4</f>
        <v>324665.46149999998</v>
      </c>
      <c r="H4" s="27">
        <f>RA!J8</f>
        <v>25.283900178871001</v>
      </c>
      <c r="I4" s="20">
        <f>VLOOKUP(B4,RMS!B:D,3,FALSE)</f>
        <v>434532.75269316201</v>
      </c>
      <c r="J4" s="21">
        <f>VLOOKUP(B4,RMS!B:E,4,FALSE)</f>
        <v>324665.47023760702</v>
      </c>
      <c r="K4" s="22">
        <f t="shared" ref="K4:K41" si="1">E4-I4</f>
        <v>-0.62069316202541813</v>
      </c>
      <c r="L4" s="22">
        <f t="shared" ref="L4:L41" si="2">G4-J4</f>
        <v>-8.7376070441678166E-3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51274.3799</v>
      </c>
      <c r="F5" s="25">
        <f>VLOOKUP(C5,RA!B9:I39,8,0)</f>
        <v>11609.549800000001</v>
      </c>
      <c r="G5" s="16">
        <f t="shared" si="0"/>
        <v>39664.830099999999</v>
      </c>
      <c r="H5" s="27">
        <f>RA!J9</f>
        <v>22.642009172304</v>
      </c>
      <c r="I5" s="20">
        <f>VLOOKUP(B5,RMS!B:D,3,FALSE)</f>
        <v>51274.401012820497</v>
      </c>
      <c r="J5" s="21">
        <f>VLOOKUP(B5,RMS!B:E,4,FALSE)</f>
        <v>39664.822536752101</v>
      </c>
      <c r="K5" s="22">
        <f t="shared" si="1"/>
        <v>-2.1112820497364737E-2</v>
      </c>
      <c r="L5" s="22">
        <f t="shared" si="2"/>
        <v>7.5632478983607143E-3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90085.273400000005</v>
      </c>
      <c r="F6" s="25">
        <f>VLOOKUP(C6,RA!B10:I40,8,0)</f>
        <v>26735.913499999999</v>
      </c>
      <c r="G6" s="16">
        <f t="shared" si="0"/>
        <v>63349.35990000001</v>
      </c>
      <c r="H6" s="27">
        <f>RA!J10</f>
        <v>29.678450751085801</v>
      </c>
      <c r="I6" s="20">
        <f>VLOOKUP(B6,RMS!B:D,3,FALSE)</f>
        <v>90087.189451040002</v>
      </c>
      <c r="J6" s="21">
        <f>VLOOKUP(B6,RMS!B:E,4,FALSE)</f>
        <v>63349.359964966301</v>
      </c>
      <c r="K6" s="22">
        <f>E6-I6</f>
        <v>-1.9160510399960913</v>
      </c>
      <c r="L6" s="22">
        <f t="shared" si="2"/>
        <v>-6.4966290665324777E-5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47682.032700000003</v>
      </c>
      <c r="F7" s="25">
        <f>VLOOKUP(C7,RA!B11:I41,8,0)</f>
        <v>9603.6371999999992</v>
      </c>
      <c r="G7" s="16">
        <f t="shared" si="0"/>
        <v>38078.395500000006</v>
      </c>
      <c r="H7" s="27">
        <f>RA!J11</f>
        <v>20.140997889966201</v>
      </c>
      <c r="I7" s="20">
        <f>VLOOKUP(B7,RMS!B:D,3,FALSE)</f>
        <v>47682.049074086703</v>
      </c>
      <c r="J7" s="21">
        <f>VLOOKUP(B7,RMS!B:E,4,FALSE)</f>
        <v>38078.3951814916</v>
      </c>
      <c r="K7" s="22">
        <f t="shared" si="1"/>
        <v>-1.6374086699215695E-2</v>
      </c>
      <c r="L7" s="22">
        <f t="shared" si="2"/>
        <v>3.1850840605329722E-4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260498.19349999999</v>
      </c>
      <c r="F8" s="25">
        <f>VLOOKUP(C8,RA!B12:I42,8,0)</f>
        <v>29267.652399999999</v>
      </c>
      <c r="G8" s="16">
        <f t="shared" si="0"/>
        <v>231230.5411</v>
      </c>
      <c r="H8" s="27">
        <f>RA!J12</f>
        <v>11.235261176580901</v>
      </c>
      <c r="I8" s="20">
        <f>VLOOKUP(B8,RMS!B:D,3,FALSE)</f>
        <v>260498.22063931599</v>
      </c>
      <c r="J8" s="21">
        <f>VLOOKUP(B8,RMS!B:E,4,FALSE)</f>
        <v>231230.53307350399</v>
      </c>
      <c r="K8" s="22">
        <f t="shared" si="1"/>
        <v>-2.7139315992826596E-2</v>
      </c>
      <c r="L8" s="22">
        <f t="shared" si="2"/>
        <v>8.026496012462303E-3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225048.5993</v>
      </c>
      <c r="F9" s="25">
        <f>VLOOKUP(C9,RA!B13:I43,8,0)</f>
        <v>45715.374300000003</v>
      </c>
      <c r="G9" s="16">
        <f t="shared" si="0"/>
        <v>179333.22500000001</v>
      </c>
      <c r="H9" s="27">
        <f>RA!J13</f>
        <v>20.3135564683339</v>
      </c>
      <c r="I9" s="20">
        <f>VLOOKUP(B9,RMS!B:D,3,FALSE)</f>
        <v>225048.763647863</v>
      </c>
      <c r="J9" s="21">
        <f>VLOOKUP(B9,RMS!B:E,4,FALSE)</f>
        <v>179333.22454786301</v>
      </c>
      <c r="K9" s="22">
        <f t="shared" si="1"/>
        <v>-0.16434786299942061</v>
      </c>
      <c r="L9" s="22">
        <f t="shared" si="2"/>
        <v>4.5213699922896922E-4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146499.67259999999</v>
      </c>
      <c r="F10" s="25">
        <f>VLOOKUP(C10,RA!B14:I43,8,0)</f>
        <v>32706.332699999999</v>
      </c>
      <c r="G10" s="16">
        <f t="shared" si="0"/>
        <v>113793.33989999999</v>
      </c>
      <c r="H10" s="27">
        <f>RA!J14</f>
        <v>22.325191667356702</v>
      </c>
      <c r="I10" s="20">
        <f>VLOOKUP(B10,RMS!B:D,3,FALSE)</f>
        <v>146499.708296581</v>
      </c>
      <c r="J10" s="21">
        <f>VLOOKUP(B10,RMS!B:E,4,FALSE)</f>
        <v>113793.343498291</v>
      </c>
      <c r="K10" s="22">
        <f t="shared" si="1"/>
        <v>-3.569658100605011E-2</v>
      </c>
      <c r="L10" s="22">
        <f t="shared" si="2"/>
        <v>-3.5982910048915073E-3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131220.46520000001</v>
      </c>
      <c r="F11" s="25">
        <f>VLOOKUP(C11,RA!B15:I44,8,0)</f>
        <v>29739.931</v>
      </c>
      <c r="G11" s="16">
        <f t="shared" si="0"/>
        <v>101480.53420000001</v>
      </c>
      <c r="H11" s="27">
        <f>RA!J15</f>
        <v>22.6640950820223</v>
      </c>
      <c r="I11" s="20">
        <f>VLOOKUP(B11,RMS!B:D,3,FALSE)</f>
        <v>131220.72857094</v>
      </c>
      <c r="J11" s="21">
        <f>VLOOKUP(B11,RMS!B:E,4,FALSE)</f>
        <v>101480.53387521399</v>
      </c>
      <c r="K11" s="22">
        <f t="shared" si="1"/>
        <v>-0.26337093999609351</v>
      </c>
      <c r="L11" s="22">
        <f t="shared" si="2"/>
        <v>3.2478601497132331E-4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675002.75230000005</v>
      </c>
      <c r="F12" s="25">
        <f>VLOOKUP(C12,RA!B16:I45,8,0)</f>
        <v>26556.907999999999</v>
      </c>
      <c r="G12" s="16">
        <f t="shared" si="0"/>
        <v>648445.8443</v>
      </c>
      <c r="H12" s="27">
        <f>RA!J16</f>
        <v>3.9343406985393998</v>
      </c>
      <c r="I12" s="20">
        <f>VLOOKUP(B12,RMS!B:D,3,FALSE)</f>
        <v>675002.04928717902</v>
      </c>
      <c r="J12" s="21">
        <f>VLOOKUP(B12,RMS!B:E,4,FALSE)</f>
        <v>648445.84550000005</v>
      </c>
      <c r="K12" s="22">
        <f t="shared" si="1"/>
        <v>0.70301282103173435</v>
      </c>
      <c r="L12" s="22">
        <f t="shared" si="2"/>
        <v>-1.2000000569969416E-3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349661.33480000001</v>
      </c>
      <c r="F13" s="25">
        <f>VLOOKUP(C13,RA!B17:I46,8,0)</f>
        <v>44833.809099999999</v>
      </c>
      <c r="G13" s="16">
        <f t="shared" si="0"/>
        <v>304827.5257</v>
      </c>
      <c r="H13" s="27">
        <f>RA!J17</f>
        <v>12.8220665649647</v>
      </c>
      <c r="I13" s="20">
        <f>VLOOKUP(B13,RMS!B:D,3,FALSE)</f>
        <v>349661.34382649598</v>
      </c>
      <c r="J13" s="21">
        <f>VLOOKUP(B13,RMS!B:E,4,FALSE)</f>
        <v>304827.52522564097</v>
      </c>
      <c r="K13" s="22">
        <f t="shared" si="1"/>
        <v>-9.026495972648263E-3</v>
      </c>
      <c r="L13" s="22">
        <f t="shared" si="2"/>
        <v>4.7435902524739504E-4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1206521.1401</v>
      </c>
      <c r="F14" s="25">
        <f>VLOOKUP(C14,RA!B18:I47,8,0)</f>
        <v>167865.94820000001</v>
      </c>
      <c r="G14" s="16">
        <f t="shared" si="0"/>
        <v>1038655.1919</v>
      </c>
      <c r="H14" s="27">
        <f>RA!J18</f>
        <v>13.913220632511001</v>
      </c>
      <c r="I14" s="20">
        <f>VLOOKUP(B14,RMS!B:D,3,FALSE)</f>
        <v>1206521.3039367499</v>
      </c>
      <c r="J14" s="21">
        <f>VLOOKUP(B14,RMS!B:E,4,FALSE)</f>
        <v>1038655.17899316</v>
      </c>
      <c r="K14" s="22">
        <f t="shared" si="1"/>
        <v>-0.16383674996905029</v>
      </c>
      <c r="L14" s="22">
        <f t="shared" si="2"/>
        <v>1.2906839954666793E-2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354390.27740000002</v>
      </c>
      <c r="F15" s="25">
        <f>VLOOKUP(C15,RA!B19:I48,8,0)</f>
        <v>32656.729899999998</v>
      </c>
      <c r="G15" s="16">
        <f t="shared" si="0"/>
        <v>321733.54750000004</v>
      </c>
      <c r="H15" s="27">
        <f>RA!J19</f>
        <v>9.2149057077941201</v>
      </c>
      <c r="I15" s="20">
        <f>VLOOKUP(B15,RMS!B:D,3,FALSE)</f>
        <v>354390.28859829099</v>
      </c>
      <c r="J15" s="21">
        <f>VLOOKUP(B15,RMS!B:E,4,FALSE)</f>
        <v>321733.547752137</v>
      </c>
      <c r="K15" s="22">
        <f t="shared" si="1"/>
        <v>-1.1198290972970426E-2</v>
      </c>
      <c r="L15" s="22">
        <f t="shared" si="2"/>
        <v>-2.521369606256485E-4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837319.34600000002</v>
      </c>
      <c r="F16" s="25">
        <f>VLOOKUP(C16,RA!B20:I49,8,0)</f>
        <v>65455.884299999998</v>
      </c>
      <c r="G16" s="16">
        <f t="shared" si="0"/>
        <v>771863.46169999999</v>
      </c>
      <c r="H16" s="27">
        <f>RA!J20</f>
        <v>7.8173142198006698</v>
      </c>
      <c r="I16" s="20">
        <f>VLOOKUP(B16,RMS!B:D,3,FALSE)</f>
        <v>837319.35549999995</v>
      </c>
      <c r="J16" s="21">
        <f>VLOOKUP(B16,RMS!B:E,4,FALSE)</f>
        <v>771863.46169999999</v>
      </c>
      <c r="K16" s="22">
        <f t="shared" si="1"/>
        <v>-9.4999999273568392E-3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246600.87210000001</v>
      </c>
      <c r="F17" s="25">
        <f>VLOOKUP(C17,RA!B21:I50,8,0)</f>
        <v>28497.279999999999</v>
      </c>
      <c r="G17" s="16">
        <f t="shared" si="0"/>
        <v>218103.59210000001</v>
      </c>
      <c r="H17" s="27">
        <f>RA!J21</f>
        <v>11.5560337468896</v>
      </c>
      <c r="I17" s="20">
        <f>VLOOKUP(B17,RMS!B:D,3,FALSE)</f>
        <v>246600.72646516899</v>
      </c>
      <c r="J17" s="21">
        <f>VLOOKUP(B17,RMS!B:E,4,FALSE)</f>
        <v>218103.59204887701</v>
      </c>
      <c r="K17" s="22">
        <f t="shared" si="1"/>
        <v>0.14563483101665042</v>
      </c>
      <c r="L17" s="22">
        <f t="shared" si="2"/>
        <v>5.1123002776876092E-5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1067009.9687999999</v>
      </c>
      <c r="F18" s="25">
        <f>VLOOKUP(C18,RA!B22:I51,8,0)</f>
        <v>46416.469299999997</v>
      </c>
      <c r="G18" s="16">
        <f t="shared" si="0"/>
        <v>1020593.4994999999</v>
      </c>
      <c r="H18" s="27">
        <f>RA!J22</f>
        <v>4.3501439215419602</v>
      </c>
      <c r="I18" s="20">
        <f>VLOOKUP(B18,RMS!B:D,3,FALSE)</f>
        <v>1067011.0009999999</v>
      </c>
      <c r="J18" s="21">
        <f>VLOOKUP(B18,RMS!B:E,4,FALSE)</f>
        <v>1020593.4986</v>
      </c>
      <c r="K18" s="22">
        <f t="shared" si="1"/>
        <v>-1.0322000000160187</v>
      </c>
      <c r="L18" s="22">
        <f t="shared" si="2"/>
        <v>8.9999986812472343E-4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2026799.5932</v>
      </c>
      <c r="F19" s="25">
        <f>VLOOKUP(C19,RA!B23:I52,8,0)</f>
        <v>215431.67980000001</v>
      </c>
      <c r="G19" s="16">
        <f t="shared" si="0"/>
        <v>1811367.9134</v>
      </c>
      <c r="H19" s="27">
        <f>RA!J23</f>
        <v>10.629155468689801</v>
      </c>
      <c r="I19" s="20">
        <f>VLOOKUP(B19,RMS!B:D,3,FALSE)</f>
        <v>2026800.8480906</v>
      </c>
      <c r="J19" s="21">
        <f>VLOOKUP(B19,RMS!B:E,4,FALSE)</f>
        <v>1811367.9352846199</v>
      </c>
      <c r="K19" s="22">
        <f t="shared" si="1"/>
        <v>-1.2548905999865383</v>
      </c>
      <c r="L19" s="22">
        <f t="shared" si="2"/>
        <v>-2.1884619956836104E-2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185683.70490000001</v>
      </c>
      <c r="F20" s="25">
        <f>VLOOKUP(C20,RA!B24:I53,8,0)</f>
        <v>30363.963</v>
      </c>
      <c r="G20" s="16">
        <f t="shared" si="0"/>
        <v>155319.74190000002</v>
      </c>
      <c r="H20" s="27">
        <f>RA!J24</f>
        <v>16.352518933393998</v>
      </c>
      <c r="I20" s="20">
        <f>VLOOKUP(B20,RMS!B:D,3,FALSE)</f>
        <v>185683.728213978</v>
      </c>
      <c r="J20" s="21">
        <f>VLOOKUP(B20,RMS!B:E,4,FALSE)</f>
        <v>155319.72749388701</v>
      </c>
      <c r="K20" s="22">
        <f t="shared" si="1"/>
        <v>-2.3313977988436818E-2</v>
      </c>
      <c r="L20" s="22">
        <f t="shared" si="2"/>
        <v>1.4406113012228161E-2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202922.23680000001</v>
      </c>
      <c r="F21" s="25">
        <f>VLOOKUP(C21,RA!B25:I54,8,0)</f>
        <v>14440.3968</v>
      </c>
      <c r="G21" s="16">
        <f t="shared" si="0"/>
        <v>188481.84000000003</v>
      </c>
      <c r="H21" s="27">
        <f>RA!J25</f>
        <v>7.1162219713911599</v>
      </c>
      <c r="I21" s="20">
        <f>VLOOKUP(B21,RMS!B:D,3,FALSE)</f>
        <v>202922.22466826299</v>
      </c>
      <c r="J21" s="21">
        <f>VLOOKUP(B21,RMS!B:E,4,FALSE)</f>
        <v>188481.82893511499</v>
      </c>
      <c r="K21" s="22">
        <f t="shared" si="1"/>
        <v>1.2131737021263689E-2</v>
      </c>
      <c r="L21" s="22">
        <f t="shared" si="2"/>
        <v>1.1064885038649663E-2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458848.96409999998</v>
      </c>
      <c r="F22" s="25">
        <f>VLOOKUP(C22,RA!B26:I55,8,0)</f>
        <v>99279.539600000004</v>
      </c>
      <c r="G22" s="16">
        <f t="shared" si="0"/>
        <v>359569.42449999996</v>
      </c>
      <c r="H22" s="27">
        <f>RA!J26</f>
        <v>21.636648955878101</v>
      </c>
      <c r="I22" s="20">
        <f>VLOOKUP(B22,RMS!B:D,3,FALSE)</f>
        <v>458848.93858462299</v>
      </c>
      <c r="J22" s="21">
        <f>VLOOKUP(B22,RMS!B:E,4,FALSE)</f>
        <v>359569.41333138</v>
      </c>
      <c r="K22" s="22">
        <f t="shared" si="1"/>
        <v>2.5515376997645944E-2</v>
      </c>
      <c r="L22" s="22">
        <f t="shared" si="2"/>
        <v>1.1168619967065752E-2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171947.6145</v>
      </c>
      <c r="F23" s="25">
        <f>VLOOKUP(C23,RA!B27:I56,8,0)</f>
        <v>47032.161399999997</v>
      </c>
      <c r="G23" s="16">
        <f t="shared" si="0"/>
        <v>124915.4531</v>
      </c>
      <c r="H23" s="27">
        <f>RA!J27</f>
        <v>27.3526105824516</v>
      </c>
      <c r="I23" s="20">
        <f>VLOOKUP(B23,RMS!B:D,3,FALSE)</f>
        <v>171947.43425442101</v>
      </c>
      <c r="J23" s="21">
        <f>VLOOKUP(B23,RMS!B:E,4,FALSE)</f>
        <v>124915.468365122</v>
      </c>
      <c r="K23" s="22">
        <f t="shared" si="1"/>
        <v>0.18024557898752391</v>
      </c>
      <c r="L23" s="22">
        <f t="shared" si="2"/>
        <v>-1.5265121997799724E-2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726893.84420000005</v>
      </c>
      <c r="F24" s="25">
        <f>VLOOKUP(C24,RA!B28:I57,8,0)</f>
        <v>16871.3704</v>
      </c>
      <c r="G24" s="16">
        <f t="shared" si="0"/>
        <v>710022.47380000004</v>
      </c>
      <c r="H24" s="27">
        <f>RA!J28</f>
        <v>2.3210225997398801</v>
      </c>
      <c r="I24" s="20">
        <f>VLOOKUP(B24,RMS!B:D,3,FALSE)</f>
        <v>726893.84424336301</v>
      </c>
      <c r="J24" s="21">
        <f>VLOOKUP(B24,RMS!B:E,4,FALSE)</f>
        <v>710022.47210619505</v>
      </c>
      <c r="K24" s="22">
        <f t="shared" si="1"/>
        <v>-4.3362961150705814E-5</v>
      </c>
      <c r="L24" s="22">
        <f t="shared" si="2"/>
        <v>1.693804981186986E-3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687932.79509999999</v>
      </c>
      <c r="F25" s="25">
        <f>VLOOKUP(C25,RA!B29:I58,8,0)</f>
        <v>98782.441699999996</v>
      </c>
      <c r="G25" s="16">
        <f t="shared" si="0"/>
        <v>589150.35340000002</v>
      </c>
      <c r="H25" s="27">
        <f>RA!J29</f>
        <v>14.3593156778695</v>
      </c>
      <c r="I25" s="20">
        <f>VLOOKUP(B25,RMS!B:D,3,FALSE)</f>
        <v>687934.54163805302</v>
      </c>
      <c r="J25" s="21">
        <f>VLOOKUP(B25,RMS!B:E,4,FALSE)</f>
        <v>589150.351962485</v>
      </c>
      <c r="K25" s="22">
        <f t="shared" si="1"/>
        <v>-1.7465380530338734</v>
      </c>
      <c r="L25" s="22">
        <f t="shared" si="2"/>
        <v>1.4375150203704834E-3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VLOOKUP(C26,RA!B30:D55,3,0)</f>
        <v>1113550.1217</v>
      </c>
      <c r="F26" s="25">
        <f>VLOOKUP(C26,RA!B30:I59,8,0)</f>
        <v>105698.6235</v>
      </c>
      <c r="G26" s="16">
        <f t="shared" si="0"/>
        <v>1007851.4982</v>
      </c>
      <c r="H26" s="27">
        <f>RA!J30</f>
        <v>9.4920400474327398</v>
      </c>
      <c r="I26" s="20">
        <f>VLOOKUP(B26,RMS!B:D,3,FALSE)</f>
        <v>1113550.13959115</v>
      </c>
      <c r="J26" s="21">
        <f>VLOOKUP(B26,RMS!B:E,4,FALSE)</f>
        <v>1007851.49562284</v>
      </c>
      <c r="K26" s="22">
        <f t="shared" si="1"/>
        <v>-1.7891149967908859E-2</v>
      </c>
      <c r="L26" s="22">
        <f t="shared" si="2"/>
        <v>2.5771600194275379E-3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1087887.649</v>
      </c>
      <c r="F27" s="25">
        <f>VLOOKUP(C27,RA!B31:I60,8,0)</f>
        <v>-31705.591700000001</v>
      </c>
      <c r="G27" s="16">
        <f t="shared" si="0"/>
        <v>1119593.2407</v>
      </c>
      <c r="H27" s="27">
        <f>RA!J31</f>
        <v>-2.9144178380133399</v>
      </c>
      <c r="I27" s="20">
        <f>VLOOKUP(B27,RMS!B:D,3,FALSE)</f>
        <v>1087887.6871672601</v>
      </c>
      <c r="J27" s="21">
        <f>VLOOKUP(B27,RMS!B:E,4,FALSE)</f>
        <v>1119593.19340796</v>
      </c>
      <c r="K27" s="22">
        <f t="shared" si="1"/>
        <v>-3.8167260121554136E-2</v>
      </c>
      <c r="L27" s="22">
        <f t="shared" si="2"/>
        <v>4.7292039962485433E-2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87262.225999999995</v>
      </c>
      <c r="F28" s="25">
        <f>VLOOKUP(C28,RA!B32:I61,8,0)</f>
        <v>23587.488499999999</v>
      </c>
      <c r="G28" s="16">
        <f t="shared" si="0"/>
        <v>63674.737499999996</v>
      </c>
      <c r="H28" s="27">
        <f>RA!J32</f>
        <v>27.030583084140002</v>
      </c>
      <c r="I28" s="20">
        <f>VLOOKUP(B28,RMS!B:D,3,FALSE)</f>
        <v>87262.161337826197</v>
      </c>
      <c r="J28" s="21">
        <f>VLOOKUP(B28,RMS!B:E,4,FALSE)</f>
        <v>63674.737259435497</v>
      </c>
      <c r="K28" s="22">
        <f t="shared" si="1"/>
        <v>6.4662173797842115E-2</v>
      </c>
      <c r="L28" s="22">
        <f t="shared" si="2"/>
        <v>2.4056449910858646E-4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113939.43459999999</v>
      </c>
      <c r="F30" s="25">
        <f>VLOOKUP(C30,RA!B34:I64,8,0)</f>
        <v>7169.4709000000003</v>
      </c>
      <c r="G30" s="16">
        <f t="shared" si="0"/>
        <v>106769.96369999999</v>
      </c>
      <c r="H30" s="27">
        <f>RA!J34</f>
        <v>6.2923525337556798</v>
      </c>
      <c r="I30" s="20">
        <f>VLOOKUP(B30,RMS!B:D,3,FALSE)</f>
        <v>113939.43459999999</v>
      </c>
      <c r="J30" s="21">
        <f>VLOOKUP(B30,RMS!B:E,4,FALSE)</f>
        <v>106769.9648</v>
      </c>
      <c r="K30" s="22">
        <f t="shared" si="1"/>
        <v>0</v>
      </c>
      <c r="L30" s="22">
        <f t="shared" si="2"/>
        <v>-1.1000000085914508E-3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VLOOKUP(C31,RA!B34:D61,3,0)</f>
        <v>144568.34</v>
      </c>
      <c r="F31" s="25">
        <f>VLOOKUP(C31,RA!B34:I65,8,0)</f>
        <v>144.29</v>
      </c>
      <c r="G31" s="16">
        <f t="shared" si="0"/>
        <v>144424.04999999999</v>
      </c>
      <c r="H31" s="27">
        <f>RA!J34</f>
        <v>6.2923525337556798</v>
      </c>
      <c r="I31" s="20">
        <f>VLOOKUP(B31,RMS!B:D,3,FALSE)</f>
        <v>144568.34</v>
      </c>
      <c r="J31" s="21">
        <f>VLOOKUP(B31,RMS!B:E,4,FALSE)</f>
        <v>144424.04999999999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92790.64</v>
      </c>
      <c r="F32" s="25">
        <f>VLOOKUP(C32,RA!B34:I65,8,0)</f>
        <v>-9992.01</v>
      </c>
      <c r="G32" s="16">
        <f t="shared" si="0"/>
        <v>102782.65</v>
      </c>
      <c r="H32" s="27">
        <f>RA!J34</f>
        <v>6.2923525337556798</v>
      </c>
      <c r="I32" s="20">
        <f>VLOOKUP(B32,RMS!B:D,3,FALSE)</f>
        <v>92790.64</v>
      </c>
      <c r="J32" s="21">
        <f>VLOOKUP(B32,RMS!B:E,4,FALSE)</f>
        <v>102782.65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140988.04999999999</v>
      </c>
      <c r="F33" s="25">
        <f>VLOOKUP(C33,RA!B34:I66,8,0)</f>
        <v>-3948.76</v>
      </c>
      <c r="G33" s="16">
        <f t="shared" si="0"/>
        <v>144936.81</v>
      </c>
      <c r="H33" s="27">
        <f>RA!J35</f>
        <v>7.6490672053754798</v>
      </c>
      <c r="I33" s="20">
        <f>VLOOKUP(B33,RMS!B:D,3,FALSE)</f>
        <v>140988.04999999999</v>
      </c>
      <c r="J33" s="21">
        <f>VLOOKUP(B33,RMS!B:E,4,FALSE)</f>
        <v>144936.81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163204.41</v>
      </c>
      <c r="F34" s="25">
        <f>VLOOKUP(C34,RA!B34:I67,8,0)</f>
        <v>-29399.200000000001</v>
      </c>
      <c r="G34" s="16">
        <f t="shared" si="0"/>
        <v>192603.61000000002</v>
      </c>
      <c r="H34" s="27">
        <f>RA!J34</f>
        <v>6.2923525337556798</v>
      </c>
      <c r="I34" s="20">
        <f>VLOOKUP(B34,RMS!B:D,3,FALSE)</f>
        <v>163204.41</v>
      </c>
      <c r="J34" s="21">
        <f>VLOOKUP(B34,RMS!B:E,4,FALSE)</f>
        <v>192603.61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VLOOKUP(C35,RA!B35:D64,3,0)</f>
        <v>0.18</v>
      </c>
      <c r="F35" s="25">
        <f>VLOOKUP(C35,RA!B35:I68,8,0)</f>
        <v>0.16</v>
      </c>
      <c r="G35" s="16">
        <f t="shared" si="0"/>
        <v>1.999999999999999E-2</v>
      </c>
      <c r="H35" s="27">
        <f>RA!J35</f>
        <v>7.6490672053754798</v>
      </c>
      <c r="I35" s="20">
        <f>VLOOKUP(B35,RMS!B:D,3,FALSE)</f>
        <v>0.18</v>
      </c>
      <c r="J35" s="21">
        <f>VLOOKUP(B35,RMS!B:E,4,FALSE)</f>
        <v>0.02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38513.675000000003</v>
      </c>
      <c r="F36" s="25">
        <f>VLOOKUP(C36,RA!B8:I68,8,0)</f>
        <v>2774.9618</v>
      </c>
      <c r="G36" s="16">
        <f t="shared" si="0"/>
        <v>35738.713200000006</v>
      </c>
      <c r="H36" s="27">
        <f>RA!J35</f>
        <v>7.6490672053754798</v>
      </c>
      <c r="I36" s="20">
        <f>VLOOKUP(B36,RMS!B:D,3,FALSE)</f>
        <v>38513.675213675197</v>
      </c>
      <c r="J36" s="21">
        <f>VLOOKUP(B36,RMS!B:E,4,FALSE)</f>
        <v>35738.713675213701</v>
      </c>
      <c r="K36" s="22">
        <f t="shared" si="1"/>
        <v>-2.1367519366322085E-4</v>
      </c>
      <c r="L36" s="22">
        <f t="shared" si="2"/>
        <v>-4.7521369560854509E-4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311319.52799999999</v>
      </c>
      <c r="F37" s="25">
        <f>VLOOKUP(C37,RA!B8:I69,8,0)</f>
        <v>18007.531900000002</v>
      </c>
      <c r="G37" s="16">
        <f t="shared" si="0"/>
        <v>293311.99609999999</v>
      </c>
      <c r="H37" s="27">
        <f>RA!J36</f>
        <v>9.9807468218837E-2</v>
      </c>
      <c r="I37" s="20">
        <f>VLOOKUP(B37,RMS!B:D,3,FALSE)</f>
        <v>311319.52433504298</v>
      </c>
      <c r="J37" s="21">
        <f>VLOOKUP(B37,RMS!B:E,4,FALSE)</f>
        <v>293311.99559658102</v>
      </c>
      <c r="K37" s="22">
        <f t="shared" si="1"/>
        <v>3.6649570101872087E-3</v>
      </c>
      <c r="L37" s="22">
        <f t="shared" si="2"/>
        <v>5.0341896712779999E-4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94674.47</v>
      </c>
      <c r="F38" s="25">
        <f>VLOOKUP(C38,RA!B9:I70,8,0)</f>
        <v>-2522.46</v>
      </c>
      <c r="G38" s="16">
        <f t="shared" si="0"/>
        <v>97196.930000000008</v>
      </c>
      <c r="H38" s="27">
        <f>RA!J37</f>
        <v>-10.768338272049901</v>
      </c>
      <c r="I38" s="20">
        <f>VLOOKUP(B38,RMS!B:D,3,FALSE)</f>
        <v>94674.47</v>
      </c>
      <c r="J38" s="21">
        <f>VLOOKUP(B38,RMS!B:E,4,FALSE)</f>
        <v>97196.93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45036.74</v>
      </c>
      <c r="F39" s="25">
        <f>VLOOKUP(C39,RA!B10:I71,8,0)</f>
        <v>6055.29</v>
      </c>
      <c r="G39" s="16">
        <f t="shared" si="0"/>
        <v>38981.449999999997</v>
      </c>
      <c r="H39" s="27">
        <f>RA!J38</f>
        <v>-2.8007763778561401</v>
      </c>
      <c r="I39" s="20">
        <f>VLOOKUP(B39,RMS!B:D,3,FALSE)</f>
        <v>45036.74</v>
      </c>
      <c r="J39" s="21">
        <f>VLOOKUP(B39,RMS!B:E,4,FALSE)</f>
        <v>38981.449999999997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-18.013728918232101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10975.427</v>
      </c>
      <c r="F41" s="25">
        <f>VLOOKUP(C41,RA!B8:I72,8,0)</f>
        <v>1338.701</v>
      </c>
      <c r="G41" s="16">
        <f t="shared" si="0"/>
        <v>9636.7259999999987</v>
      </c>
      <c r="H41" s="27">
        <f>RA!J39</f>
        <v>-18.013728918232101</v>
      </c>
      <c r="I41" s="20">
        <f>VLOOKUP(B41,RMS!B:D,3,FALSE)</f>
        <v>10975.426972241101</v>
      </c>
      <c r="J41" s="21">
        <f>VLOOKUP(B41,RMS!B:E,4,FALSE)</f>
        <v>9636.7260146736298</v>
      </c>
      <c r="K41" s="22">
        <f t="shared" si="1"/>
        <v>2.7758898795582354E-5</v>
      </c>
      <c r="L41" s="22">
        <f t="shared" si="2"/>
        <v>-1.4673631085315719E-5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14034843.455499999</v>
      </c>
      <c r="E7" s="73">
        <v>17501622.937100001</v>
      </c>
      <c r="F7" s="74">
        <v>80.191668543771996</v>
      </c>
      <c r="G7" s="73">
        <v>13566643.3894</v>
      </c>
      <c r="H7" s="74">
        <v>3.4511120596404599</v>
      </c>
      <c r="I7" s="73">
        <v>1317378.524</v>
      </c>
      <c r="J7" s="74">
        <v>9.3864853439725593</v>
      </c>
      <c r="K7" s="73">
        <v>1685993.8626000001</v>
      </c>
      <c r="L7" s="74">
        <v>12.427494511408099</v>
      </c>
      <c r="M7" s="74">
        <v>-0.21863385554177001</v>
      </c>
      <c r="N7" s="73">
        <v>167807359.55770001</v>
      </c>
      <c r="O7" s="73">
        <v>3023182033.0228</v>
      </c>
      <c r="P7" s="73">
        <v>787233</v>
      </c>
      <c r="Q7" s="73">
        <v>763069</v>
      </c>
      <c r="R7" s="74">
        <v>3.1666861057125799</v>
      </c>
      <c r="S7" s="73">
        <v>17.828067999563</v>
      </c>
      <c r="T7" s="73">
        <v>17.352825211350499</v>
      </c>
      <c r="U7" s="75">
        <v>2.6656998852831202</v>
      </c>
      <c r="V7" s="63"/>
      <c r="W7" s="63"/>
    </row>
    <row r="8" spans="1:23" ht="12" customHeight="1" thickBot="1" x14ac:dyDescent="0.25">
      <c r="A8" s="53">
        <v>42496</v>
      </c>
      <c r="B8" s="62" t="s">
        <v>6</v>
      </c>
      <c r="C8" s="51"/>
      <c r="D8" s="76">
        <v>434532.13199999998</v>
      </c>
      <c r="E8" s="76">
        <v>567815.79630000005</v>
      </c>
      <c r="F8" s="77">
        <v>76.526953781754102</v>
      </c>
      <c r="G8" s="76">
        <v>476497.46509999997</v>
      </c>
      <c r="H8" s="77">
        <v>-8.8070422559736006</v>
      </c>
      <c r="I8" s="76">
        <v>109866.67049999999</v>
      </c>
      <c r="J8" s="77">
        <v>25.283900178871001</v>
      </c>
      <c r="K8" s="76">
        <v>124865.6795</v>
      </c>
      <c r="L8" s="77">
        <v>26.2048990069223</v>
      </c>
      <c r="M8" s="77">
        <v>-0.120121149863282</v>
      </c>
      <c r="N8" s="76">
        <v>4687044.8355999999</v>
      </c>
      <c r="O8" s="76">
        <v>111903287.99519999</v>
      </c>
      <c r="P8" s="76">
        <v>20970</v>
      </c>
      <c r="Q8" s="76">
        <v>21133</v>
      </c>
      <c r="R8" s="77">
        <v>-0.771305541096867</v>
      </c>
      <c r="S8" s="76">
        <v>20.721608583691001</v>
      </c>
      <c r="T8" s="76">
        <v>21.879703690909999</v>
      </c>
      <c r="U8" s="78">
        <v>-5.5888282154429296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51274.3799</v>
      </c>
      <c r="E9" s="76">
        <v>86701.760399999999</v>
      </c>
      <c r="F9" s="77">
        <v>59.138799101015699</v>
      </c>
      <c r="G9" s="76">
        <v>61993.167500000003</v>
      </c>
      <c r="H9" s="77">
        <v>-17.290272512692599</v>
      </c>
      <c r="I9" s="76">
        <v>11609.549800000001</v>
      </c>
      <c r="J9" s="77">
        <v>22.642009172304</v>
      </c>
      <c r="K9" s="76">
        <v>13514.263300000001</v>
      </c>
      <c r="L9" s="77">
        <v>21.799601222183099</v>
      </c>
      <c r="M9" s="77">
        <v>-0.140940979002533</v>
      </c>
      <c r="N9" s="76">
        <v>439361.70069999999</v>
      </c>
      <c r="O9" s="76">
        <v>15383766.4692</v>
      </c>
      <c r="P9" s="76">
        <v>2959</v>
      </c>
      <c r="Q9" s="76">
        <v>2581</v>
      </c>
      <c r="R9" s="77">
        <v>14.6454862456412</v>
      </c>
      <c r="S9" s="76">
        <v>17.3282797904698</v>
      </c>
      <c r="T9" s="76">
        <v>17.3599690430066</v>
      </c>
      <c r="U9" s="78">
        <v>-0.18287592836688199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90085.273400000005</v>
      </c>
      <c r="E10" s="76">
        <v>131059.2071</v>
      </c>
      <c r="F10" s="77">
        <v>68.736318030112699</v>
      </c>
      <c r="G10" s="76">
        <v>105047.4034</v>
      </c>
      <c r="H10" s="77">
        <v>-14.2432173625721</v>
      </c>
      <c r="I10" s="76">
        <v>26735.913499999999</v>
      </c>
      <c r="J10" s="77">
        <v>29.678450751085801</v>
      </c>
      <c r="K10" s="76">
        <v>27334.787700000001</v>
      </c>
      <c r="L10" s="77">
        <v>26.021383504277999</v>
      </c>
      <c r="M10" s="77">
        <v>-2.1908865968620999E-2</v>
      </c>
      <c r="N10" s="76">
        <v>853771.49919999996</v>
      </c>
      <c r="O10" s="76">
        <v>26328284.929900002</v>
      </c>
      <c r="P10" s="76">
        <v>83444</v>
      </c>
      <c r="Q10" s="76">
        <v>80070</v>
      </c>
      <c r="R10" s="77">
        <v>4.2138129137005098</v>
      </c>
      <c r="S10" s="76">
        <v>1.07958958583002</v>
      </c>
      <c r="T10" s="76">
        <v>0.99782053703009899</v>
      </c>
      <c r="U10" s="78">
        <v>7.5740864744497003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47682.032700000003</v>
      </c>
      <c r="E11" s="76">
        <v>69472.167000000001</v>
      </c>
      <c r="F11" s="77">
        <v>68.6347277752254</v>
      </c>
      <c r="G11" s="76">
        <v>53735.383900000001</v>
      </c>
      <c r="H11" s="77">
        <v>-11.265112037284601</v>
      </c>
      <c r="I11" s="76">
        <v>9603.6371999999992</v>
      </c>
      <c r="J11" s="77">
        <v>20.140997889966201</v>
      </c>
      <c r="K11" s="76">
        <v>11563.456200000001</v>
      </c>
      <c r="L11" s="77">
        <v>21.519258560652101</v>
      </c>
      <c r="M11" s="77">
        <v>-0.16948384342044701</v>
      </c>
      <c r="N11" s="76">
        <v>406449.15730000002</v>
      </c>
      <c r="O11" s="76">
        <v>8922145.9307000004</v>
      </c>
      <c r="P11" s="76">
        <v>2168</v>
      </c>
      <c r="Q11" s="76">
        <v>2095</v>
      </c>
      <c r="R11" s="77">
        <v>3.4844868735083501</v>
      </c>
      <c r="S11" s="76">
        <v>21.993557518450199</v>
      </c>
      <c r="T11" s="76">
        <v>22.686436897374701</v>
      </c>
      <c r="U11" s="78">
        <v>-3.1503742782097302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260498.19349999999</v>
      </c>
      <c r="E12" s="76">
        <v>213471.3339</v>
      </c>
      <c r="F12" s="77">
        <v>122.02958998795999</v>
      </c>
      <c r="G12" s="76">
        <v>117482.5607</v>
      </c>
      <c r="H12" s="77">
        <v>121.73349980445199</v>
      </c>
      <c r="I12" s="76">
        <v>29267.652399999999</v>
      </c>
      <c r="J12" s="77">
        <v>11.235261176580901</v>
      </c>
      <c r="K12" s="76">
        <v>25178.8609</v>
      </c>
      <c r="L12" s="77">
        <v>21.431998715363399</v>
      </c>
      <c r="M12" s="77">
        <v>0.16238985219541799</v>
      </c>
      <c r="N12" s="76">
        <v>1644010.5876</v>
      </c>
      <c r="O12" s="76">
        <v>29287436.2212</v>
      </c>
      <c r="P12" s="76">
        <v>2064</v>
      </c>
      <c r="Q12" s="76">
        <v>1761</v>
      </c>
      <c r="R12" s="77">
        <v>17.206132879045999</v>
      </c>
      <c r="S12" s="76">
        <v>126.210365067829</v>
      </c>
      <c r="T12" s="76">
        <v>92.577976093128896</v>
      </c>
      <c r="U12" s="78">
        <v>26.647881857108501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225048.5993</v>
      </c>
      <c r="E13" s="76">
        <v>313930.58769999997</v>
      </c>
      <c r="F13" s="77">
        <v>71.687375527440494</v>
      </c>
      <c r="G13" s="76">
        <v>224042.9528</v>
      </c>
      <c r="H13" s="77">
        <v>0.44886325922410802</v>
      </c>
      <c r="I13" s="76">
        <v>45715.374300000003</v>
      </c>
      <c r="J13" s="77">
        <v>20.3135564683339</v>
      </c>
      <c r="K13" s="76">
        <v>60281.9493</v>
      </c>
      <c r="L13" s="77">
        <v>26.906425105820201</v>
      </c>
      <c r="M13" s="77">
        <v>-0.241640742695757</v>
      </c>
      <c r="N13" s="76">
        <v>1955827.9465000001</v>
      </c>
      <c r="O13" s="76">
        <v>47970550.7707</v>
      </c>
      <c r="P13" s="76">
        <v>10862</v>
      </c>
      <c r="Q13" s="76">
        <v>9438</v>
      </c>
      <c r="R13" s="77">
        <v>15.087942360669601</v>
      </c>
      <c r="S13" s="76">
        <v>20.718891484072898</v>
      </c>
      <c r="T13" s="76">
        <v>21.079249215935601</v>
      </c>
      <c r="U13" s="78">
        <v>-1.7392712932527401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146499.67259999999</v>
      </c>
      <c r="E14" s="76">
        <v>190227.3193</v>
      </c>
      <c r="F14" s="77">
        <v>77.012951209684601</v>
      </c>
      <c r="G14" s="76">
        <v>138300.35649999999</v>
      </c>
      <c r="H14" s="77">
        <v>5.9286297645949801</v>
      </c>
      <c r="I14" s="76">
        <v>32706.332699999999</v>
      </c>
      <c r="J14" s="77">
        <v>22.325191667356702</v>
      </c>
      <c r="K14" s="76">
        <v>24577.7971</v>
      </c>
      <c r="L14" s="77">
        <v>17.771318687815501</v>
      </c>
      <c r="M14" s="77">
        <v>0.33072677616009799</v>
      </c>
      <c r="N14" s="76">
        <v>1232282.1394</v>
      </c>
      <c r="O14" s="76">
        <v>21665915.541700002</v>
      </c>
      <c r="P14" s="76">
        <v>3121</v>
      </c>
      <c r="Q14" s="76">
        <v>2628</v>
      </c>
      <c r="R14" s="77">
        <v>18.759512937595101</v>
      </c>
      <c r="S14" s="76">
        <v>46.939978404357603</v>
      </c>
      <c r="T14" s="76">
        <v>50.804302016742803</v>
      </c>
      <c r="U14" s="78">
        <v>-8.2324784623813496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131220.46520000001</v>
      </c>
      <c r="E15" s="76">
        <v>127874.52069999999</v>
      </c>
      <c r="F15" s="77">
        <v>102.616584196511</v>
      </c>
      <c r="G15" s="76">
        <v>104671.0601</v>
      </c>
      <c r="H15" s="77">
        <v>25.364608970841999</v>
      </c>
      <c r="I15" s="76">
        <v>29739.931</v>
      </c>
      <c r="J15" s="77">
        <v>22.6640950820223</v>
      </c>
      <c r="K15" s="76">
        <v>28260.497899999998</v>
      </c>
      <c r="L15" s="77">
        <v>26.999342390342299</v>
      </c>
      <c r="M15" s="77">
        <v>5.2349859695854997E-2</v>
      </c>
      <c r="N15" s="76">
        <v>1129880.2534</v>
      </c>
      <c r="O15" s="76">
        <v>17743004.6505</v>
      </c>
      <c r="P15" s="76">
        <v>6103</v>
      </c>
      <c r="Q15" s="76">
        <v>5876</v>
      </c>
      <c r="R15" s="77">
        <v>3.8631722260040702</v>
      </c>
      <c r="S15" s="76">
        <v>21.500977420940501</v>
      </c>
      <c r="T15" s="76">
        <v>20.489768992511902</v>
      </c>
      <c r="U15" s="78">
        <v>4.7030812071071404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675002.75230000005</v>
      </c>
      <c r="E16" s="76">
        <v>981801.61769999994</v>
      </c>
      <c r="F16" s="77">
        <v>68.751440222851002</v>
      </c>
      <c r="G16" s="76">
        <v>692356.21810000006</v>
      </c>
      <c r="H16" s="77">
        <v>-2.50643604351849</v>
      </c>
      <c r="I16" s="76">
        <v>26556.907999999999</v>
      </c>
      <c r="J16" s="77">
        <v>3.9343406985393998</v>
      </c>
      <c r="K16" s="76">
        <v>46539.194000000003</v>
      </c>
      <c r="L16" s="77">
        <v>6.7218568683784303</v>
      </c>
      <c r="M16" s="77">
        <v>-0.42936467700751302</v>
      </c>
      <c r="N16" s="76">
        <v>9944884.3530000001</v>
      </c>
      <c r="O16" s="76">
        <v>148571301.22409999</v>
      </c>
      <c r="P16" s="76">
        <v>39696</v>
      </c>
      <c r="Q16" s="76">
        <v>36866</v>
      </c>
      <c r="R16" s="77">
        <v>7.6764498453860002</v>
      </c>
      <c r="S16" s="76">
        <v>17.0043014988916</v>
      </c>
      <c r="T16" s="76">
        <v>16.9167273368415</v>
      </c>
      <c r="U16" s="78">
        <v>0.51501181660270701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349661.33480000001</v>
      </c>
      <c r="E17" s="76">
        <v>620883.82609999995</v>
      </c>
      <c r="F17" s="77">
        <v>56.316708553410301</v>
      </c>
      <c r="G17" s="76">
        <v>373156.3027</v>
      </c>
      <c r="H17" s="77">
        <v>-6.2962806014531596</v>
      </c>
      <c r="I17" s="76">
        <v>44833.809099999999</v>
      </c>
      <c r="J17" s="77">
        <v>12.8220665649647</v>
      </c>
      <c r="K17" s="76">
        <v>51911.131500000003</v>
      </c>
      <c r="L17" s="77">
        <v>13.9113639845805</v>
      </c>
      <c r="M17" s="77">
        <v>-0.13633535227410701</v>
      </c>
      <c r="N17" s="76">
        <v>11997631.585200001</v>
      </c>
      <c r="O17" s="76">
        <v>186253932.95379999</v>
      </c>
      <c r="P17" s="76">
        <v>9952</v>
      </c>
      <c r="Q17" s="76">
        <v>9287</v>
      </c>
      <c r="R17" s="77">
        <v>7.1605470011844501</v>
      </c>
      <c r="S17" s="76">
        <v>35.134780426044998</v>
      </c>
      <c r="T17" s="76">
        <v>38.849798901690498</v>
      </c>
      <c r="U17" s="78">
        <v>-10.5736208696828</v>
      </c>
    </row>
    <row r="18" spans="1:21" ht="12" customHeight="1" thickBot="1" x14ac:dyDescent="0.25">
      <c r="A18" s="54"/>
      <c r="B18" s="62" t="s">
        <v>16</v>
      </c>
      <c r="C18" s="51"/>
      <c r="D18" s="76">
        <v>1206521.1401</v>
      </c>
      <c r="E18" s="76">
        <v>1829932.4539999999</v>
      </c>
      <c r="F18" s="77">
        <v>65.9325505410158</v>
      </c>
      <c r="G18" s="76">
        <v>1176816.9276000001</v>
      </c>
      <c r="H18" s="77">
        <v>2.5241149921745798</v>
      </c>
      <c r="I18" s="76">
        <v>167865.94820000001</v>
      </c>
      <c r="J18" s="77">
        <v>13.913220632511001</v>
      </c>
      <c r="K18" s="76">
        <v>200903.74799999999</v>
      </c>
      <c r="L18" s="77">
        <v>17.071792841196</v>
      </c>
      <c r="M18" s="77">
        <v>-0.16444591068554901</v>
      </c>
      <c r="N18" s="76">
        <v>10792548.6032</v>
      </c>
      <c r="O18" s="76">
        <v>340090566.19010001</v>
      </c>
      <c r="P18" s="76">
        <v>58630</v>
      </c>
      <c r="Q18" s="76">
        <v>52102</v>
      </c>
      <c r="R18" s="77">
        <v>12.529269509807699</v>
      </c>
      <c r="S18" s="76">
        <v>20.578562853487998</v>
      </c>
      <c r="T18" s="76">
        <v>19.896633564930301</v>
      </c>
      <c r="U18" s="78">
        <v>3.31378480320874</v>
      </c>
    </row>
    <row r="19" spans="1:21" ht="12" customHeight="1" thickBot="1" x14ac:dyDescent="0.25">
      <c r="A19" s="54"/>
      <c r="B19" s="62" t="s">
        <v>17</v>
      </c>
      <c r="C19" s="51"/>
      <c r="D19" s="76">
        <v>354390.27740000002</v>
      </c>
      <c r="E19" s="76">
        <v>513651.09720000002</v>
      </c>
      <c r="F19" s="77">
        <v>68.994358102580094</v>
      </c>
      <c r="G19" s="76">
        <v>429589.4228</v>
      </c>
      <c r="H19" s="77">
        <v>-17.504887552831999</v>
      </c>
      <c r="I19" s="76">
        <v>32656.729899999998</v>
      </c>
      <c r="J19" s="77">
        <v>9.2149057077941201</v>
      </c>
      <c r="K19" s="76">
        <v>41600.739099999999</v>
      </c>
      <c r="L19" s="77">
        <v>9.6838369131280206</v>
      </c>
      <c r="M19" s="77">
        <v>-0.21499640134999401</v>
      </c>
      <c r="N19" s="76">
        <v>3731509.7566</v>
      </c>
      <c r="O19" s="76">
        <v>97484261.113900006</v>
      </c>
      <c r="P19" s="76">
        <v>7402</v>
      </c>
      <c r="Q19" s="76">
        <v>7094</v>
      </c>
      <c r="R19" s="77">
        <v>4.3416972089089301</v>
      </c>
      <c r="S19" s="76">
        <v>47.877638124831101</v>
      </c>
      <c r="T19" s="76">
        <v>47.736517972934898</v>
      </c>
      <c r="U19" s="78">
        <v>0.29475169917178901</v>
      </c>
    </row>
    <row r="20" spans="1:21" ht="12" thickBot="1" x14ac:dyDescent="0.25">
      <c r="A20" s="54"/>
      <c r="B20" s="62" t="s">
        <v>18</v>
      </c>
      <c r="C20" s="51"/>
      <c r="D20" s="76">
        <v>837319.34600000002</v>
      </c>
      <c r="E20" s="76">
        <v>983787.13069999998</v>
      </c>
      <c r="F20" s="77">
        <v>85.1118417664416</v>
      </c>
      <c r="G20" s="76">
        <v>749528.20779999997</v>
      </c>
      <c r="H20" s="77">
        <v>11.7128531369997</v>
      </c>
      <c r="I20" s="76">
        <v>65455.884299999998</v>
      </c>
      <c r="J20" s="77">
        <v>7.8173142198006698</v>
      </c>
      <c r="K20" s="76">
        <v>74992.281300000002</v>
      </c>
      <c r="L20" s="77">
        <v>10.0052647144683</v>
      </c>
      <c r="M20" s="77">
        <v>-0.12716504731801001</v>
      </c>
      <c r="N20" s="76">
        <v>10840921.4395</v>
      </c>
      <c r="O20" s="76">
        <v>168201141.29249999</v>
      </c>
      <c r="P20" s="76">
        <v>32404</v>
      </c>
      <c r="Q20" s="76">
        <v>32333</v>
      </c>
      <c r="R20" s="77">
        <v>0.21958989267929499</v>
      </c>
      <c r="S20" s="76">
        <v>25.8399995679546</v>
      </c>
      <c r="T20" s="76">
        <v>23.144997201002099</v>
      </c>
      <c r="U20" s="78">
        <v>10.4295758978832</v>
      </c>
    </row>
    <row r="21" spans="1:21" ht="12" customHeight="1" thickBot="1" x14ac:dyDescent="0.25">
      <c r="A21" s="54"/>
      <c r="B21" s="62" t="s">
        <v>19</v>
      </c>
      <c r="C21" s="51"/>
      <c r="D21" s="76">
        <v>246600.87210000001</v>
      </c>
      <c r="E21" s="76">
        <v>356762.26569999999</v>
      </c>
      <c r="F21" s="77">
        <v>69.121904362880599</v>
      </c>
      <c r="G21" s="76">
        <v>262160.33990000002</v>
      </c>
      <c r="H21" s="77">
        <v>-5.9350959820753797</v>
      </c>
      <c r="I21" s="76">
        <v>28497.279999999999</v>
      </c>
      <c r="J21" s="77">
        <v>11.5560337468896</v>
      </c>
      <c r="K21" s="76">
        <v>32261.529299999998</v>
      </c>
      <c r="L21" s="77">
        <v>12.306029703923199</v>
      </c>
      <c r="M21" s="77">
        <v>-0.116679195985914</v>
      </c>
      <c r="N21" s="76">
        <v>1965094.4809000001</v>
      </c>
      <c r="O21" s="76">
        <v>59252279.373199999</v>
      </c>
      <c r="P21" s="76">
        <v>21808</v>
      </c>
      <c r="Q21" s="76">
        <v>21792</v>
      </c>
      <c r="R21" s="77">
        <v>7.3421439060195007E-2</v>
      </c>
      <c r="S21" s="76">
        <v>11.3078169524945</v>
      </c>
      <c r="T21" s="76">
        <v>11.2652089390602</v>
      </c>
      <c r="U21" s="78">
        <v>0.37680140749795299</v>
      </c>
    </row>
    <row r="22" spans="1:21" ht="12" customHeight="1" thickBot="1" x14ac:dyDescent="0.25">
      <c r="A22" s="54"/>
      <c r="B22" s="62" t="s">
        <v>20</v>
      </c>
      <c r="C22" s="51"/>
      <c r="D22" s="76">
        <v>1067009.9687999999</v>
      </c>
      <c r="E22" s="76">
        <v>1375343.7618</v>
      </c>
      <c r="F22" s="77">
        <v>77.581329005596103</v>
      </c>
      <c r="G22" s="76">
        <v>1018383.7285</v>
      </c>
      <c r="H22" s="77">
        <v>4.77484458354638</v>
      </c>
      <c r="I22" s="76">
        <v>46416.469299999997</v>
      </c>
      <c r="J22" s="77">
        <v>4.3501439215419602</v>
      </c>
      <c r="K22" s="76">
        <v>133317.49559999999</v>
      </c>
      <c r="L22" s="77">
        <v>13.0910865785696</v>
      </c>
      <c r="M22" s="77">
        <v>-0.65183512418155598</v>
      </c>
      <c r="N22" s="76">
        <v>8373459.4455000004</v>
      </c>
      <c r="O22" s="76">
        <v>187248211.0751</v>
      </c>
      <c r="P22" s="76">
        <v>65679</v>
      </c>
      <c r="Q22" s="76">
        <v>62450</v>
      </c>
      <c r="R22" s="77">
        <v>5.1705364291433096</v>
      </c>
      <c r="S22" s="76">
        <v>16.245831526058598</v>
      </c>
      <c r="T22" s="76">
        <v>16.1323208118495</v>
      </c>
      <c r="U22" s="78">
        <v>0.69870670532930901</v>
      </c>
    </row>
    <row r="23" spans="1:21" ht="12" thickBot="1" x14ac:dyDescent="0.25">
      <c r="A23" s="54"/>
      <c r="B23" s="62" t="s">
        <v>21</v>
      </c>
      <c r="C23" s="51"/>
      <c r="D23" s="76">
        <v>2026799.5932</v>
      </c>
      <c r="E23" s="76">
        <v>2858799.0474</v>
      </c>
      <c r="F23" s="77">
        <v>70.896889203993496</v>
      </c>
      <c r="G23" s="76">
        <v>2015091.3913</v>
      </c>
      <c r="H23" s="77">
        <v>0.58102585076535995</v>
      </c>
      <c r="I23" s="76">
        <v>215431.67980000001</v>
      </c>
      <c r="J23" s="77">
        <v>10.629155468689801</v>
      </c>
      <c r="K23" s="76">
        <v>336927.21159999998</v>
      </c>
      <c r="L23" s="77">
        <v>16.7201950767423</v>
      </c>
      <c r="M23" s="77">
        <v>-0.36059875135357</v>
      </c>
      <c r="N23" s="76">
        <v>22066512.407000002</v>
      </c>
      <c r="O23" s="76">
        <v>424023932.86519998</v>
      </c>
      <c r="P23" s="76">
        <v>66256</v>
      </c>
      <c r="Q23" s="76">
        <v>65673</v>
      </c>
      <c r="R23" s="77">
        <v>0.88773164009563499</v>
      </c>
      <c r="S23" s="76">
        <v>30.590430952668399</v>
      </c>
      <c r="T23" s="76">
        <v>30.312818156624498</v>
      </c>
      <c r="U23" s="78">
        <v>0.90751515228239599</v>
      </c>
    </row>
    <row r="24" spans="1:21" ht="12" thickBot="1" x14ac:dyDescent="0.25">
      <c r="A24" s="54"/>
      <c r="B24" s="62" t="s">
        <v>22</v>
      </c>
      <c r="C24" s="51"/>
      <c r="D24" s="76">
        <v>185683.70490000001</v>
      </c>
      <c r="E24" s="76">
        <v>232465.959</v>
      </c>
      <c r="F24" s="77">
        <v>79.875653923162105</v>
      </c>
      <c r="G24" s="76">
        <v>174947.5865</v>
      </c>
      <c r="H24" s="77">
        <v>6.1367627955244899</v>
      </c>
      <c r="I24" s="76">
        <v>30363.963</v>
      </c>
      <c r="J24" s="77">
        <v>16.352518933393998</v>
      </c>
      <c r="K24" s="76">
        <v>27526.120900000002</v>
      </c>
      <c r="L24" s="77">
        <v>15.733924343106001</v>
      </c>
      <c r="M24" s="77">
        <v>0.103096332037109</v>
      </c>
      <c r="N24" s="76">
        <v>1498323.2990000001</v>
      </c>
      <c r="O24" s="76">
        <v>41047634.931599997</v>
      </c>
      <c r="P24" s="76">
        <v>19007</v>
      </c>
      <c r="Q24" s="76">
        <v>17985</v>
      </c>
      <c r="R24" s="77">
        <v>5.6825132054489904</v>
      </c>
      <c r="S24" s="76">
        <v>9.7692273846477597</v>
      </c>
      <c r="T24" s="76">
        <v>9.8971912315818802</v>
      </c>
      <c r="U24" s="78">
        <v>-1.3098666035269999</v>
      </c>
    </row>
    <row r="25" spans="1:21" ht="12" thickBot="1" x14ac:dyDescent="0.25">
      <c r="A25" s="54"/>
      <c r="B25" s="62" t="s">
        <v>23</v>
      </c>
      <c r="C25" s="51"/>
      <c r="D25" s="76">
        <v>202922.23680000001</v>
      </c>
      <c r="E25" s="76">
        <v>251532.27840000001</v>
      </c>
      <c r="F25" s="77">
        <v>80.674431961890093</v>
      </c>
      <c r="G25" s="76">
        <v>172152.93840000001</v>
      </c>
      <c r="H25" s="77">
        <v>17.8732345122725</v>
      </c>
      <c r="I25" s="76">
        <v>14440.3968</v>
      </c>
      <c r="J25" s="77">
        <v>7.1162219713911599</v>
      </c>
      <c r="K25" s="76">
        <v>12213.1474</v>
      </c>
      <c r="L25" s="77">
        <v>7.09435895402643</v>
      </c>
      <c r="M25" s="77">
        <v>0.18236489964904501</v>
      </c>
      <c r="N25" s="76">
        <v>1907983.5915999999</v>
      </c>
      <c r="O25" s="76">
        <v>53949040.078199998</v>
      </c>
      <c r="P25" s="76">
        <v>14050</v>
      </c>
      <c r="Q25" s="76">
        <v>13557</v>
      </c>
      <c r="R25" s="77">
        <v>3.6364977502397302</v>
      </c>
      <c r="S25" s="76">
        <v>14.442863829181499</v>
      </c>
      <c r="T25" s="76">
        <v>13.306495493103199</v>
      </c>
      <c r="U25" s="78">
        <v>7.8680263797979899</v>
      </c>
    </row>
    <row r="26" spans="1:21" ht="12" thickBot="1" x14ac:dyDescent="0.25">
      <c r="A26" s="54"/>
      <c r="B26" s="62" t="s">
        <v>24</v>
      </c>
      <c r="C26" s="51"/>
      <c r="D26" s="76">
        <v>458848.96409999998</v>
      </c>
      <c r="E26" s="76">
        <v>529615.728</v>
      </c>
      <c r="F26" s="77">
        <v>86.638092458613698</v>
      </c>
      <c r="G26" s="76">
        <v>474313.38199999998</v>
      </c>
      <c r="H26" s="77">
        <v>-3.26037984313081</v>
      </c>
      <c r="I26" s="76">
        <v>99279.539600000004</v>
      </c>
      <c r="J26" s="77">
        <v>21.636648955878101</v>
      </c>
      <c r="K26" s="76">
        <v>106722.70570000001</v>
      </c>
      <c r="L26" s="77">
        <v>22.500462721500899</v>
      </c>
      <c r="M26" s="77">
        <v>-6.9743041569081995E-2</v>
      </c>
      <c r="N26" s="76">
        <v>3735691.4470000002</v>
      </c>
      <c r="O26" s="76">
        <v>96934469.539800003</v>
      </c>
      <c r="P26" s="76">
        <v>33248</v>
      </c>
      <c r="Q26" s="76">
        <v>33129</v>
      </c>
      <c r="R26" s="77">
        <v>0.35920190769416199</v>
      </c>
      <c r="S26" s="76">
        <v>13.800798968359</v>
      </c>
      <c r="T26" s="76">
        <v>15.7620118385704</v>
      </c>
      <c r="U26" s="78">
        <v>-14.2108647094121</v>
      </c>
    </row>
    <row r="27" spans="1:21" ht="12" thickBot="1" x14ac:dyDescent="0.25">
      <c r="A27" s="54"/>
      <c r="B27" s="62" t="s">
        <v>25</v>
      </c>
      <c r="C27" s="51"/>
      <c r="D27" s="76">
        <v>171947.6145</v>
      </c>
      <c r="E27" s="76">
        <v>278942.86670000001</v>
      </c>
      <c r="F27" s="77">
        <v>61.642592454220299</v>
      </c>
      <c r="G27" s="76">
        <v>192080.16769999999</v>
      </c>
      <c r="H27" s="77">
        <v>-10.481328416707701</v>
      </c>
      <c r="I27" s="76">
        <v>47032.161399999997</v>
      </c>
      <c r="J27" s="77">
        <v>27.3526105824516</v>
      </c>
      <c r="K27" s="76">
        <v>53858.445299999999</v>
      </c>
      <c r="L27" s="77">
        <v>28.0395659504623</v>
      </c>
      <c r="M27" s="77">
        <v>-0.12674491181423</v>
      </c>
      <c r="N27" s="76">
        <v>1295383.9251999999</v>
      </c>
      <c r="O27" s="76">
        <v>33143307.774300002</v>
      </c>
      <c r="P27" s="76">
        <v>23541</v>
      </c>
      <c r="Q27" s="76">
        <v>21667</v>
      </c>
      <c r="R27" s="77">
        <v>8.6490977061891403</v>
      </c>
      <c r="S27" s="76">
        <v>7.3041763094176098</v>
      </c>
      <c r="T27" s="76">
        <v>7.30195804218397</v>
      </c>
      <c r="U27" s="78">
        <v>3.0369847874346E-2</v>
      </c>
    </row>
    <row r="28" spans="1:21" ht="12" thickBot="1" x14ac:dyDescent="0.25">
      <c r="A28" s="54"/>
      <c r="B28" s="62" t="s">
        <v>26</v>
      </c>
      <c r="C28" s="51"/>
      <c r="D28" s="76">
        <v>726893.84420000005</v>
      </c>
      <c r="E28" s="76">
        <v>845681.43640000001</v>
      </c>
      <c r="F28" s="77">
        <v>85.953624250560594</v>
      </c>
      <c r="G28" s="76">
        <v>637341.88540000003</v>
      </c>
      <c r="H28" s="77">
        <v>14.0508510191193</v>
      </c>
      <c r="I28" s="76">
        <v>16871.3704</v>
      </c>
      <c r="J28" s="77">
        <v>2.3210225997398801</v>
      </c>
      <c r="K28" s="76">
        <v>23341.914499999999</v>
      </c>
      <c r="L28" s="77">
        <v>3.66238513970417</v>
      </c>
      <c r="M28" s="77">
        <v>-0.277207085991168</v>
      </c>
      <c r="N28" s="76">
        <v>5741542.2791999998</v>
      </c>
      <c r="O28" s="76">
        <v>138774938.75150001</v>
      </c>
      <c r="P28" s="76">
        <v>33523</v>
      </c>
      <c r="Q28" s="76">
        <v>32862</v>
      </c>
      <c r="R28" s="77">
        <v>2.0114417868663002</v>
      </c>
      <c r="S28" s="76">
        <v>21.683436571905901</v>
      </c>
      <c r="T28" s="76">
        <v>21.5199942365042</v>
      </c>
      <c r="U28" s="78">
        <v>0.75376582886059096</v>
      </c>
    </row>
    <row r="29" spans="1:21" ht="12" thickBot="1" x14ac:dyDescent="0.25">
      <c r="A29" s="54"/>
      <c r="B29" s="62" t="s">
        <v>27</v>
      </c>
      <c r="C29" s="51"/>
      <c r="D29" s="76">
        <v>687932.79509999999</v>
      </c>
      <c r="E29" s="76">
        <v>765005.179</v>
      </c>
      <c r="F29" s="77">
        <v>89.925246780584203</v>
      </c>
      <c r="G29" s="76">
        <v>632713.75379999995</v>
      </c>
      <c r="H29" s="77">
        <v>8.7273338011638604</v>
      </c>
      <c r="I29" s="76">
        <v>98782.441699999996</v>
      </c>
      <c r="J29" s="77">
        <v>14.3593156778695</v>
      </c>
      <c r="K29" s="76">
        <v>91498.490999999995</v>
      </c>
      <c r="L29" s="77">
        <v>14.4612773865704</v>
      </c>
      <c r="M29" s="77">
        <v>7.9607331447685004E-2</v>
      </c>
      <c r="N29" s="76">
        <v>4858828.7089999998</v>
      </c>
      <c r="O29" s="76">
        <v>103297765.8336</v>
      </c>
      <c r="P29" s="76">
        <v>99305</v>
      </c>
      <c r="Q29" s="76">
        <v>101113</v>
      </c>
      <c r="R29" s="77">
        <v>-1.78809846409462</v>
      </c>
      <c r="S29" s="76">
        <v>6.9274738945672398</v>
      </c>
      <c r="T29" s="76">
        <v>6.8678578105683696</v>
      </c>
      <c r="U29" s="78">
        <v>0.86057464677883999</v>
      </c>
    </row>
    <row r="30" spans="1:21" ht="12" thickBot="1" x14ac:dyDescent="0.25">
      <c r="A30" s="54"/>
      <c r="B30" s="62" t="s">
        <v>28</v>
      </c>
      <c r="C30" s="51"/>
      <c r="D30" s="76">
        <v>1113550.1217</v>
      </c>
      <c r="E30" s="76">
        <v>1442556.4476999999</v>
      </c>
      <c r="F30" s="77">
        <v>77.192828292815506</v>
      </c>
      <c r="G30" s="76">
        <v>1040948.4952</v>
      </c>
      <c r="H30" s="77">
        <v>6.9745647200393899</v>
      </c>
      <c r="I30" s="76">
        <v>105698.6235</v>
      </c>
      <c r="J30" s="77">
        <v>9.4920400474327398</v>
      </c>
      <c r="K30" s="76">
        <v>124328.6058</v>
      </c>
      <c r="L30" s="77">
        <v>11.9437807320248</v>
      </c>
      <c r="M30" s="77">
        <v>-0.149844697285265</v>
      </c>
      <c r="N30" s="76">
        <v>10307923.4988</v>
      </c>
      <c r="O30" s="76">
        <v>152536848.0977</v>
      </c>
      <c r="P30" s="76">
        <v>72825</v>
      </c>
      <c r="Q30" s="76">
        <v>71938</v>
      </c>
      <c r="R30" s="77">
        <v>1.2330061997831501</v>
      </c>
      <c r="S30" s="76">
        <v>15.2907672049434</v>
      </c>
      <c r="T30" s="76">
        <v>15.0098164294253</v>
      </c>
      <c r="U30" s="78">
        <v>1.8373883517577201</v>
      </c>
    </row>
    <row r="31" spans="1:21" ht="12" thickBot="1" x14ac:dyDescent="0.25">
      <c r="A31" s="54"/>
      <c r="B31" s="62" t="s">
        <v>29</v>
      </c>
      <c r="C31" s="51"/>
      <c r="D31" s="76">
        <v>1087887.649</v>
      </c>
      <c r="E31" s="76">
        <v>808199.647</v>
      </c>
      <c r="F31" s="77">
        <v>134.60630093544199</v>
      </c>
      <c r="G31" s="76">
        <v>1295964.2812000001</v>
      </c>
      <c r="H31" s="77">
        <v>-16.055738203473599</v>
      </c>
      <c r="I31" s="76">
        <v>-31705.591700000001</v>
      </c>
      <c r="J31" s="77">
        <v>-2.9144178380133399</v>
      </c>
      <c r="K31" s="76">
        <v>-39453.858399999997</v>
      </c>
      <c r="L31" s="77">
        <v>-3.0443631026209799</v>
      </c>
      <c r="M31" s="77">
        <v>-0.196388059729033</v>
      </c>
      <c r="N31" s="76">
        <v>21773755.7579</v>
      </c>
      <c r="O31" s="76">
        <v>181740358.4249</v>
      </c>
      <c r="P31" s="76">
        <v>29248</v>
      </c>
      <c r="Q31" s="76">
        <v>30522</v>
      </c>
      <c r="R31" s="77">
        <v>-4.1740383985322103</v>
      </c>
      <c r="S31" s="76">
        <v>37.1952834039934</v>
      </c>
      <c r="T31" s="76">
        <v>36.027566761680099</v>
      </c>
      <c r="U31" s="78">
        <v>3.1394212799248802</v>
      </c>
    </row>
    <row r="32" spans="1:21" ht="12" thickBot="1" x14ac:dyDescent="0.25">
      <c r="A32" s="54"/>
      <c r="B32" s="62" t="s">
        <v>30</v>
      </c>
      <c r="C32" s="51"/>
      <c r="D32" s="76">
        <v>87262.225999999995</v>
      </c>
      <c r="E32" s="76">
        <v>116066.43</v>
      </c>
      <c r="F32" s="77">
        <v>75.183001665511696</v>
      </c>
      <c r="G32" s="76">
        <v>91889.012300000002</v>
      </c>
      <c r="H32" s="77">
        <v>-5.0351899364142003</v>
      </c>
      <c r="I32" s="76">
        <v>23587.488499999999</v>
      </c>
      <c r="J32" s="77">
        <v>27.030583084140002</v>
      </c>
      <c r="K32" s="76">
        <v>26840.443299999999</v>
      </c>
      <c r="L32" s="77">
        <v>29.209633043362299</v>
      </c>
      <c r="M32" s="77">
        <v>-0.12119601616266901</v>
      </c>
      <c r="N32" s="76">
        <v>622040.74739999999</v>
      </c>
      <c r="O32" s="76">
        <v>16024432.4144</v>
      </c>
      <c r="P32" s="76">
        <v>18076</v>
      </c>
      <c r="Q32" s="76">
        <v>17329</v>
      </c>
      <c r="R32" s="77">
        <v>4.3106930578798597</v>
      </c>
      <c r="S32" s="76">
        <v>4.8275185881832297</v>
      </c>
      <c r="T32" s="76">
        <v>4.8431823532806302</v>
      </c>
      <c r="U32" s="78">
        <v>-0.324468250329351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113939.43459999999</v>
      </c>
      <c r="E34" s="76">
        <v>138914.3848</v>
      </c>
      <c r="F34" s="77">
        <v>82.021336209380095</v>
      </c>
      <c r="G34" s="76">
        <v>84244.725200000001</v>
      </c>
      <c r="H34" s="77">
        <v>35.248152723513201</v>
      </c>
      <c r="I34" s="76">
        <v>7169.4709000000003</v>
      </c>
      <c r="J34" s="77">
        <v>6.2923525337556798</v>
      </c>
      <c r="K34" s="76">
        <v>16762.341799999998</v>
      </c>
      <c r="L34" s="77">
        <v>19.897200400625199</v>
      </c>
      <c r="M34" s="77">
        <v>-0.57228703569330597</v>
      </c>
      <c r="N34" s="76">
        <v>935846.43460000004</v>
      </c>
      <c r="O34" s="76">
        <v>27755843.161200002</v>
      </c>
      <c r="P34" s="76">
        <v>8031</v>
      </c>
      <c r="Q34" s="76">
        <v>7108</v>
      </c>
      <c r="R34" s="77">
        <v>12.985368598761999</v>
      </c>
      <c r="S34" s="76">
        <v>14.1874529448388</v>
      </c>
      <c r="T34" s="76">
        <v>14.199498564997199</v>
      </c>
      <c r="U34" s="78">
        <v>-8.4903331170628996E-2</v>
      </c>
    </row>
    <row r="35" spans="1:21" ht="12" customHeight="1" thickBot="1" x14ac:dyDescent="0.25">
      <c r="A35" s="54"/>
      <c r="B35" s="62" t="s">
        <v>77</v>
      </c>
      <c r="C35" s="51"/>
      <c r="D35" s="76">
        <v>5757.3712999999998</v>
      </c>
      <c r="E35" s="79"/>
      <c r="F35" s="79"/>
      <c r="G35" s="79"/>
      <c r="H35" s="79"/>
      <c r="I35" s="76">
        <v>440.3852</v>
      </c>
      <c r="J35" s="77">
        <v>7.6490672053754798</v>
      </c>
      <c r="K35" s="79"/>
      <c r="L35" s="79"/>
      <c r="M35" s="79"/>
      <c r="N35" s="76">
        <v>36506.204700000002</v>
      </c>
      <c r="O35" s="76">
        <v>39420.648999999998</v>
      </c>
      <c r="P35" s="76">
        <v>821</v>
      </c>
      <c r="Q35" s="76">
        <v>721</v>
      </c>
      <c r="R35" s="77">
        <v>13.869625520111001</v>
      </c>
      <c r="S35" s="76">
        <v>7.0126325213154699</v>
      </c>
      <c r="T35" s="76">
        <v>7.36526352288488</v>
      </c>
      <c r="U35" s="78">
        <v>-5.0285110548365699</v>
      </c>
    </row>
    <row r="36" spans="1:21" ht="12" customHeight="1" thickBot="1" x14ac:dyDescent="0.25">
      <c r="A36" s="54"/>
      <c r="B36" s="62" t="s">
        <v>68</v>
      </c>
      <c r="C36" s="51"/>
      <c r="D36" s="76">
        <v>144568.34</v>
      </c>
      <c r="E36" s="79"/>
      <c r="F36" s="79"/>
      <c r="G36" s="76">
        <v>65482.95</v>
      </c>
      <c r="H36" s="77">
        <v>120.772491159913</v>
      </c>
      <c r="I36" s="76">
        <v>144.29</v>
      </c>
      <c r="J36" s="77">
        <v>9.9807468218837E-2</v>
      </c>
      <c r="K36" s="76">
        <v>2129.33</v>
      </c>
      <c r="L36" s="77">
        <v>3.2517319393826898</v>
      </c>
      <c r="M36" s="77">
        <v>-0.93223690080917498</v>
      </c>
      <c r="N36" s="76">
        <v>1070161.21</v>
      </c>
      <c r="O36" s="76">
        <v>20964761.890000001</v>
      </c>
      <c r="P36" s="76">
        <v>65</v>
      </c>
      <c r="Q36" s="76">
        <v>50</v>
      </c>
      <c r="R36" s="77">
        <v>30</v>
      </c>
      <c r="S36" s="76">
        <v>2224.12830769231</v>
      </c>
      <c r="T36" s="76">
        <v>1223.5391999999999</v>
      </c>
      <c r="U36" s="78">
        <v>44.987921975171098</v>
      </c>
    </row>
    <row r="37" spans="1:21" ht="12" thickBot="1" x14ac:dyDescent="0.25">
      <c r="A37" s="54"/>
      <c r="B37" s="62" t="s">
        <v>35</v>
      </c>
      <c r="C37" s="51"/>
      <c r="D37" s="76">
        <v>92790.64</v>
      </c>
      <c r="E37" s="79"/>
      <c r="F37" s="79"/>
      <c r="G37" s="76">
        <v>90080.37</v>
      </c>
      <c r="H37" s="77">
        <v>3.0087243202930898</v>
      </c>
      <c r="I37" s="76">
        <v>-9992.01</v>
      </c>
      <c r="J37" s="77">
        <v>-10.768338272049901</v>
      </c>
      <c r="K37" s="76">
        <v>-7835.07</v>
      </c>
      <c r="L37" s="77">
        <v>-8.6978661388713192</v>
      </c>
      <c r="M37" s="77">
        <v>0.27529300950725399</v>
      </c>
      <c r="N37" s="76">
        <v>4543645.2300000004</v>
      </c>
      <c r="O37" s="76">
        <v>63801110.890000001</v>
      </c>
      <c r="P37" s="76">
        <v>58</v>
      </c>
      <c r="Q37" s="76">
        <v>57</v>
      </c>
      <c r="R37" s="77">
        <v>1.7543859649122899</v>
      </c>
      <c r="S37" s="76">
        <v>1599.83862068966</v>
      </c>
      <c r="T37" s="76">
        <v>1612.9866666666701</v>
      </c>
      <c r="U37" s="78">
        <v>-0.82183576561888305</v>
      </c>
    </row>
    <row r="38" spans="1:21" ht="12" thickBot="1" x14ac:dyDescent="0.25">
      <c r="A38" s="54"/>
      <c r="B38" s="62" t="s">
        <v>36</v>
      </c>
      <c r="C38" s="51"/>
      <c r="D38" s="76">
        <v>140988.04999999999</v>
      </c>
      <c r="E38" s="79"/>
      <c r="F38" s="79"/>
      <c r="G38" s="76">
        <v>63185.48</v>
      </c>
      <c r="H38" s="77">
        <v>123.133621838435</v>
      </c>
      <c r="I38" s="76">
        <v>-3948.76</v>
      </c>
      <c r="J38" s="77">
        <v>-2.8007763778561401</v>
      </c>
      <c r="K38" s="76">
        <v>-6899.13</v>
      </c>
      <c r="L38" s="77">
        <v>-10.9188535087492</v>
      </c>
      <c r="M38" s="77">
        <v>-0.42764377537457599</v>
      </c>
      <c r="N38" s="76">
        <v>6253984.3799999999</v>
      </c>
      <c r="O38" s="76">
        <v>36869457.350000001</v>
      </c>
      <c r="P38" s="76">
        <v>60</v>
      </c>
      <c r="Q38" s="76">
        <v>38</v>
      </c>
      <c r="R38" s="77">
        <v>57.894736842105303</v>
      </c>
      <c r="S38" s="76">
        <v>2349.80083333333</v>
      </c>
      <c r="T38" s="76">
        <v>2473.6626315789499</v>
      </c>
      <c r="U38" s="78">
        <v>-5.2711615592504701</v>
      </c>
    </row>
    <row r="39" spans="1:21" ht="12" thickBot="1" x14ac:dyDescent="0.25">
      <c r="A39" s="54"/>
      <c r="B39" s="62" t="s">
        <v>37</v>
      </c>
      <c r="C39" s="51"/>
      <c r="D39" s="76">
        <v>163204.41</v>
      </c>
      <c r="E39" s="79"/>
      <c r="F39" s="79"/>
      <c r="G39" s="76">
        <v>69442.98</v>
      </c>
      <c r="H39" s="77">
        <v>135.019306487135</v>
      </c>
      <c r="I39" s="76">
        <v>-29399.200000000001</v>
      </c>
      <c r="J39" s="77">
        <v>-18.013728918232101</v>
      </c>
      <c r="K39" s="76">
        <v>-4350.34</v>
      </c>
      <c r="L39" s="77">
        <v>-6.2646217083425899</v>
      </c>
      <c r="M39" s="77">
        <v>5.75790857726063</v>
      </c>
      <c r="N39" s="76">
        <v>4002067.25</v>
      </c>
      <c r="O39" s="76">
        <v>38366108.619999997</v>
      </c>
      <c r="P39" s="76">
        <v>97</v>
      </c>
      <c r="Q39" s="76">
        <v>105</v>
      </c>
      <c r="R39" s="77">
        <v>-7.6190476190476097</v>
      </c>
      <c r="S39" s="76">
        <v>1682.51969072165</v>
      </c>
      <c r="T39" s="76">
        <v>1435.17466666667</v>
      </c>
      <c r="U39" s="78">
        <v>14.7008695006056</v>
      </c>
    </row>
    <row r="40" spans="1:21" ht="12" thickBot="1" x14ac:dyDescent="0.25">
      <c r="A40" s="54"/>
      <c r="B40" s="62" t="s">
        <v>70</v>
      </c>
      <c r="C40" s="51"/>
      <c r="D40" s="76">
        <v>0.18</v>
      </c>
      <c r="E40" s="79"/>
      <c r="F40" s="79"/>
      <c r="G40" s="76">
        <v>3.4</v>
      </c>
      <c r="H40" s="77">
        <v>-94.705882352941202</v>
      </c>
      <c r="I40" s="76">
        <v>0.16</v>
      </c>
      <c r="J40" s="77">
        <v>88.8888888888889</v>
      </c>
      <c r="K40" s="76">
        <v>3.4</v>
      </c>
      <c r="L40" s="77">
        <v>100</v>
      </c>
      <c r="M40" s="77">
        <v>-0.95294117647058796</v>
      </c>
      <c r="N40" s="76">
        <v>1.81</v>
      </c>
      <c r="O40" s="76">
        <v>1246.26</v>
      </c>
      <c r="P40" s="76">
        <v>2</v>
      </c>
      <c r="Q40" s="79"/>
      <c r="R40" s="79"/>
      <c r="S40" s="76">
        <v>0.09</v>
      </c>
      <c r="T40" s="79"/>
      <c r="U40" s="80"/>
    </row>
    <row r="41" spans="1:21" ht="12" customHeight="1" thickBot="1" x14ac:dyDescent="0.25">
      <c r="A41" s="54"/>
      <c r="B41" s="62" t="s">
        <v>32</v>
      </c>
      <c r="C41" s="51"/>
      <c r="D41" s="76">
        <v>38513.675000000003</v>
      </c>
      <c r="E41" s="79"/>
      <c r="F41" s="79"/>
      <c r="G41" s="76">
        <v>96217.947499999995</v>
      </c>
      <c r="H41" s="77">
        <v>-59.972462517972502</v>
      </c>
      <c r="I41" s="76">
        <v>2774.9618</v>
      </c>
      <c r="J41" s="77">
        <v>7.2051337609303703</v>
      </c>
      <c r="K41" s="76">
        <v>4732.692</v>
      </c>
      <c r="L41" s="77">
        <v>4.9187205952403001</v>
      </c>
      <c r="M41" s="77">
        <v>-0.41366101998608801</v>
      </c>
      <c r="N41" s="76">
        <v>420145.9817</v>
      </c>
      <c r="O41" s="76">
        <v>11880901.277899999</v>
      </c>
      <c r="P41" s="76">
        <v>81</v>
      </c>
      <c r="Q41" s="76">
        <v>85</v>
      </c>
      <c r="R41" s="77">
        <v>-4.7058823529411802</v>
      </c>
      <c r="S41" s="76">
        <v>475.47746913580301</v>
      </c>
      <c r="T41" s="76">
        <v>374.57013058823497</v>
      </c>
      <c r="U41" s="78">
        <v>21.222317585514599</v>
      </c>
    </row>
    <row r="42" spans="1:21" ht="12" thickBot="1" x14ac:dyDescent="0.25">
      <c r="A42" s="54"/>
      <c r="B42" s="62" t="s">
        <v>33</v>
      </c>
      <c r="C42" s="51"/>
      <c r="D42" s="76">
        <v>311319.52799999999</v>
      </c>
      <c r="E42" s="76">
        <v>871128.68709999998</v>
      </c>
      <c r="F42" s="77">
        <v>35.737490064342502</v>
      </c>
      <c r="G42" s="76">
        <v>294831.0368</v>
      </c>
      <c r="H42" s="77">
        <v>5.5925222049078496</v>
      </c>
      <c r="I42" s="76">
        <v>18007.531900000002</v>
      </c>
      <c r="J42" s="77">
        <v>5.7842603114829299</v>
      </c>
      <c r="K42" s="76">
        <v>19419.877100000002</v>
      </c>
      <c r="L42" s="77">
        <v>6.5867818092616801</v>
      </c>
      <c r="M42" s="77">
        <v>-7.2726783631395994E-2</v>
      </c>
      <c r="N42" s="76">
        <v>2700906.125</v>
      </c>
      <c r="O42" s="76">
        <v>68893279.872199997</v>
      </c>
      <c r="P42" s="76">
        <v>1550</v>
      </c>
      <c r="Q42" s="76">
        <v>1527</v>
      </c>
      <c r="R42" s="77">
        <v>1.5062213490504299</v>
      </c>
      <c r="S42" s="76">
        <v>200.85130838709699</v>
      </c>
      <c r="T42" s="76">
        <v>193.933239292731</v>
      </c>
      <c r="U42" s="78">
        <v>3.4443734272483999</v>
      </c>
    </row>
    <row r="43" spans="1:21" ht="12" thickBot="1" x14ac:dyDescent="0.25">
      <c r="A43" s="54"/>
      <c r="B43" s="62" t="s">
        <v>38</v>
      </c>
      <c r="C43" s="51"/>
      <c r="D43" s="76">
        <v>94674.47</v>
      </c>
      <c r="E43" s="79"/>
      <c r="F43" s="79"/>
      <c r="G43" s="76">
        <v>57984.61</v>
      </c>
      <c r="H43" s="77">
        <v>63.275169049166699</v>
      </c>
      <c r="I43" s="76">
        <v>-2522.46</v>
      </c>
      <c r="J43" s="77">
        <v>-2.6643508012244501</v>
      </c>
      <c r="K43" s="76">
        <v>-3601.73</v>
      </c>
      <c r="L43" s="77">
        <v>-6.2115275070402296</v>
      </c>
      <c r="M43" s="77">
        <v>-0.29965322220155299</v>
      </c>
      <c r="N43" s="76">
        <v>2699639.81</v>
      </c>
      <c r="O43" s="76">
        <v>30753305.120000001</v>
      </c>
      <c r="P43" s="76">
        <v>74</v>
      </c>
      <c r="Q43" s="76">
        <v>45</v>
      </c>
      <c r="R43" s="77">
        <v>64.4444444444444</v>
      </c>
      <c r="S43" s="76">
        <v>1279.38472972973</v>
      </c>
      <c r="T43" s="76">
        <v>1448.16844444444</v>
      </c>
      <c r="U43" s="78">
        <v>-13.1925691148721</v>
      </c>
    </row>
    <row r="44" spans="1:21" ht="12" thickBot="1" x14ac:dyDescent="0.25">
      <c r="A44" s="54"/>
      <c r="B44" s="62" t="s">
        <v>39</v>
      </c>
      <c r="C44" s="51"/>
      <c r="D44" s="76">
        <v>45036.74</v>
      </c>
      <c r="E44" s="79"/>
      <c r="F44" s="79"/>
      <c r="G44" s="76">
        <v>25653.02</v>
      </c>
      <c r="H44" s="77">
        <v>75.561161999639793</v>
      </c>
      <c r="I44" s="76">
        <v>6055.29</v>
      </c>
      <c r="J44" s="77">
        <v>13.4452227226038</v>
      </c>
      <c r="K44" s="76">
        <v>3348.24</v>
      </c>
      <c r="L44" s="77">
        <v>13.0520305211628</v>
      </c>
      <c r="M44" s="77">
        <v>0.80849939072467902</v>
      </c>
      <c r="N44" s="76">
        <v>1225533.6100000001</v>
      </c>
      <c r="O44" s="76">
        <v>11941905.07</v>
      </c>
      <c r="P44" s="76">
        <v>39</v>
      </c>
      <c r="Q44" s="76">
        <v>38</v>
      </c>
      <c r="R44" s="77">
        <v>2.6315789473684301</v>
      </c>
      <c r="S44" s="76">
        <v>1154.7882051282099</v>
      </c>
      <c r="T44" s="76">
        <v>1141.7010526315801</v>
      </c>
      <c r="U44" s="78">
        <v>1.13329461095191</v>
      </c>
    </row>
    <row r="45" spans="1:21" ht="12" thickBot="1" x14ac:dyDescent="0.25">
      <c r="A45" s="54"/>
      <c r="B45" s="62" t="s">
        <v>76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10975.427</v>
      </c>
      <c r="E46" s="82"/>
      <c r="F46" s="82"/>
      <c r="G46" s="81">
        <v>8312.4786999999997</v>
      </c>
      <c r="H46" s="83">
        <v>32.035550358763601</v>
      </c>
      <c r="I46" s="81">
        <v>1338.701</v>
      </c>
      <c r="J46" s="83">
        <v>12.1972566534313</v>
      </c>
      <c r="K46" s="81">
        <v>1377.6139000000001</v>
      </c>
      <c r="L46" s="83">
        <v>16.572841263340599</v>
      </c>
      <c r="M46" s="83">
        <v>-2.8246593621042999E-2</v>
      </c>
      <c r="N46" s="81">
        <v>116258.06600000001</v>
      </c>
      <c r="O46" s="81">
        <v>4136272.4193000002</v>
      </c>
      <c r="P46" s="81">
        <v>14</v>
      </c>
      <c r="Q46" s="81">
        <v>14</v>
      </c>
      <c r="R46" s="83">
        <v>0</v>
      </c>
      <c r="S46" s="81">
        <v>783.95907142857095</v>
      </c>
      <c r="T46" s="81">
        <v>-371.64511428571399</v>
      </c>
      <c r="U46" s="84">
        <v>147.40618838793199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3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55462</v>
      </c>
      <c r="D2" s="37">
        <v>434532.75269316201</v>
      </c>
      <c r="E2" s="37">
        <v>324665.47023760702</v>
      </c>
      <c r="F2" s="37">
        <v>109867.282455555</v>
      </c>
      <c r="G2" s="37">
        <v>324665.47023760702</v>
      </c>
      <c r="H2" s="37">
        <v>0.25284004893674</v>
      </c>
    </row>
    <row r="3" spans="1:8" x14ac:dyDescent="0.2">
      <c r="A3" s="37">
        <v>2</v>
      </c>
      <c r="B3" s="37">
        <v>13</v>
      </c>
      <c r="C3" s="37">
        <v>5078</v>
      </c>
      <c r="D3" s="37">
        <v>51274.401012820497</v>
      </c>
      <c r="E3" s="37">
        <v>39664.822536752101</v>
      </c>
      <c r="F3" s="37">
        <v>11609.5784760684</v>
      </c>
      <c r="G3" s="37">
        <v>39664.822536752101</v>
      </c>
      <c r="H3" s="37">
        <v>0.22642055775874501</v>
      </c>
    </row>
    <row r="4" spans="1:8" x14ac:dyDescent="0.2">
      <c r="A4" s="37">
        <v>3</v>
      </c>
      <c r="B4" s="37">
        <v>14</v>
      </c>
      <c r="C4" s="37">
        <v>94726</v>
      </c>
      <c r="D4" s="37">
        <v>90087.189451040002</v>
      </c>
      <c r="E4" s="37">
        <v>63349.359964966301</v>
      </c>
      <c r="F4" s="37">
        <v>26737.829486073701</v>
      </c>
      <c r="G4" s="37">
        <v>63349.359964966301</v>
      </c>
      <c r="H4" s="37">
        <v>0.29679946337547802</v>
      </c>
    </row>
    <row r="5" spans="1:8" x14ac:dyDescent="0.2">
      <c r="A5" s="37">
        <v>4</v>
      </c>
      <c r="B5" s="37">
        <v>15</v>
      </c>
      <c r="C5" s="37">
        <v>2612</v>
      </c>
      <c r="D5" s="37">
        <v>47682.049074086703</v>
      </c>
      <c r="E5" s="37">
        <v>38078.3951814916</v>
      </c>
      <c r="F5" s="37">
        <v>9603.6538925951099</v>
      </c>
      <c r="G5" s="37">
        <v>38078.3951814916</v>
      </c>
      <c r="H5" s="37">
        <v>0.20141025981650401</v>
      </c>
    </row>
    <row r="6" spans="1:8" x14ac:dyDescent="0.2">
      <c r="A6" s="37">
        <v>5</v>
      </c>
      <c r="B6" s="37">
        <v>16</v>
      </c>
      <c r="C6" s="37">
        <v>6280</v>
      </c>
      <c r="D6" s="37">
        <v>260498.22063931599</v>
      </c>
      <c r="E6" s="37">
        <v>231230.53307350399</v>
      </c>
      <c r="F6" s="37">
        <v>29267.687565812001</v>
      </c>
      <c r="G6" s="37">
        <v>231230.53307350399</v>
      </c>
      <c r="H6" s="37">
        <v>0.112352735055092</v>
      </c>
    </row>
    <row r="7" spans="1:8" x14ac:dyDescent="0.2">
      <c r="A7" s="37">
        <v>6</v>
      </c>
      <c r="B7" s="37">
        <v>17</v>
      </c>
      <c r="C7" s="37">
        <v>20755</v>
      </c>
      <c r="D7" s="37">
        <v>225048.763647863</v>
      </c>
      <c r="E7" s="37">
        <v>179333.22454786301</v>
      </c>
      <c r="F7" s="37">
        <v>45715.539100000002</v>
      </c>
      <c r="G7" s="37">
        <v>179333.22454786301</v>
      </c>
      <c r="H7" s="37">
        <v>0.20313614862391199</v>
      </c>
    </row>
    <row r="8" spans="1:8" x14ac:dyDescent="0.2">
      <c r="A8" s="37">
        <v>7</v>
      </c>
      <c r="B8" s="37">
        <v>18</v>
      </c>
      <c r="C8" s="37">
        <v>54675</v>
      </c>
      <c r="D8" s="37">
        <v>146499.708296581</v>
      </c>
      <c r="E8" s="37">
        <v>113793.343498291</v>
      </c>
      <c r="F8" s="37">
        <v>32706.3647982906</v>
      </c>
      <c r="G8" s="37">
        <v>113793.343498291</v>
      </c>
      <c r="H8" s="37">
        <v>0.223252081376696</v>
      </c>
    </row>
    <row r="9" spans="1:8" x14ac:dyDescent="0.2">
      <c r="A9" s="37">
        <v>8</v>
      </c>
      <c r="B9" s="37">
        <v>19</v>
      </c>
      <c r="C9" s="37">
        <v>18869</v>
      </c>
      <c r="D9" s="37">
        <v>131220.72857094</v>
      </c>
      <c r="E9" s="37">
        <v>101480.53387521399</v>
      </c>
      <c r="F9" s="37">
        <v>29740.194695726499</v>
      </c>
      <c r="G9" s="37">
        <v>101480.53387521399</v>
      </c>
      <c r="H9" s="37">
        <v>0.22664250549141299</v>
      </c>
    </row>
    <row r="10" spans="1:8" x14ac:dyDescent="0.2">
      <c r="A10" s="37">
        <v>9</v>
      </c>
      <c r="B10" s="37">
        <v>21</v>
      </c>
      <c r="C10" s="37">
        <v>159756</v>
      </c>
      <c r="D10" s="37">
        <v>675002.04928717902</v>
      </c>
      <c r="E10" s="37">
        <v>648445.84550000005</v>
      </c>
      <c r="F10" s="37">
        <v>26556.2037871795</v>
      </c>
      <c r="G10" s="37">
        <v>648445.84550000005</v>
      </c>
      <c r="H10" s="37">
        <v>3.9342404686361403E-2</v>
      </c>
    </row>
    <row r="11" spans="1:8" x14ac:dyDescent="0.2">
      <c r="A11" s="37">
        <v>10</v>
      </c>
      <c r="B11" s="37">
        <v>22</v>
      </c>
      <c r="C11" s="37">
        <v>23091</v>
      </c>
      <c r="D11" s="37">
        <v>349661.34382649598</v>
      </c>
      <c r="E11" s="37">
        <v>304827.52522564097</v>
      </c>
      <c r="F11" s="37">
        <v>44833.818600854698</v>
      </c>
      <c r="G11" s="37">
        <v>304827.52522564097</v>
      </c>
      <c r="H11" s="37">
        <v>0.12822068951122501</v>
      </c>
    </row>
    <row r="12" spans="1:8" x14ac:dyDescent="0.2">
      <c r="A12" s="37">
        <v>11</v>
      </c>
      <c r="B12" s="37">
        <v>23</v>
      </c>
      <c r="C12" s="37">
        <v>140139.693</v>
      </c>
      <c r="D12" s="37">
        <v>1206521.3039367499</v>
      </c>
      <c r="E12" s="37">
        <v>1038655.17899316</v>
      </c>
      <c r="F12" s="37">
        <v>167866.12494359</v>
      </c>
      <c r="G12" s="37">
        <v>1038655.17899316</v>
      </c>
      <c r="H12" s="37">
        <v>0.139132333922211</v>
      </c>
    </row>
    <row r="13" spans="1:8" x14ac:dyDescent="0.2">
      <c r="A13" s="37">
        <v>12</v>
      </c>
      <c r="B13" s="37">
        <v>24</v>
      </c>
      <c r="C13" s="37">
        <v>12750</v>
      </c>
      <c r="D13" s="37">
        <v>354390.28859829099</v>
      </c>
      <c r="E13" s="37">
        <v>321733.547752137</v>
      </c>
      <c r="F13" s="37">
        <v>32656.7408461538</v>
      </c>
      <c r="G13" s="37">
        <v>321733.547752137</v>
      </c>
      <c r="H13" s="37">
        <v>9.2149085053431001E-2</v>
      </c>
    </row>
    <row r="14" spans="1:8" x14ac:dyDescent="0.2">
      <c r="A14" s="37">
        <v>13</v>
      </c>
      <c r="B14" s="37">
        <v>25</v>
      </c>
      <c r="C14" s="37">
        <v>67793</v>
      </c>
      <c r="D14" s="37">
        <v>837319.35549999995</v>
      </c>
      <c r="E14" s="37">
        <v>771863.46169999999</v>
      </c>
      <c r="F14" s="37">
        <v>65455.893799999998</v>
      </c>
      <c r="G14" s="37">
        <v>771863.46169999999</v>
      </c>
      <c r="H14" s="37">
        <v>7.8173152656806105E-2</v>
      </c>
    </row>
    <row r="15" spans="1:8" x14ac:dyDescent="0.2">
      <c r="A15" s="37">
        <v>14</v>
      </c>
      <c r="B15" s="37">
        <v>26</v>
      </c>
      <c r="C15" s="37">
        <v>47212</v>
      </c>
      <c r="D15" s="37">
        <v>246600.72646516899</v>
      </c>
      <c r="E15" s="37">
        <v>218103.59204887701</v>
      </c>
      <c r="F15" s="37">
        <v>28497.134416292301</v>
      </c>
      <c r="G15" s="37">
        <v>218103.59204887701</v>
      </c>
      <c r="H15" s="37">
        <v>0.11555981535324999</v>
      </c>
    </row>
    <row r="16" spans="1:8" x14ac:dyDescent="0.2">
      <c r="A16" s="37">
        <v>15</v>
      </c>
      <c r="B16" s="37">
        <v>27</v>
      </c>
      <c r="C16" s="37">
        <v>143797.56099999999</v>
      </c>
      <c r="D16" s="37">
        <v>1067011.0009999999</v>
      </c>
      <c r="E16" s="37">
        <v>1020593.4986</v>
      </c>
      <c r="F16" s="37">
        <v>46417.502399999998</v>
      </c>
      <c r="G16" s="37">
        <v>1020593.4986</v>
      </c>
      <c r="H16" s="37">
        <v>4.3502365351901398E-2</v>
      </c>
    </row>
    <row r="17" spans="1:8" x14ac:dyDescent="0.2">
      <c r="A17" s="37">
        <v>16</v>
      </c>
      <c r="B17" s="37">
        <v>29</v>
      </c>
      <c r="C17" s="37">
        <v>149570</v>
      </c>
      <c r="D17" s="37">
        <v>2026800.8480906</v>
      </c>
      <c r="E17" s="37">
        <v>1811367.9352846199</v>
      </c>
      <c r="F17" s="37">
        <v>215432.91280598301</v>
      </c>
      <c r="G17" s="37">
        <v>1811367.9352846199</v>
      </c>
      <c r="H17" s="37">
        <v>0.106292097227479</v>
      </c>
    </row>
    <row r="18" spans="1:8" x14ac:dyDescent="0.2">
      <c r="A18" s="37">
        <v>17</v>
      </c>
      <c r="B18" s="37">
        <v>31</v>
      </c>
      <c r="C18" s="37">
        <v>21036.383000000002</v>
      </c>
      <c r="D18" s="37">
        <v>185683.728213978</v>
      </c>
      <c r="E18" s="37">
        <v>155319.72749388701</v>
      </c>
      <c r="F18" s="37">
        <v>30364.000720091</v>
      </c>
      <c r="G18" s="37">
        <v>155319.72749388701</v>
      </c>
      <c r="H18" s="37">
        <v>0.16352537194374001</v>
      </c>
    </row>
    <row r="19" spans="1:8" x14ac:dyDescent="0.2">
      <c r="A19" s="37">
        <v>18</v>
      </c>
      <c r="B19" s="37">
        <v>32</v>
      </c>
      <c r="C19" s="37">
        <v>12607.427</v>
      </c>
      <c r="D19" s="37">
        <v>202922.22466826299</v>
      </c>
      <c r="E19" s="37">
        <v>188481.82893511499</v>
      </c>
      <c r="F19" s="37">
        <v>14440.3957331479</v>
      </c>
      <c r="G19" s="37">
        <v>188481.82893511499</v>
      </c>
      <c r="H19" s="37">
        <v>7.1162218710912703E-2</v>
      </c>
    </row>
    <row r="20" spans="1:8" x14ac:dyDescent="0.2">
      <c r="A20" s="37">
        <v>19</v>
      </c>
      <c r="B20" s="37">
        <v>33</v>
      </c>
      <c r="C20" s="37">
        <v>33919.072999999997</v>
      </c>
      <c r="D20" s="37">
        <v>458848.93858462299</v>
      </c>
      <c r="E20" s="37">
        <v>359569.41333138</v>
      </c>
      <c r="F20" s="37">
        <v>99279.5252532429</v>
      </c>
      <c r="G20" s="37">
        <v>359569.41333138</v>
      </c>
      <c r="H20" s="37">
        <v>0.216366470323508</v>
      </c>
    </row>
    <row r="21" spans="1:8" x14ac:dyDescent="0.2">
      <c r="A21" s="37">
        <v>20</v>
      </c>
      <c r="B21" s="37">
        <v>34</v>
      </c>
      <c r="C21" s="37">
        <v>33666.466999999997</v>
      </c>
      <c r="D21" s="37">
        <v>171947.43425442101</v>
      </c>
      <c r="E21" s="37">
        <v>124915.468365122</v>
      </c>
      <c r="F21" s="37">
        <v>47031.965889298801</v>
      </c>
      <c r="G21" s="37">
        <v>124915.468365122</v>
      </c>
      <c r="H21" s="37">
        <v>0.27352525551331103</v>
      </c>
    </row>
    <row r="22" spans="1:8" x14ac:dyDescent="0.2">
      <c r="A22" s="37">
        <v>21</v>
      </c>
      <c r="B22" s="37">
        <v>35</v>
      </c>
      <c r="C22" s="37">
        <v>23595.850999999999</v>
      </c>
      <c r="D22" s="37">
        <v>726893.84424336301</v>
      </c>
      <c r="E22" s="37">
        <v>710022.47210619505</v>
      </c>
      <c r="F22" s="37">
        <v>16871.372137168099</v>
      </c>
      <c r="G22" s="37">
        <v>710022.47210619505</v>
      </c>
      <c r="H22" s="37">
        <v>2.3210228385865402E-2</v>
      </c>
    </row>
    <row r="23" spans="1:8" x14ac:dyDescent="0.2">
      <c r="A23" s="37">
        <v>22</v>
      </c>
      <c r="B23" s="37">
        <v>36</v>
      </c>
      <c r="C23" s="37">
        <v>128732.467</v>
      </c>
      <c r="D23" s="37">
        <v>687934.54163805302</v>
      </c>
      <c r="E23" s="37">
        <v>589150.351962485</v>
      </c>
      <c r="F23" s="37">
        <v>98784.189675568297</v>
      </c>
      <c r="G23" s="37">
        <v>589150.351962485</v>
      </c>
      <c r="H23" s="37">
        <v>0.143595333126247</v>
      </c>
    </row>
    <row r="24" spans="1:8" x14ac:dyDescent="0.2">
      <c r="A24" s="37">
        <v>23</v>
      </c>
      <c r="B24" s="37">
        <v>37</v>
      </c>
      <c r="C24" s="37">
        <v>135583.87</v>
      </c>
      <c r="D24" s="37">
        <v>1113550.13959115</v>
      </c>
      <c r="E24" s="37">
        <v>1007851.49562284</v>
      </c>
      <c r="F24" s="37">
        <v>105698.643968308</v>
      </c>
      <c r="G24" s="37">
        <v>1007851.49562284</v>
      </c>
      <c r="H24" s="37">
        <v>9.4920417330391402E-2</v>
      </c>
    </row>
    <row r="25" spans="1:8" x14ac:dyDescent="0.2">
      <c r="A25" s="37">
        <v>24</v>
      </c>
      <c r="B25" s="37">
        <v>38</v>
      </c>
      <c r="C25" s="37">
        <v>289595.75900000002</v>
      </c>
      <c r="D25" s="37">
        <v>1087887.6871672601</v>
      </c>
      <c r="E25" s="37">
        <v>1119593.19340796</v>
      </c>
      <c r="F25" s="37">
        <v>-31705.506240708</v>
      </c>
      <c r="G25" s="37">
        <v>1119593.19340796</v>
      </c>
      <c r="H25" s="37">
        <v>-2.9144098802391698E-2</v>
      </c>
    </row>
    <row r="26" spans="1:8" x14ac:dyDescent="0.2">
      <c r="A26" s="37">
        <v>25</v>
      </c>
      <c r="B26" s="37">
        <v>39</v>
      </c>
      <c r="C26" s="37">
        <v>148870.34299999999</v>
      </c>
      <c r="D26" s="37">
        <v>87262.161337826197</v>
      </c>
      <c r="E26" s="37">
        <v>63674.737259435497</v>
      </c>
      <c r="F26" s="37">
        <v>23587.424078390701</v>
      </c>
      <c r="G26" s="37">
        <v>63674.737259435497</v>
      </c>
      <c r="H26" s="37">
        <v>0.27030529288719402</v>
      </c>
    </row>
    <row r="27" spans="1:8" x14ac:dyDescent="0.2">
      <c r="A27" s="37">
        <v>26</v>
      </c>
      <c r="B27" s="37">
        <v>42</v>
      </c>
      <c r="C27" s="37">
        <v>7119.3270000000002</v>
      </c>
      <c r="D27" s="37">
        <v>113939.43459999999</v>
      </c>
      <c r="E27" s="37">
        <v>106769.9648</v>
      </c>
      <c r="F27" s="37">
        <v>7169.4697999999999</v>
      </c>
      <c r="G27" s="37">
        <v>106769.9648</v>
      </c>
      <c r="H27" s="37">
        <v>6.2923515683304995E-2</v>
      </c>
    </row>
    <row r="28" spans="1:8" x14ac:dyDescent="0.2">
      <c r="A28" s="37">
        <v>27</v>
      </c>
      <c r="B28" s="37">
        <v>43</v>
      </c>
      <c r="C28" s="37">
        <v>815.12800000000004</v>
      </c>
      <c r="D28" s="37">
        <v>5757.3752000000004</v>
      </c>
      <c r="E28" s="37">
        <v>5316.9850999999999</v>
      </c>
      <c r="F28" s="37">
        <v>440.39010000000002</v>
      </c>
      <c r="G28" s="37">
        <v>5316.9850999999999</v>
      </c>
      <c r="H28" s="37">
        <v>7.6491471321862098E-2</v>
      </c>
    </row>
    <row r="29" spans="1:8" x14ac:dyDescent="0.2">
      <c r="A29" s="37">
        <v>28</v>
      </c>
      <c r="B29" s="37">
        <v>75</v>
      </c>
      <c r="C29" s="37">
        <v>78</v>
      </c>
      <c r="D29" s="37">
        <v>38513.675213675197</v>
      </c>
      <c r="E29" s="37">
        <v>35738.713675213701</v>
      </c>
      <c r="F29" s="37">
        <v>2774.9615384615399</v>
      </c>
      <c r="G29" s="37">
        <v>35738.713675213701</v>
      </c>
      <c r="H29" s="37">
        <v>7.2051330418765699E-2</v>
      </c>
    </row>
    <row r="30" spans="1:8" x14ac:dyDescent="0.2">
      <c r="A30" s="37">
        <v>29</v>
      </c>
      <c r="B30" s="37">
        <v>76</v>
      </c>
      <c r="C30" s="37">
        <v>1645</v>
      </c>
      <c r="D30" s="37">
        <v>311319.52433504298</v>
      </c>
      <c r="E30" s="37">
        <v>293311.99559658102</v>
      </c>
      <c r="F30" s="37">
        <v>18007.5287384615</v>
      </c>
      <c r="G30" s="37">
        <v>293311.99559658102</v>
      </c>
      <c r="H30" s="37">
        <v>5.7842593640486897E-2</v>
      </c>
    </row>
    <row r="31" spans="1:8" x14ac:dyDescent="0.2">
      <c r="A31" s="30">
        <v>30</v>
      </c>
      <c r="B31" s="39">
        <v>99</v>
      </c>
      <c r="C31" s="40">
        <v>14</v>
      </c>
      <c r="D31" s="40">
        <v>10975.426972241101</v>
      </c>
      <c r="E31" s="40">
        <v>9636.7260146736298</v>
      </c>
      <c r="F31" s="40">
        <v>1338.7009575675099</v>
      </c>
      <c r="G31" s="40">
        <v>9636.7260146736298</v>
      </c>
      <c r="H31" s="40">
        <v>0.121972562976668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65</v>
      </c>
      <c r="D34" s="34">
        <v>144568.34</v>
      </c>
      <c r="E34" s="34">
        <v>144424.04999999999</v>
      </c>
      <c r="F34" s="30"/>
      <c r="G34" s="30"/>
      <c r="H34" s="30"/>
    </row>
    <row r="35" spans="1:8" x14ac:dyDescent="0.2">
      <c r="A35" s="30"/>
      <c r="B35" s="33">
        <v>71</v>
      </c>
      <c r="C35" s="34">
        <v>46</v>
      </c>
      <c r="D35" s="34">
        <v>92790.64</v>
      </c>
      <c r="E35" s="34">
        <v>102782.65</v>
      </c>
      <c r="F35" s="30"/>
      <c r="G35" s="30"/>
      <c r="H35" s="30"/>
    </row>
    <row r="36" spans="1:8" x14ac:dyDescent="0.2">
      <c r="A36" s="30"/>
      <c r="B36" s="33">
        <v>72</v>
      </c>
      <c r="C36" s="34">
        <v>50</v>
      </c>
      <c r="D36" s="34">
        <v>140988.04999999999</v>
      </c>
      <c r="E36" s="34">
        <v>144936.81</v>
      </c>
      <c r="F36" s="30"/>
      <c r="G36" s="30"/>
      <c r="H36" s="30"/>
    </row>
    <row r="37" spans="1:8" x14ac:dyDescent="0.2">
      <c r="A37" s="30"/>
      <c r="B37" s="33">
        <v>73</v>
      </c>
      <c r="C37" s="34">
        <v>89</v>
      </c>
      <c r="D37" s="34">
        <v>163204.41</v>
      </c>
      <c r="E37" s="34">
        <v>192603.61</v>
      </c>
      <c r="F37" s="30"/>
      <c r="G37" s="30"/>
      <c r="H37" s="30"/>
    </row>
    <row r="38" spans="1:8" x14ac:dyDescent="0.2">
      <c r="A38" s="30"/>
      <c r="B38" s="33">
        <v>74</v>
      </c>
      <c r="C38" s="34">
        <v>2</v>
      </c>
      <c r="D38" s="34">
        <v>0.18</v>
      </c>
      <c r="E38" s="34">
        <v>0.02</v>
      </c>
      <c r="F38" s="30"/>
      <c r="G38" s="30"/>
      <c r="H38" s="30"/>
    </row>
    <row r="39" spans="1:8" x14ac:dyDescent="0.2">
      <c r="A39" s="30"/>
      <c r="B39" s="33">
        <v>77</v>
      </c>
      <c r="C39" s="34">
        <v>70</v>
      </c>
      <c r="D39" s="34">
        <v>94674.47</v>
      </c>
      <c r="E39" s="34">
        <v>97196.93</v>
      </c>
      <c r="F39" s="34"/>
      <c r="G39" s="30"/>
      <c r="H39" s="30"/>
    </row>
    <row r="40" spans="1:8" x14ac:dyDescent="0.2">
      <c r="A40" s="30"/>
      <c r="B40" s="33">
        <v>78</v>
      </c>
      <c r="C40" s="34">
        <v>37</v>
      </c>
      <c r="D40" s="34">
        <v>45036.74</v>
      </c>
      <c r="E40" s="34">
        <v>38981.449999999997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2016-05-07T01:52:27Z</dcterms:modified>
</cp:coreProperties>
</file>