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H33" i="2"/>
  <c r="H30"/>
  <c r="J40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2" l="1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<sst xmlns="http://schemas.openxmlformats.org/spreadsheetml/2006/main" count="119" uniqueCount="78">
  <si>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</si>
  <si>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</si>
  <si>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</si>
  <si>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</si>
  <si>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</si>
  <si>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</si>
  <si>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</si>
  <si>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</si>
  <si>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</si>
  <si>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</si>
  <si>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</si>
  <si>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</si>
  <si>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</si>
  <si>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</si>
  <si>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</si>
  <si>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</si>
  <si>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</si>
  <si>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</si>
  <si>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</si>
  <si>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</si>
  <si>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</si>
  <si>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</si>
  <si>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</si>
  <si>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</si>
  <si>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</si>
  <si>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</si>
  <si>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</si>
  <si>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</si>
  <si>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</si>
  <si>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</si>
  <si>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</si>
  <si>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</si>
  <si>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</si>
  <si>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</si>
  <si>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</si>
  <si>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</si>
  <si>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</si>
  <si>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</si>
  <si>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</si>
  <si>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</si>
  <si>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38" type="noConversion"/>
  </si>
  <si>
    <t>COST</t>
    <phoneticPr fontId="38" type="noConversion"/>
  </si>
  <si>
    <t>成本</t>
    <phoneticPr fontId="38" type="noConversion"/>
  </si>
  <si>
    <t>销售金额差异</t>
    <phoneticPr fontId="38" type="noConversion"/>
  </si>
  <si>
    <t>销售成本差异</t>
    <phoneticPr fontId="38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</si>
  <si>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</si>
  <si>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</si>
  <si>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</si>
  <si>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</si>
  <si>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</si>
  <si>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</si>
  <si>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</si>
  <si>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</si>
  <si>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</si>
  <si>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</si>
  <si>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</si>
  <si>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</si>
  <si>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</si>
  <si>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</si>
  <si>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</si>
  <si>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</si>
  <si>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</si>
  <si>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</si>
  <si>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</si>
  <si>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</si>
  <si>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</si>
  <si>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</si>
  <si>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</si>
  <si>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</si>
  <si>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38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</si>
  <si>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</si>
  <si>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38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</si>
  <si>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</si>
  <si>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38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</si>
  <si>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</si>
  <si>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38" type="noConversion"/>
  </si>
  <si>
    <t>910-市场部</t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</si>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</sst>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93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11">
    <xf numFmtId="0" fontId="0" fillId="0" borderId="0"/>
    <xf numFmtId="0" fontId="53" fillId="0" borderId="0" applyNumberFormat="0" applyFill="0" applyBorder="0" applyAlignment="0" applyProtection="0"/>
    <xf numFmtId="0" fontId="54" fillId="0" borderId="1" applyNumberFormat="0" applyFill="0" applyAlignment="0" applyProtection="0"/>
    <xf numFmtId="0" fontId="55" fillId="0" borderId="2" applyNumberFormat="0" applyFill="0" applyAlignment="0" applyProtection="0"/>
    <xf numFmtId="0" fontId="56" fillId="0" borderId="3" applyNumberFormat="0" applyFill="0" applyAlignment="0" applyProtection="0"/>
    <xf numFmtId="0" fontId="56" fillId="0" borderId="0" applyNumberFormat="0" applyFill="0" applyBorder="0" applyAlignment="0" applyProtection="0"/>
    <xf numFmtId="0" fontId="59" fillId="2" borderId="0" applyNumberFormat="0" applyBorder="0" applyAlignment="0" applyProtection="0"/>
    <xf numFmtId="0" fontId="57" fillId="3" borderId="0" applyNumberFormat="0" applyBorder="0" applyAlignment="0" applyProtection="0"/>
    <xf numFmtId="0" fontId="66" fillId="4" borderId="0" applyNumberFormat="0" applyBorder="0" applyAlignment="0" applyProtection="0"/>
    <xf numFmtId="0" fontId="68" fillId="5" borderId="4" applyNumberFormat="0" applyAlignment="0" applyProtection="0"/>
    <xf numFmtId="0" fontId="67" fillId="6" borderId="5" applyNumberFormat="0" applyAlignment="0" applyProtection="0"/>
    <xf numFmtId="0" fontId="61" fillId="6" borderId="4" applyNumberFormat="0" applyAlignment="0" applyProtection="0"/>
    <xf numFmtId="0" fontId="65" fillId="0" borderId="6" applyNumberFormat="0" applyFill="0" applyAlignment="0" applyProtection="0"/>
    <xf numFmtId="0" fontId="62" fillId="7" borderId="7" applyNumberFormat="0" applyAlignment="0" applyProtection="0"/>
    <xf numFmtId="0" fontId="64" fillId="0" borderId="0" applyNumberFormat="0" applyFill="0" applyBorder="0" applyAlignment="0" applyProtection="0"/>
    <xf numFmtId="0" fontId="34" fillId="8" borderId="8" applyNumberFormat="0" applyFont="0" applyAlignment="0" applyProtection="0">
      <alignment vertical="center"/>
    </xf>
    <xf numFmtId="0" fontId="63" fillId="0" borderId="0" applyNumberFormat="0" applyFill="0" applyBorder="0" applyAlignment="0" applyProtection="0"/>
    <xf numFmtId="0" fontId="60" fillId="0" borderId="9" applyNumberFormat="0" applyFill="0" applyAlignment="0" applyProtection="0"/>
    <xf numFmtId="0" fontId="51" fillId="9" borderId="0" applyNumberFormat="0" applyBorder="0" applyAlignment="0" applyProtection="0"/>
    <xf numFmtId="0" fontId="50" fillId="10" borderId="0" applyNumberFormat="0" applyBorder="0" applyAlignment="0" applyProtection="0"/>
    <xf numFmtId="0" fontId="50" fillId="11" borderId="0" applyNumberFormat="0" applyBorder="0" applyAlignment="0" applyProtection="0"/>
    <xf numFmtId="0" fontId="51" fillId="12" borderId="0" applyNumberFormat="0" applyBorder="0" applyAlignment="0" applyProtection="0"/>
    <xf numFmtId="0" fontId="51" fillId="13" borderId="0" applyNumberFormat="0" applyBorder="0" applyAlignment="0" applyProtection="0"/>
    <xf numFmtId="0" fontId="50" fillId="14" borderId="0" applyNumberFormat="0" applyBorder="0" applyAlignment="0" applyProtection="0"/>
    <xf numFmtId="0" fontId="50" fillId="15" borderId="0" applyNumberFormat="0" applyBorder="0" applyAlignment="0" applyProtection="0"/>
    <xf numFmtId="0" fontId="51" fillId="16" borderId="0" applyNumberFormat="0" applyBorder="0" applyAlignment="0" applyProtection="0"/>
    <xf numFmtId="0" fontId="51" fillId="17" borderId="0" applyNumberFormat="0" applyBorder="0" applyAlignment="0" applyProtection="0"/>
    <xf numFmtId="0" fontId="50" fillId="18" borderId="0" applyNumberFormat="0" applyBorder="0" applyAlignment="0" applyProtection="0"/>
    <xf numFmtId="0" fontId="50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50" fillId="22" borderId="0" applyNumberFormat="0" applyBorder="0" applyAlignment="0" applyProtection="0"/>
    <xf numFmtId="0" fontId="50" fillId="23" borderId="0" applyNumberFormat="0" applyBorder="0" applyAlignment="0" applyProtection="0"/>
    <xf numFmtId="0" fontId="51" fillId="24" borderId="0" applyNumberFormat="0" applyBorder="0" applyAlignment="0" applyProtection="0"/>
    <xf numFmtId="0" fontId="51" fillId="25" borderId="0" applyNumberFormat="0" applyBorder="0" applyAlignment="0" applyProtection="0"/>
    <xf numFmtId="0" fontId="50" fillId="26" borderId="0" applyNumberFormat="0" applyBorder="0" applyAlignment="0" applyProtection="0"/>
    <xf numFmtId="0" fontId="50" fillId="27" borderId="0" applyNumberFormat="0" applyBorder="0" applyAlignment="0" applyProtection="0"/>
    <xf numFmtId="0" fontId="51" fillId="28" borderId="0" applyNumberFormat="0" applyBorder="0" applyAlignment="0" applyProtection="0"/>
    <xf numFmtId="0" fontId="51" fillId="29" borderId="0" applyNumberFormat="0" applyBorder="0" applyAlignment="0" applyProtection="0"/>
    <xf numFmtId="0" fontId="50" fillId="30" borderId="0" applyNumberFormat="0" applyBorder="0" applyAlignment="0" applyProtection="0"/>
    <xf numFmtId="0" fontId="50" fillId="31" borderId="0" applyNumberFormat="0" applyBorder="0" applyAlignment="0" applyProtection="0"/>
    <xf numFmtId="0" fontId="51" fillId="32" borderId="0" applyNumberFormat="0" applyBorder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42" fillId="0" borderId="0"/>
    <xf numFmtId="0" fontId="43" fillId="0" borderId="0"/>
    <xf numFmtId="0" fontId="4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5" fillId="0" borderId="0"/>
    <xf numFmtId="0" fontId="48" fillId="0" borderId="0" applyNumberFormat="0" applyFill="0" applyBorder="0" applyAlignment="0" applyProtection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9" fillId="0" borderId="0"/>
    <xf numFmtId="4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8" fontId="49" fillId="0" borderId="0" applyFont="0" applyFill="0" applyBorder="0" applyAlignment="0" applyProtection="0"/>
    <xf numFmtId="179" fontId="49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1" applyNumberFormat="0" applyFill="0" applyAlignment="0" applyProtection="0"/>
    <xf numFmtId="0" fontId="55" fillId="0" borderId="2" applyNumberFormat="0" applyFill="0" applyAlignment="0" applyProtection="0"/>
    <xf numFmtId="0" fontId="56" fillId="0" borderId="3" applyNumberFormat="0" applyFill="0" applyAlignment="0" applyProtection="0"/>
    <xf numFmtId="0" fontId="56" fillId="0" borderId="0" applyNumberFormat="0" applyFill="0" applyBorder="0" applyAlignment="0" applyProtection="0"/>
    <xf numFmtId="0" fontId="59" fillId="2" borderId="0" applyNumberFormat="0" applyBorder="0" applyAlignment="0" applyProtection="0"/>
    <xf numFmtId="0" fontId="57" fillId="3" borderId="0" applyNumberFormat="0" applyBorder="0" applyAlignment="0" applyProtection="0"/>
    <xf numFmtId="0" fontId="66" fillId="4" borderId="0" applyNumberFormat="0" applyBorder="0" applyAlignment="0" applyProtection="0"/>
    <xf numFmtId="0" fontId="68" fillId="5" borderId="4" applyNumberFormat="0" applyAlignment="0" applyProtection="0"/>
    <xf numFmtId="0" fontId="67" fillId="6" borderId="5" applyNumberFormat="0" applyAlignment="0" applyProtection="0"/>
    <xf numFmtId="0" fontId="61" fillId="6" borderId="4" applyNumberFormat="0" applyAlignment="0" applyProtection="0"/>
    <xf numFmtId="0" fontId="65" fillId="0" borderId="6" applyNumberFormat="0" applyFill="0" applyAlignment="0" applyProtection="0"/>
    <xf numFmtId="0" fontId="62" fillId="7" borderId="7" applyNumberFormat="0" applyAlignment="0" applyProtection="0"/>
    <xf numFmtId="0" fontId="64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0" fillId="0" borderId="9" applyNumberFormat="0" applyFill="0" applyAlignment="0" applyProtection="0"/>
    <xf numFmtId="0" fontId="51" fillId="9" borderId="0" applyNumberFormat="0" applyBorder="0" applyAlignment="0" applyProtection="0"/>
    <xf numFmtId="0" fontId="50" fillId="10" borderId="0" applyNumberFormat="0" applyBorder="0" applyAlignment="0" applyProtection="0"/>
    <xf numFmtId="0" fontId="50" fillId="11" borderId="0" applyNumberFormat="0" applyBorder="0" applyAlignment="0" applyProtection="0"/>
    <xf numFmtId="0" fontId="51" fillId="12" borderId="0" applyNumberFormat="0" applyBorder="0" applyAlignment="0" applyProtection="0"/>
    <xf numFmtId="0" fontId="51" fillId="13" borderId="0" applyNumberFormat="0" applyBorder="0" applyAlignment="0" applyProtection="0"/>
    <xf numFmtId="0" fontId="50" fillId="14" borderId="0" applyNumberFormat="0" applyBorder="0" applyAlignment="0" applyProtection="0"/>
    <xf numFmtId="0" fontId="50" fillId="15" borderId="0" applyNumberFormat="0" applyBorder="0" applyAlignment="0" applyProtection="0"/>
    <xf numFmtId="0" fontId="51" fillId="16" borderId="0" applyNumberFormat="0" applyBorder="0" applyAlignment="0" applyProtection="0"/>
    <xf numFmtId="0" fontId="51" fillId="17" borderId="0" applyNumberFormat="0" applyBorder="0" applyAlignment="0" applyProtection="0"/>
    <xf numFmtId="0" fontId="50" fillId="18" borderId="0" applyNumberFormat="0" applyBorder="0" applyAlignment="0" applyProtection="0"/>
    <xf numFmtId="0" fontId="50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50" fillId="22" borderId="0" applyNumberFormat="0" applyBorder="0" applyAlignment="0" applyProtection="0"/>
    <xf numFmtId="0" fontId="50" fillId="23" borderId="0" applyNumberFormat="0" applyBorder="0" applyAlignment="0" applyProtection="0"/>
    <xf numFmtId="0" fontId="51" fillId="24" borderId="0" applyNumberFormat="0" applyBorder="0" applyAlignment="0" applyProtection="0"/>
    <xf numFmtId="0" fontId="51" fillId="25" borderId="0" applyNumberFormat="0" applyBorder="0" applyAlignment="0" applyProtection="0"/>
    <xf numFmtId="0" fontId="50" fillId="26" borderId="0" applyNumberFormat="0" applyBorder="0" applyAlignment="0" applyProtection="0"/>
    <xf numFmtId="0" fontId="50" fillId="27" borderId="0" applyNumberFormat="0" applyBorder="0" applyAlignment="0" applyProtection="0"/>
    <xf numFmtId="0" fontId="51" fillId="28" borderId="0" applyNumberFormat="0" applyBorder="0" applyAlignment="0" applyProtection="0"/>
    <xf numFmtId="0" fontId="51" fillId="29" borderId="0" applyNumberFormat="0" applyBorder="0" applyAlignment="0" applyProtection="0"/>
    <xf numFmtId="0" fontId="50" fillId="30" borderId="0" applyNumberFormat="0" applyBorder="0" applyAlignment="0" applyProtection="0"/>
    <xf numFmtId="0" fontId="50" fillId="31" borderId="0" applyNumberFormat="0" applyBorder="0" applyAlignment="0" applyProtection="0"/>
    <xf numFmtId="0" fontId="51" fillId="32" borderId="0" applyNumberFormat="0" applyBorder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52" fillId="38" borderId="21">
      <alignment vertical="center"/>
    </xf>
    <xf numFmtId="0" fontId="71" fillId="0" borderId="0"/>
    <xf numFmtId="180" fontId="73" fillId="0" borderId="0" applyFont="0" applyFill="0" applyBorder="0" applyAlignment="0" applyProtection="0"/>
    <xf numFmtId="181" fontId="73" fillId="0" borderId="0" applyFont="0" applyFill="0" applyBorder="0" applyAlignment="0" applyProtection="0"/>
    <xf numFmtId="178" fontId="73" fillId="0" borderId="0" applyFont="0" applyFill="0" applyBorder="0" applyAlignment="0" applyProtection="0"/>
    <xf numFmtId="179" fontId="73" fillId="0" borderId="0" applyFont="0" applyFill="0" applyBorder="0" applyAlignment="0" applyProtection="0"/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0" borderId="1" applyNumberFormat="0" applyFill="0" applyAlignment="0" applyProtection="0">
      <alignment vertical="center"/>
    </xf>
    <xf numFmtId="0" fontId="77" fillId="0" borderId="2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2" borderId="0" applyNumberFormat="0" applyBorder="0" applyAlignment="0" applyProtection="0">
      <alignment vertical="center"/>
    </xf>
    <xf numFmtId="0" fontId="80" fillId="3" borderId="0" applyNumberFormat="0" applyBorder="0" applyAlignment="0" applyProtection="0">
      <alignment vertical="center"/>
    </xf>
    <xf numFmtId="0" fontId="81" fillId="4" borderId="0" applyNumberFormat="0" applyBorder="0" applyAlignment="0" applyProtection="0">
      <alignment vertical="center"/>
    </xf>
    <xf numFmtId="0" fontId="82" fillId="5" borderId="4" applyNumberFormat="0" applyAlignment="0" applyProtection="0">
      <alignment vertical="center"/>
    </xf>
    <xf numFmtId="0" fontId="83" fillId="6" borderId="5" applyNumberFormat="0" applyAlignment="0" applyProtection="0">
      <alignment vertical="center"/>
    </xf>
    <xf numFmtId="0" fontId="84" fillId="6" borderId="4" applyNumberFormat="0" applyAlignment="0" applyProtection="0">
      <alignment vertical="center"/>
    </xf>
    <xf numFmtId="0" fontId="85" fillId="0" borderId="6" applyNumberFormat="0" applyFill="0" applyAlignment="0" applyProtection="0">
      <alignment vertical="center"/>
    </xf>
    <xf numFmtId="0" fontId="86" fillId="7" borderId="7" applyNumberFormat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0" borderId="9" applyNumberFormat="0" applyFill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90" fillId="20" borderId="0" applyNumberFormat="0" applyBorder="0" applyAlignment="0" applyProtection="0">
      <alignment vertical="center"/>
    </xf>
    <xf numFmtId="0" fontId="90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90" fillId="24" borderId="0" applyNumberFormat="0" applyBorder="0" applyAlignment="0" applyProtection="0">
      <alignment vertical="center"/>
    </xf>
    <xf numFmtId="0" fontId="90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90" fillId="28" borderId="0" applyNumberFormat="0" applyBorder="0" applyAlignment="0" applyProtection="0">
      <alignment vertical="center"/>
    </xf>
    <xf numFmtId="0" fontId="90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90" fillId="32" borderId="0" applyNumberFormat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90" fillId="20" borderId="0" applyNumberFormat="0" applyBorder="0" applyAlignment="0" applyProtection="0">
      <alignment vertical="center"/>
    </xf>
    <xf numFmtId="0" fontId="90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90" fillId="24" borderId="0" applyNumberFormat="0" applyBorder="0" applyAlignment="0" applyProtection="0">
      <alignment vertical="center"/>
    </xf>
    <xf numFmtId="0" fontId="90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90" fillId="28" borderId="0" applyNumberFormat="0" applyBorder="0" applyAlignment="0" applyProtection="0">
      <alignment vertical="center"/>
    </xf>
    <xf numFmtId="0" fontId="90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90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35" fillId="0" borderId="0" xfId="0" applyFont="1"/>
    <xf numFmtId="177" fontId="35" fillId="0" borderId="0" xfId="0" applyNumberFormat="1" applyFont="1"/>
    <xf numFmtId="0" fontId="0" fillId="0" borderId="0" xfId="0" applyAlignment="1"/>
    <xf numFmtId="0" fontId="35" fillId="0" borderId="0" xfId="0" applyNumberFormat="1" applyFont="1"/>
    <xf numFmtId="0" fontId="36" fillId="0" borderId="18" xfId="0" applyFont="1" applyBorder="1" applyAlignment="1">
      <alignment wrapText="1"/>
    </xf>
    <xf numFmtId="0" fontId="36" fillId="0" borderId="18" xfId="0" applyNumberFormat="1" applyFont="1" applyBorder="1" applyAlignment="1">
      <alignment wrapText="1"/>
    </xf>
    <xf numFmtId="0" fontId="35" fillId="0" borderId="18" xfId="0" applyFont="1" applyBorder="1" applyAlignment="1">
      <alignment wrapText="1"/>
    </xf>
    <xf numFmtId="0" fontId="35" fillId="0" borderId="18" xfId="0" applyFont="1" applyBorder="1" applyAlignment="1">
      <alignment horizontal="right" vertical="center" wrapText="1"/>
    </xf>
    <xf numFmtId="49" fontId="36" fillId="36" borderId="18" xfId="0" applyNumberFormat="1" applyFont="1" applyFill="1" applyBorder="1" applyAlignment="1">
      <alignment vertical="center" wrapText="1"/>
    </xf>
    <xf numFmtId="49" fontId="39" fillId="37" borderId="18" xfId="0" applyNumberFormat="1" applyFont="1" applyFill="1" applyBorder="1" applyAlignment="1">
      <alignment horizontal="center" vertical="center" wrapText="1"/>
    </xf>
    <xf numFmtId="0" fontId="36" fillId="33" borderId="18" xfId="0" applyFont="1" applyFill="1" applyBorder="1" applyAlignment="1">
      <alignment vertical="center" wrapText="1"/>
    </xf>
    <xf numFmtId="0" fontId="36" fillId="33" borderId="18" xfId="0" applyNumberFormat="1" applyFont="1" applyFill="1" applyBorder="1" applyAlignment="1">
      <alignment vertical="center" wrapText="1"/>
    </xf>
    <xf numFmtId="0" fontId="36" fillId="36" borderId="18" xfId="0" applyFont="1" applyFill="1" applyBorder="1" applyAlignment="1">
      <alignment vertical="center" wrapText="1"/>
    </xf>
    <xf numFmtId="0" fontId="36" fillId="37" borderId="18" xfId="0" applyFont="1" applyFill="1" applyBorder="1" applyAlignment="1">
      <alignment vertical="center" wrapText="1"/>
    </xf>
    <xf numFmtId="4" fontId="36" fillId="36" borderId="18" xfId="0" applyNumberFormat="1" applyFont="1" applyFill="1" applyBorder="1" applyAlignment="1">
      <alignment horizontal="right" vertical="top" wrapText="1"/>
    </xf>
    <xf numFmtId="4" fontId="36" fillId="37" borderId="18" xfId="0" applyNumberFormat="1" applyFont="1" applyFill="1" applyBorder="1" applyAlignment="1">
      <alignment horizontal="right" vertical="top" wrapText="1"/>
    </xf>
    <xf numFmtId="177" fontId="35" fillId="36" borderId="18" xfId="0" applyNumberFormat="1" applyFont="1" applyFill="1" applyBorder="1" applyAlignment="1">
      <alignment horizontal="center" vertical="center"/>
    </xf>
    <xf numFmtId="177" fontId="35" fillId="37" borderId="18" xfId="0" applyNumberFormat="1" applyFont="1" applyFill="1" applyBorder="1" applyAlignment="1">
      <alignment horizontal="center" vertical="center"/>
    </xf>
    <xf numFmtId="177" fontId="40" fillId="0" borderId="18" xfId="0" applyNumberFormat="1" applyFont="1" applyBorder="1"/>
    <xf numFmtId="177" fontId="35" fillId="36" borderId="18" xfId="0" applyNumberFormat="1" applyFont="1" applyFill="1" applyBorder="1"/>
    <xf numFmtId="177" fontId="35" fillId="37" borderId="18" xfId="0" applyNumberFormat="1" applyFont="1" applyFill="1" applyBorder="1"/>
    <xf numFmtId="177" fontId="35" fillId="0" borderId="18" xfId="0" applyNumberFormat="1" applyFont="1" applyBorder="1"/>
    <xf numFmtId="49" fontId="36" fillId="0" borderId="18" xfId="0" applyNumberFormat="1" applyFont="1" applyFill="1" applyBorder="1" applyAlignment="1">
      <alignment vertical="center" wrapText="1"/>
    </xf>
    <xf numFmtId="0" fontId="36" fillId="0" borderId="18" xfId="0" applyFont="1" applyFill="1" applyBorder="1" applyAlignment="1">
      <alignment vertical="center" wrapText="1"/>
    </xf>
    <xf numFmtId="4" fontId="36" fillId="0" borderId="18" xfId="0" applyNumberFormat="1" applyFont="1" applyFill="1" applyBorder="1" applyAlignment="1">
      <alignment horizontal="right" vertical="top" wrapText="1"/>
    </xf>
    <xf numFmtId="0" fontId="35" fillId="0" borderId="0" xfId="0" applyFont="1" applyFill="1"/>
    <xf numFmtId="176" fontId="36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46" fillId="0" borderId="0" xfId="0" applyNumberFormat="1" applyFont="1" applyAlignment="1"/>
    <xf numFmtId="1" fontId="46" fillId="0" borderId="0" xfId="0" applyNumberFormat="1" applyFont="1" applyAlignment="1"/>
    <xf numFmtId="0" fontId="35" fillId="0" borderId="0" xfId="0" applyFont="1"/>
    <xf numFmtId="1" fontId="70" fillId="0" borderId="0" xfId="0" applyNumberFormat="1" applyFont="1" applyAlignment="1"/>
    <xf numFmtId="0" fontId="70" fillId="0" borderId="0" xfId="0" applyNumberFormat="1" applyFont="1" applyAlignment="1"/>
    <xf numFmtId="0" fontId="35" fillId="0" borderId="0" xfId="0" applyFont="1"/>
    <xf numFmtId="0" fontId="35" fillId="0" borderId="0" xfId="0" applyFont="1"/>
    <xf numFmtId="0" fontId="71" fillId="0" borderId="0" xfId="110"/>
    <xf numFmtId="0" fontId="72" fillId="0" borderId="0" xfId="110" applyNumberFormat="1" applyFont="1"/>
    <xf numFmtId="1" fontId="74" fillId="0" borderId="0" xfId="0" applyNumberFormat="1" applyFont="1" applyAlignment="1"/>
    <xf numFmtId="0" fontId="74" fillId="0" borderId="0" xfId="0" applyNumberFormat="1" applyFont="1" applyAlignment="1"/>
    <xf numFmtId="0" fontId="35" fillId="0" borderId="0" xfId="0" applyFont="1" applyAlignment="1">
      <alignment vertical="center"/>
    </xf>
    <xf numFmtId="0" fontId="41" fillId="0" borderId="0" xfId="0" applyFont="1" applyAlignment="1">
      <alignment horizontal="left" wrapText="1"/>
    </xf>
    <xf numFmtId="0" fontId="47" fillId="0" borderId="19" xfId="0" applyFont="1" applyBorder="1" applyAlignment="1">
      <alignment horizontal="left" vertical="center" wrapText="1"/>
    </xf>
    <xf numFmtId="0" fontId="36" fillId="0" borderId="10" xfId="0" applyFont="1" applyBorder="1" applyAlignment="1">
      <alignment wrapText="1"/>
    </xf>
    <xf numFmtId="0" fontId="35" fillId="0" borderId="11" xfId="0" applyFont="1" applyBorder="1" applyAlignment="1">
      <alignment wrapText="1"/>
    </xf>
    <xf numFmtId="0" fontId="35" fillId="0" borderId="11" xfId="0" applyFont="1" applyBorder="1" applyAlignment="1">
      <alignment horizontal="right" vertical="center" wrapText="1"/>
    </xf>
    <xf numFmtId="49" fontId="36" fillId="33" borderId="10" xfId="0" applyNumberFormat="1" applyFont="1" applyFill="1" applyBorder="1" applyAlignment="1">
      <alignment vertical="center" wrapText="1"/>
    </xf>
    <xf numFmtId="49" fontId="36" fillId="33" borderId="12" xfId="0" applyNumberFormat="1" applyFont="1" applyFill="1" applyBorder="1" applyAlignment="1">
      <alignment vertical="center" wrapText="1"/>
    </xf>
    <xf numFmtId="0" fontId="36" fillId="33" borderId="10" xfId="0" applyFont="1" applyFill="1" applyBorder="1" applyAlignment="1">
      <alignment vertical="center" wrapText="1"/>
    </xf>
    <xf numFmtId="0" fontId="36" fillId="33" borderId="12" xfId="0" applyFont="1" applyFill="1" applyBorder="1" applyAlignment="1">
      <alignment vertical="center" wrapText="1"/>
    </xf>
    <xf numFmtId="4" fontId="37" fillId="34" borderId="10" xfId="0" applyNumberFormat="1" applyFont="1" applyFill="1" applyBorder="1" applyAlignment="1">
      <alignment horizontal="right" vertical="top" wrapText="1"/>
    </xf>
    <xf numFmtId="176" fontId="37" fillId="34" borderId="10" xfId="0" applyNumberFormat="1" applyFont="1" applyFill="1" applyBorder="1" applyAlignment="1">
      <alignment horizontal="right" vertical="top" wrapText="1"/>
    </xf>
    <xf numFmtId="176" fontId="37" fillId="34" borderId="12" xfId="0" applyNumberFormat="1" applyFont="1" applyFill="1" applyBorder="1" applyAlignment="1">
      <alignment horizontal="right" vertical="top" wrapText="1"/>
    </xf>
    <xf numFmtId="4" fontId="36" fillId="35" borderId="10" xfId="0" applyNumberFormat="1" applyFont="1" applyFill="1" applyBorder="1" applyAlignment="1">
      <alignment horizontal="right" vertical="top" wrapText="1"/>
    </xf>
    <xf numFmtId="176" fontId="36" fillId="35" borderId="10" xfId="0" applyNumberFormat="1" applyFont="1" applyFill="1" applyBorder="1" applyAlignment="1">
      <alignment horizontal="right" vertical="top" wrapText="1"/>
    </xf>
    <xf numFmtId="176" fontId="36" fillId="35" borderId="12" xfId="0" applyNumberFormat="1" applyFont="1" applyFill="1" applyBorder="1" applyAlignment="1">
      <alignment horizontal="right" vertical="top" wrapText="1"/>
    </xf>
    <xf numFmtId="0" fontId="36" fillId="35" borderId="10" xfId="0" applyFont="1" applyFill="1" applyBorder="1" applyAlignment="1">
      <alignment horizontal="right" vertical="top" wrapText="1"/>
    </xf>
    <xf numFmtId="0" fontId="36" fillId="35" borderId="12" xfId="0" applyFont="1" applyFill="1" applyBorder="1" applyAlignment="1">
      <alignment horizontal="right" vertical="top" wrapText="1"/>
    </xf>
    <xf numFmtId="4" fontId="36" fillId="35" borderId="13" xfId="0" applyNumberFormat="1" applyFont="1" applyFill="1" applyBorder="1" applyAlignment="1">
      <alignment horizontal="right" vertical="top" wrapText="1"/>
    </xf>
    <xf numFmtId="0" fontId="36" fillId="35" borderId="13" xfId="0" applyFont="1" applyFill="1" applyBorder="1" applyAlignment="1">
      <alignment horizontal="right" vertical="top" wrapText="1"/>
    </xf>
    <xf numFmtId="176" fontId="36" fillId="35" borderId="13" xfId="0" applyNumberFormat="1" applyFont="1" applyFill="1" applyBorder="1" applyAlignment="1">
      <alignment horizontal="right" vertical="top" wrapText="1"/>
    </xf>
    <xf numFmtId="176" fontId="36" fillId="35" borderId="20" xfId="0" applyNumberFormat="1" applyFont="1" applyFill="1" applyBorder="1" applyAlignment="1">
      <alignment horizontal="right" vertical="top" wrapText="1"/>
    </xf>
    <xf numFmtId="0" fontId="36" fillId="33" borderId="18" xfId="0" applyFont="1" applyFill="1" applyBorder="1" applyAlignment="1">
      <alignment vertical="center" wrapText="1"/>
    </xf>
    <xf numFmtId="49" fontId="36" fillId="33" borderId="18" xfId="0" applyNumberFormat="1" applyFont="1" applyFill="1" applyBorder="1" applyAlignment="1">
      <alignment horizontal="left" vertical="top" wrapText="1"/>
    </xf>
    <xf numFmtId="49" fontId="37" fillId="33" borderId="18" xfId="0" applyNumberFormat="1" applyFont="1" applyFill="1" applyBorder="1" applyAlignment="1">
      <alignment horizontal="left" vertical="top" wrapText="1"/>
    </xf>
    <xf numFmtId="14" fontId="36" fillId="33" borderId="18" xfId="0" applyNumberFormat="1" applyFont="1" applyFill="1" applyBorder="1" applyAlignment="1">
      <alignment vertical="center" wrapText="1"/>
    </xf>
    <xf numFmtId="49" fontId="36" fillId="33" borderId="13" xfId="0" applyNumberFormat="1" applyFont="1" applyFill="1" applyBorder="1" applyAlignment="1">
      <alignment horizontal="left" vertical="top" wrapText="1"/>
    </xf>
    <xf numFmtId="49" fontId="36" fillId="33" borderId="15" xfId="0" applyNumberFormat="1" applyFont="1" applyFill="1" applyBorder="1" applyAlignment="1">
      <alignment horizontal="left" vertical="top" wrapText="1"/>
    </xf>
    <xf numFmtId="49" fontId="36" fillId="33" borderId="22" xfId="0" applyNumberFormat="1" applyFont="1" applyFill="1" applyBorder="1" applyAlignment="1">
      <alignment horizontal="left" vertical="top" wrapText="1"/>
    </xf>
    <xf numFmtId="49" fontId="36" fillId="33" borderId="23" xfId="0" applyNumberFormat="1" applyFont="1" applyFill="1" applyBorder="1" applyAlignment="1">
      <alignment horizontal="left" vertical="top" wrapText="1"/>
    </xf>
    <xf numFmtId="0" fontId="35" fillId="0" borderId="0" xfId="0" applyFont="1" applyAlignment="1">
      <alignment wrapText="1"/>
    </xf>
    <xf numFmtId="0" fontId="35" fillId="0" borderId="19" xfId="0" applyFont="1" applyBorder="1" applyAlignment="1">
      <alignment wrapText="1"/>
    </xf>
    <xf numFmtId="0" fontId="35" fillId="0" borderId="0" xfId="0" applyFont="1" applyAlignment="1">
      <alignment horizontal="right" vertical="center" wrapText="1"/>
    </xf>
    <xf numFmtId="0" fontId="36" fillId="33" borderId="13" xfId="0" applyFont="1" applyFill="1" applyBorder="1" applyAlignment="1">
      <alignment vertical="center" wrapText="1"/>
    </xf>
    <xf numFmtId="0" fontId="36" fillId="33" borderId="15" xfId="0" applyFont="1" applyFill="1" applyBorder="1" applyAlignment="1">
      <alignment vertical="center" wrapText="1"/>
    </xf>
    <xf numFmtId="49" fontId="37" fillId="33" borderId="13" xfId="0" applyNumberFormat="1" applyFont="1" applyFill="1" applyBorder="1" applyAlignment="1">
      <alignment horizontal="left" vertical="top" wrapText="1"/>
    </xf>
    <xf numFmtId="49" fontId="37" fillId="33" borderId="14" xfId="0" applyNumberFormat="1" applyFont="1" applyFill="1" applyBorder="1" applyAlignment="1">
      <alignment horizontal="left" vertical="top" wrapText="1"/>
    </xf>
    <xf numFmtId="49" fontId="37" fillId="33" borderId="15" xfId="0" applyNumberFormat="1" applyFont="1" applyFill="1" applyBorder="1" applyAlignment="1">
      <alignment horizontal="left" vertical="top" wrapText="1"/>
    </xf>
    <xf numFmtId="14" fontId="36" fillId="33" borderId="12" xfId="0" applyNumberFormat="1" applyFont="1" applyFill="1" applyBorder="1" applyAlignment="1">
      <alignment vertical="center" wrapText="1"/>
    </xf>
    <xf numFmtId="14" fontId="36" fillId="33" borderId="16" xfId="0" applyNumberFormat="1" applyFont="1" applyFill="1" applyBorder="1" applyAlignment="1">
      <alignment vertical="center" wrapText="1"/>
    </xf>
    <xf numFmtId="14" fontId="36" fillId="33" borderId="17" xfId="0" applyNumberFormat="1" applyFont="1" applyFill="1" applyBorder="1" applyAlignment="1">
      <alignment vertical="center" wrapText="1"/>
    </xf>
  </cellXfs>
  <cellStyles count="411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2" xfId="84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2" xfId="88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2" xfId="92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2" xfId="96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2" xfId="100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2" xfId="104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2" xfId="85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2" xfId="89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2" xfId="93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2" xfId="97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2" xfId="101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2" xfId="105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671" Type="http://schemas.openxmlformats.org/officeDocument/2006/relationships/hyperlink" Target="cid:7a4c69bc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37" Type="http://schemas.openxmlformats.org/officeDocument/2006/relationships/hyperlink" Target="cid:2a827322" TargetMode="External"/><Relationship Id="rId658" Type="http://schemas.openxmlformats.org/officeDocument/2006/relationships/image" Target="cid:4accbfba13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27" Type="http://schemas.openxmlformats.org/officeDocument/2006/relationships/hyperlink" Target="cid:e8e5efae2" TargetMode="External"/><Relationship Id="rId648" Type="http://schemas.openxmlformats.org/officeDocument/2006/relationships/image" Target="cid:26b6ba8e13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bfc298fa2" TargetMode="External"/><Relationship Id="rId638" Type="http://schemas.openxmlformats.org/officeDocument/2006/relationships/image" Target="cid:2a8275a13" TargetMode="External"/><Relationship Id="rId659" Type="http://schemas.openxmlformats.org/officeDocument/2006/relationships/hyperlink" Target="cid:50022851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28" Type="http://schemas.openxmlformats.org/officeDocument/2006/relationships/image" Target="cid:e8e5efd513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32" sqref="I32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3" t="s">
        <v>4</v>
      </c>
      <c r="D2" s="63"/>
      <c r="E2" s="13"/>
      <c r="F2" s="24"/>
      <c r="G2" s="14"/>
      <c r="H2" s="24"/>
      <c r="I2" s="20"/>
      <c r="J2" s="21"/>
      <c r="K2" s="22"/>
      <c r="L2" s="22"/>
    </row>
    <row r="3" spans="1:13">
      <c r="A3" s="65" t="s">
        <v>5</v>
      </c>
      <c r="B3" s="65"/>
      <c r="C3" s="65"/>
      <c r="D3" s="65"/>
      <c r="E3" s="15">
        <f>SUM(E4:E41)</f>
        <v>12118954.0659</v>
      </c>
      <c r="F3" s="25">
        <f>RA!I7</f>
        <v>1320625.608</v>
      </c>
      <c r="G3" s="16">
        <f>SUM(G4:G41)</f>
        <v>10798641.942699999</v>
      </c>
      <c r="H3" s="27">
        <f>RA!J7</f>
        <v>10.892735262850101</v>
      </c>
      <c r="I3" s="20">
        <f>SUM(I4:I41)</f>
        <v>12118958.18494801</v>
      </c>
      <c r="J3" s="21">
        <f>SUM(J4:J41)</f>
        <v>10798641.89649575</v>
      </c>
      <c r="K3" s="22">
        <f>E3-I3</f>
        <v>-4.1190480105578899</v>
      </c>
      <c r="L3" s="22">
        <f>G3-J3</f>
        <v>4.6204248443245888E-2</v>
      </c>
    </row>
    <row r="4" spans="1:13">
      <c r="A4" s="66">
        <f>RA!A8</f>
        <v>42499</v>
      </c>
      <c r="B4" s="12">
        <v>12</v>
      </c>
      <c r="C4" s="64" t="s">
        <v>6</v>
      </c>
      <c r="D4" s="64"/>
      <c r="E4" s="15">
        <f>VLOOKUP(C4,RA!B8:D35,3,0)</f>
        <v>426049.24540000001</v>
      </c>
      <c r="F4" s="25">
        <f>VLOOKUP(C4,RA!B8:I38,8,0)</f>
        <v>105375.62639999999</v>
      </c>
      <c r="G4" s="16">
        <f t="shared" ref="G4:G41" si="0">E4-F4</f>
        <v>320673.61900000001</v>
      </c>
      <c r="H4" s="27">
        <f>RA!J8</f>
        <v>24.733203388511399</v>
      </c>
      <c r="I4" s="20">
        <f>VLOOKUP(B4,RMS!B:D,3,FALSE)</f>
        <v>426049.84512649599</v>
      </c>
      <c r="J4" s="21">
        <f>VLOOKUP(B4,RMS!B:E,4,FALSE)</f>
        <v>320673.62753162399</v>
      </c>
      <c r="K4" s="22">
        <f t="shared" ref="K4:K41" si="1">E4-I4</f>
        <v>-0.59972649597330019</v>
      </c>
      <c r="L4" s="22">
        <f t="shared" ref="L4:L41" si="2">G4-J4</f>
        <v>-8.5316239856183529E-3</v>
      </c>
    </row>
    <row r="5" spans="1:13">
      <c r="A5" s="66"/>
      <c r="B5" s="12">
        <v>13</v>
      </c>
      <c r="C5" s="64" t="s">
        <v>7</v>
      </c>
      <c r="D5" s="64"/>
      <c r="E5" s="15">
        <f>VLOOKUP(C5,RA!B8:D36,3,0)</f>
        <v>48083.617700000003</v>
      </c>
      <c r="F5" s="25">
        <f>VLOOKUP(C5,RA!B9:I39,8,0)</f>
        <v>11392.317499999999</v>
      </c>
      <c r="G5" s="16">
        <f t="shared" si="0"/>
        <v>36691.300200000005</v>
      </c>
      <c r="H5" s="27">
        <f>RA!J9</f>
        <v>23.692721232162999</v>
      </c>
      <c r="I5" s="20">
        <f>VLOOKUP(B5,RMS!B:D,3,FALSE)</f>
        <v>48083.640573504301</v>
      </c>
      <c r="J5" s="21">
        <f>VLOOKUP(B5,RMS!B:E,4,FALSE)</f>
        <v>36691.305318803403</v>
      </c>
      <c r="K5" s="22">
        <f t="shared" si="1"/>
        <v>-2.2873504298331682E-2</v>
      </c>
      <c r="L5" s="22">
        <f t="shared" si="2"/>
        <v>-5.1188033976359293E-3</v>
      </c>
      <c r="M5" s="32"/>
    </row>
    <row r="6" spans="1:13">
      <c r="A6" s="66"/>
      <c r="B6" s="12">
        <v>14</v>
      </c>
      <c r="C6" s="64" t="s">
        <v>8</v>
      </c>
      <c r="D6" s="64"/>
      <c r="E6" s="15">
        <f>VLOOKUP(C6,RA!B10:D37,3,0)</f>
        <v>73013.908100000001</v>
      </c>
      <c r="F6" s="25">
        <f>VLOOKUP(C6,RA!B10:I40,8,0)</f>
        <v>20904.579600000001</v>
      </c>
      <c r="G6" s="16">
        <f t="shared" si="0"/>
        <v>52109.328500000003</v>
      </c>
      <c r="H6" s="27">
        <f>RA!J10</f>
        <v>28.630955586391899</v>
      </c>
      <c r="I6" s="20">
        <f>VLOOKUP(B6,RMS!B:D,3,FALSE)</f>
        <v>73015.682927342903</v>
      </c>
      <c r="J6" s="21">
        <f>VLOOKUP(B6,RMS!B:E,4,FALSE)</f>
        <v>52109.329290191803</v>
      </c>
      <c r="K6" s="22">
        <f>E6-I6</f>
        <v>-1.7748273429024266</v>
      </c>
      <c r="L6" s="22">
        <f t="shared" si="2"/>
        <v>-7.901917997514829E-4</v>
      </c>
      <c r="M6" s="32"/>
    </row>
    <row r="7" spans="1:13">
      <c r="A7" s="66"/>
      <c r="B7" s="12">
        <v>15</v>
      </c>
      <c r="C7" s="64" t="s">
        <v>9</v>
      </c>
      <c r="D7" s="64"/>
      <c r="E7" s="15">
        <f>VLOOKUP(C7,RA!B10:D38,3,0)</f>
        <v>39453.123899999999</v>
      </c>
      <c r="F7" s="25">
        <f>VLOOKUP(C7,RA!B11:I41,8,0)</f>
        <v>8308.4968000000008</v>
      </c>
      <c r="G7" s="16">
        <f t="shared" si="0"/>
        <v>31144.627099999998</v>
      </c>
      <c r="H7" s="27">
        <f>RA!J11</f>
        <v>21.059160793095</v>
      </c>
      <c r="I7" s="20">
        <f>VLOOKUP(B7,RMS!B:D,3,FALSE)</f>
        <v>39453.144698782198</v>
      </c>
      <c r="J7" s="21">
        <f>VLOOKUP(B7,RMS!B:E,4,FALSE)</f>
        <v>31144.6269140685</v>
      </c>
      <c r="K7" s="22">
        <f t="shared" si="1"/>
        <v>-2.0798782199562993E-2</v>
      </c>
      <c r="L7" s="22">
        <f t="shared" si="2"/>
        <v>1.8593149798107333E-4</v>
      </c>
      <c r="M7" s="32"/>
    </row>
    <row r="8" spans="1:13">
      <c r="A8" s="66"/>
      <c r="B8" s="12">
        <v>16</v>
      </c>
      <c r="C8" s="64" t="s">
        <v>10</v>
      </c>
      <c r="D8" s="64"/>
      <c r="E8" s="15">
        <f>VLOOKUP(C8,RA!B12:D38,3,0)</f>
        <v>95603.156700000007</v>
      </c>
      <c r="F8" s="25">
        <f>VLOOKUP(C8,RA!B12:I42,8,0)</f>
        <v>19015.7271</v>
      </c>
      <c r="G8" s="16">
        <f t="shared" si="0"/>
        <v>76587.429600000003</v>
      </c>
      <c r="H8" s="27">
        <f>RA!J12</f>
        <v>19.890271154613501</v>
      </c>
      <c r="I8" s="20">
        <f>VLOOKUP(B8,RMS!B:D,3,FALSE)</f>
        <v>95603.166022222198</v>
      </c>
      <c r="J8" s="21">
        <f>VLOOKUP(B8,RMS!B:E,4,FALSE)</f>
        <v>76587.428041025603</v>
      </c>
      <c r="K8" s="22">
        <f t="shared" si="1"/>
        <v>-9.3222221912583336E-3</v>
      </c>
      <c r="L8" s="22">
        <f t="shared" si="2"/>
        <v>1.5589743998134509E-3</v>
      </c>
      <c r="M8" s="32"/>
    </row>
    <row r="9" spans="1:13">
      <c r="A9" s="66"/>
      <c r="B9" s="12">
        <v>17</v>
      </c>
      <c r="C9" s="64" t="s">
        <v>11</v>
      </c>
      <c r="D9" s="64"/>
      <c r="E9" s="15">
        <f>VLOOKUP(C9,RA!B12:D39,3,0)</f>
        <v>158442.41500000001</v>
      </c>
      <c r="F9" s="25">
        <f>VLOOKUP(C9,RA!B13:I43,8,0)</f>
        <v>48121.696600000003</v>
      </c>
      <c r="G9" s="16">
        <f t="shared" si="0"/>
        <v>110320.71840000001</v>
      </c>
      <c r="H9" s="27">
        <f>RA!J13</f>
        <v>30.3717262830158</v>
      </c>
      <c r="I9" s="20">
        <f>VLOOKUP(B9,RMS!B:D,3,FALSE)</f>
        <v>158442.54772478601</v>
      </c>
      <c r="J9" s="21">
        <f>VLOOKUP(B9,RMS!B:E,4,FALSE)</f>
        <v>110320.717687179</v>
      </c>
      <c r="K9" s="22">
        <f t="shared" si="1"/>
        <v>-0.13272478600265458</v>
      </c>
      <c r="L9" s="22">
        <f t="shared" si="2"/>
        <v>7.1282101271208376E-4</v>
      </c>
      <c r="M9" s="32"/>
    </row>
    <row r="10" spans="1:13">
      <c r="A10" s="66"/>
      <c r="B10" s="12">
        <v>18</v>
      </c>
      <c r="C10" s="64" t="s">
        <v>12</v>
      </c>
      <c r="D10" s="64"/>
      <c r="E10" s="15">
        <f>VLOOKUP(C10,RA!B14:D40,3,0)</f>
        <v>97432.036900000006</v>
      </c>
      <c r="F10" s="25">
        <f>VLOOKUP(C10,RA!B14:I43,8,0)</f>
        <v>22644.846600000001</v>
      </c>
      <c r="G10" s="16">
        <f t="shared" si="0"/>
        <v>74787.190300000002</v>
      </c>
      <c r="H10" s="27">
        <f>RA!J14</f>
        <v>23.241684481298201</v>
      </c>
      <c r="I10" s="20">
        <f>VLOOKUP(B10,RMS!B:D,3,FALSE)</f>
        <v>97432.055377777797</v>
      </c>
      <c r="J10" s="21">
        <f>VLOOKUP(B10,RMS!B:E,4,FALSE)</f>
        <v>74787.1906752137</v>
      </c>
      <c r="K10" s="22">
        <f t="shared" si="1"/>
        <v>-1.8477777790394612E-2</v>
      </c>
      <c r="L10" s="22">
        <f t="shared" si="2"/>
        <v>-3.7521369813475758E-4</v>
      </c>
      <c r="M10" s="32"/>
    </row>
    <row r="11" spans="1:13">
      <c r="A11" s="66"/>
      <c r="B11" s="12">
        <v>19</v>
      </c>
      <c r="C11" s="64" t="s">
        <v>13</v>
      </c>
      <c r="D11" s="64"/>
      <c r="E11" s="15">
        <f>VLOOKUP(C11,RA!B14:D41,3,0)</f>
        <v>77211.180900000007</v>
      </c>
      <c r="F11" s="25">
        <f>VLOOKUP(C11,RA!B15:I44,8,0)</f>
        <v>14867.001899999999</v>
      </c>
      <c r="G11" s="16">
        <f t="shared" si="0"/>
        <v>62344.179000000004</v>
      </c>
      <c r="H11" s="27">
        <f>RA!J15</f>
        <v>19.254985776289299</v>
      </c>
      <c r="I11" s="20">
        <f>VLOOKUP(B11,RMS!B:D,3,FALSE)</f>
        <v>77211.316674358997</v>
      </c>
      <c r="J11" s="21">
        <f>VLOOKUP(B11,RMS!B:E,4,FALSE)</f>
        <v>62344.179238461496</v>
      </c>
      <c r="K11" s="22">
        <f t="shared" si="1"/>
        <v>-0.1357743589906022</v>
      </c>
      <c r="L11" s="22">
        <f t="shared" si="2"/>
        <v>-2.3846149269957095E-4</v>
      </c>
      <c r="M11" s="32"/>
    </row>
    <row r="12" spans="1:13">
      <c r="A12" s="66"/>
      <c r="B12" s="12">
        <v>21</v>
      </c>
      <c r="C12" s="64" t="s">
        <v>14</v>
      </c>
      <c r="D12" s="64"/>
      <c r="E12" s="15">
        <f>VLOOKUP(C12,RA!B16:D42,3,0)</f>
        <v>588340.37289999996</v>
      </c>
      <c r="F12" s="25">
        <f>VLOOKUP(C12,RA!B16:I45,8,0)</f>
        <v>4776.8131000000003</v>
      </c>
      <c r="G12" s="16">
        <f t="shared" si="0"/>
        <v>583563.55979999993</v>
      </c>
      <c r="H12" s="27">
        <f>RA!J16</f>
        <v>0.81191319175573795</v>
      </c>
      <c r="I12" s="20">
        <f>VLOOKUP(B12,RMS!B:D,3,FALSE)</f>
        <v>588339.85745384602</v>
      </c>
      <c r="J12" s="21">
        <f>VLOOKUP(B12,RMS!B:E,4,FALSE)</f>
        <v>583563.55960000004</v>
      </c>
      <c r="K12" s="22">
        <f t="shared" si="1"/>
        <v>0.515446153935045</v>
      </c>
      <c r="L12" s="22">
        <f t="shared" si="2"/>
        <v>1.9999989308416843E-4</v>
      </c>
      <c r="M12" s="32"/>
    </row>
    <row r="13" spans="1:13">
      <c r="A13" s="66"/>
      <c r="B13" s="12">
        <v>22</v>
      </c>
      <c r="C13" s="64" t="s">
        <v>15</v>
      </c>
      <c r="D13" s="64"/>
      <c r="E13" s="15">
        <f>VLOOKUP(C13,RA!B16:D43,3,0)</f>
        <v>358466.86680000002</v>
      </c>
      <c r="F13" s="25">
        <f>VLOOKUP(C13,RA!B17:I46,8,0)</f>
        <v>35636.058299999997</v>
      </c>
      <c r="G13" s="16">
        <f t="shared" si="0"/>
        <v>322830.80850000004</v>
      </c>
      <c r="H13" s="27">
        <f>RA!J17</f>
        <v>9.9412418832791296</v>
      </c>
      <c r="I13" s="20">
        <f>VLOOKUP(B13,RMS!B:D,3,FALSE)</f>
        <v>358466.84885128197</v>
      </c>
      <c r="J13" s="21">
        <f>VLOOKUP(B13,RMS!B:E,4,FALSE)</f>
        <v>322830.807007692</v>
      </c>
      <c r="K13" s="22">
        <f t="shared" si="1"/>
        <v>1.7948718043044209E-2</v>
      </c>
      <c r="L13" s="22">
        <f t="shared" si="2"/>
        <v>1.4923080452717841E-3</v>
      </c>
      <c r="M13" s="32"/>
    </row>
    <row r="14" spans="1:13">
      <c r="A14" s="66"/>
      <c r="B14" s="12">
        <v>23</v>
      </c>
      <c r="C14" s="64" t="s">
        <v>16</v>
      </c>
      <c r="D14" s="64"/>
      <c r="E14" s="15">
        <f>VLOOKUP(C14,RA!B18:D43,3,0)</f>
        <v>1198085.338</v>
      </c>
      <c r="F14" s="25">
        <f>VLOOKUP(C14,RA!B18:I47,8,0)</f>
        <v>180384.38430000001</v>
      </c>
      <c r="G14" s="16">
        <f t="shared" si="0"/>
        <v>1017700.9537</v>
      </c>
      <c r="H14" s="27">
        <f>RA!J18</f>
        <v>15.056054738230999</v>
      </c>
      <c r="I14" s="20">
        <f>VLOOKUP(B14,RMS!B:D,3,FALSE)</f>
        <v>1198085.5389965801</v>
      </c>
      <c r="J14" s="21">
        <f>VLOOKUP(B14,RMS!B:E,4,FALSE)</f>
        <v>1017700.95389573</v>
      </c>
      <c r="K14" s="22">
        <f t="shared" si="1"/>
        <v>-0.20099658006802201</v>
      </c>
      <c r="L14" s="22">
        <f t="shared" si="2"/>
        <v>-1.9573001191020012E-4</v>
      </c>
      <c r="M14" s="32"/>
    </row>
    <row r="15" spans="1:13">
      <c r="A15" s="66"/>
      <c r="B15" s="12">
        <v>24</v>
      </c>
      <c r="C15" s="64" t="s">
        <v>17</v>
      </c>
      <c r="D15" s="64"/>
      <c r="E15" s="15">
        <f>VLOOKUP(C15,RA!B18:D44,3,0)</f>
        <v>365923.1213</v>
      </c>
      <c r="F15" s="25">
        <f>VLOOKUP(C15,RA!B19:I48,8,0)</f>
        <v>31967.019799999998</v>
      </c>
      <c r="G15" s="16">
        <f t="shared" si="0"/>
        <v>333956.10149999999</v>
      </c>
      <c r="H15" s="27">
        <f>RA!J19</f>
        <v>8.7359934202660092</v>
      </c>
      <c r="I15" s="20">
        <f>VLOOKUP(B15,RMS!B:D,3,FALSE)</f>
        <v>365923.14180512802</v>
      </c>
      <c r="J15" s="21">
        <f>VLOOKUP(B15,RMS!B:E,4,FALSE)</f>
        <v>333956.10100427398</v>
      </c>
      <c r="K15" s="22">
        <f t="shared" si="1"/>
        <v>-2.0505128020886332E-2</v>
      </c>
      <c r="L15" s="22">
        <f t="shared" si="2"/>
        <v>4.9572600983083248E-4</v>
      </c>
      <c r="M15" s="32"/>
    </row>
    <row r="16" spans="1:13">
      <c r="A16" s="66"/>
      <c r="B16" s="12">
        <v>25</v>
      </c>
      <c r="C16" s="64" t="s">
        <v>18</v>
      </c>
      <c r="D16" s="64"/>
      <c r="E16" s="15">
        <f>VLOOKUP(C16,RA!B20:D45,3,0)</f>
        <v>781370.83669999999</v>
      </c>
      <c r="F16" s="25">
        <f>VLOOKUP(C16,RA!B20:I49,8,0)</f>
        <v>81296.840899999996</v>
      </c>
      <c r="G16" s="16">
        <f t="shared" si="0"/>
        <v>700073.99580000003</v>
      </c>
      <c r="H16" s="27">
        <f>RA!J20</f>
        <v>10.4043863786041</v>
      </c>
      <c r="I16" s="20">
        <f>VLOOKUP(B16,RMS!B:D,3,FALSE)</f>
        <v>781370.82090000005</v>
      </c>
      <c r="J16" s="21">
        <f>VLOOKUP(B16,RMS!B:E,4,FALSE)</f>
        <v>700073.99580000003</v>
      </c>
      <c r="K16" s="22">
        <f t="shared" si="1"/>
        <v>1.5799999935552478E-2</v>
      </c>
      <c r="L16" s="22">
        <f t="shared" si="2"/>
        <v>0</v>
      </c>
      <c r="M16" s="32"/>
    </row>
    <row r="17" spans="1:13">
      <c r="A17" s="66"/>
      <c r="B17" s="12">
        <v>26</v>
      </c>
      <c r="C17" s="64" t="s">
        <v>19</v>
      </c>
      <c r="D17" s="64"/>
      <c r="E17" s="15">
        <f>VLOOKUP(C17,RA!B20:D46,3,0)</f>
        <v>261525.77230000001</v>
      </c>
      <c r="F17" s="25">
        <f>VLOOKUP(C17,RA!B21:I50,8,0)</f>
        <v>34002.150999999998</v>
      </c>
      <c r="G17" s="16">
        <f t="shared" si="0"/>
        <v>227523.6213</v>
      </c>
      <c r="H17" s="27">
        <f>RA!J21</f>
        <v>13.001453241478499</v>
      </c>
      <c r="I17" s="20">
        <f>VLOOKUP(B17,RMS!B:D,3,FALSE)</f>
        <v>261525.646994713</v>
      </c>
      <c r="J17" s="21">
        <f>VLOOKUP(B17,RMS!B:E,4,FALSE)</f>
        <v>227523.620721035</v>
      </c>
      <c r="K17" s="22">
        <f t="shared" si="1"/>
        <v>0.12530528701609001</v>
      </c>
      <c r="L17" s="22">
        <f t="shared" si="2"/>
        <v>5.7896500220522285E-4</v>
      </c>
      <c r="M17" s="32"/>
    </row>
    <row r="18" spans="1:13">
      <c r="A18" s="66"/>
      <c r="B18" s="12">
        <v>27</v>
      </c>
      <c r="C18" s="64" t="s">
        <v>20</v>
      </c>
      <c r="D18" s="64"/>
      <c r="E18" s="15">
        <f>VLOOKUP(C18,RA!B22:D47,3,0)</f>
        <v>912688.87360000005</v>
      </c>
      <c r="F18" s="25">
        <f>VLOOKUP(C18,RA!B22:I51,8,0)</f>
        <v>50070.988599999997</v>
      </c>
      <c r="G18" s="16">
        <f t="shared" si="0"/>
        <v>862617.88500000001</v>
      </c>
      <c r="H18" s="27">
        <f>RA!J22</f>
        <v>5.4860960890758497</v>
      </c>
      <c r="I18" s="20">
        <f>VLOOKUP(B18,RMS!B:D,3,FALSE)</f>
        <v>912689.86919999996</v>
      </c>
      <c r="J18" s="21">
        <f>VLOOKUP(B18,RMS!B:E,4,FALSE)</f>
        <v>862617.88600000006</v>
      </c>
      <c r="K18" s="22">
        <f t="shared" si="1"/>
        <v>-0.99559999990742654</v>
      </c>
      <c r="L18" s="22">
        <f t="shared" si="2"/>
        <v>-1.0000000474974513E-3</v>
      </c>
      <c r="M18" s="32"/>
    </row>
    <row r="19" spans="1:13">
      <c r="A19" s="66"/>
      <c r="B19" s="12">
        <v>29</v>
      </c>
      <c r="C19" s="64" t="s">
        <v>21</v>
      </c>
      <c r="D19" s="64"/>
      <c r="E19" s="15">
        <f>VLOOKUP(C19,RA!B22:D48,3,0)</f>
        <v>1828257.6044999999</v>
      </c>
      <c r="F19" s="25">
        <f>VLOOKUP(C19,RA!B23:I52,8,0)</f>
        <v>154320.09020000001</v>
      </c>
      <c r="G19" s="16">
        <f t="shared" si="0"/>
        <v>1673937.5142999999</v>
      </c>
      <c r="H19" s="27">
        <f>RA!J23</f>
        <v>8.4408285692433491</v>
      </c>
      <c r="I19" s="20">
        <f>VLOOKUP(B19,RMS!B:D,3,FALSE)</f>
        <v>1828258.75987265</v>
      </c>
      <c r="J19" s="21">
        <f>VLOOKUP(B19,RMS!B:E,4,FALSE)</f>
        <v>1673937.53362051</v>
      </c>
      <c r="K19" s="22">
        <f t="shared" si="1"/>
        <v>-1.1553726501297206</v>
      </c>
      <c r="L19" s="22">
        <f t="shared" si="2"/>
        <v>-1.9320510094985366E-2</v>
      </c>
      <c r="M19" s="32"/>
    </row>
    <row r="20" spans="1:13">
      <c r="A20" s="66"/>
      <c r="B20" s="12">
        <v>31</v>
      </c>
      <c r="C20" s="64" t="s">
        <v>22</v>
      </c>
      <c r="D20" s="64"/>
      <c r="E20" s="15">
        <f>VLOOKUP(C20,RA!B24:D49,3,0)</f>
        <v>180508.12030000001</v>
      </c>
      <c r="F20" s="25">
        <f>VLOOKUP(C20,RA!B24:I53,8,0)</f>
        <v>30132.8482</v>
      </c>
      <c r="G20" s="16">
        <f t="shared" si="0"/>
        <v>150375.2721</v>
      </c>
      <c r="H20" s="27">
        <f>RA!J24</f>
        <v>16.693347728578601</v>
      </c>
      <c r="I20" s="20">
        <f>VLOOKUP(B20,RMS!B:D,3,FALSE)</f>
        <v>180508.14391601199</v>
      </c>
      <c r="J20" s="21">
        <f>VLOOKUP(B20,RMS!B:E,4,FALSE)</f>
        <v>150375.26514197199</v>
      </c>
      <c r="K20" s="22">
        <f t="shared" si="1"/>
        <v>-2.3616011982085183E-2</v>
      </c>
      <c r="L20" s="22">
        <f t="shared" si="2"/>
        <v>6.958028010558337E-3</v>
      </c>
      <c r="M20" s="32"/>
    </row>
    <row r="21" spans="1:13">
      <c r="A21" s="66"/>
      <c r="B21" s="12">
        <v>32</v>
      </c>
      <c r="C21" s="64" t="s">
        <v>23</v>
      </c>
      <c r="D21" s="64"/>
      <c r="E21" s="15">
        <f>VLOOKUP(C21,RA!B24:D50,3,0)</f>
        <v>175140.73610000001</v>
      </c>
      <c r="F21" s="25">
        <f>VLOOKUP(C21,RA!B25:I54,8,0)</f>
        <v>15707.068300000001</v>
      </c>
      <c r="G21" s="16">
        <f t="shared" si="0"/>
        <v>159433.6678</v>
      </c>
      <c r="H21" s="27">
        <f>RA!J25</f>
        <v>8.9682552727377693</v>
      </c>
      <c r="I21" s="20">
        <f>VLOOKUP(B21,RMS!B:D,3,FALSE)</f>
        <v>175140.713170395</v>
      </c>
      <c r="J21" s="21">
        <f>VLOOKUP(B21,RMS!B:E,4,FALSE)</f>
        <v>159433.665088657</v>
      </c>
      <c r="K21" s="22">
        <f t="shared" si="1"/>
        <v>2.2929605009267107E-2</v>
      </c>
      <c r="L21" s="22">
        <f t="shared" si="2"/>
        <v>2.711342996917665E-3</v>
      </c>
      <c r="M21" s="32"/>
    </row>
    <row r="22" spans="1:13">
      <c r="A22" s="66"/>
      <c r="B22" s="12">
        <v>33</v>
      </c>
      <c r="C22" s="64" t="s">
        <v>24</v>
      </c>
      <c r="D22" s="64"/>
      <c r="E22" s="15">
        <f>VLOOKUP(C22,RA!B26:D51,3,0)</f>
        <v>493152.9621</v>
      </c>
      <c r="F22" s="25">
        <f>VLOOKUP(C22,RA!B26:I55,8,0)</f>
        <v>103519.4795</v>
      </c>
      <c r="G22" s="16">
        <f t="shared" si="0"/>
        <v>389633.48259999999</v>
      </c>
      <c r="H22" s="27">
        <f>RA!J26</f>
        <v>20.991353080225199</v>
      </c>
      <c r="I22" s="20">
        <f>VLOOKUP(B22,RMS!B:D,3,FALSE)</f>
        <v>493152.93127676402</v>
      </c>
      <c r="J22" s="21">
        <f>VLOOKUP(B22,RMS!B:E,4,FALSE)</f>
        <v>389633.47901768901</v>
      </c>
      <c r="K22" s="22">
        <f t="shared" si="1"/>
        <v>3.0823235982097685E-2</v>
      </c>
      <c r="L22" s="22">
        <f t="shared" si="2"/>
        <v>3.5823109792545438E-3</v>
      </c>
      <c r="M22" s="32"/>
    </row>
    <row r="23" spans="1:13">
      <c r="A23" s="66"/>
      <c r="B23" s="12">
        <v>34</v>
      </c>
      <c r="C23" s="64" t="s">
        <v>25</v>
      </c>
      <c r="D23" s="64"/>
      <c r="E23" s="15">
        <f>VLOOKUP(C23,RA!B26:D52,3,0)</f>
        <v>191494.60810000001</v>
      </c>
      <c r="F23" s="25">
        <f>VLOOKUP(C23,RA!B27:I56,8,0)</f>
        <v>52218.652800000003</v>
      </c>
      <c r="G23" s="16">
        <f t="shared" si="0"/>
        <v>139275.9553</v>
      </c>
      <c r="H23" s="27">
        <f>RA!J27</f>
        <v>27.268993794713499</v>
      </c>
      <c r="I23" s="20">
        <f>VLOOKUP(B23,RMS!B:D,3,FALSE)</f>
        <v>191494.44011465099</v>
      </c>
      <c r="J23" s="21">
        <f>VLOOKUP(B23,RMS!B:E,4,FALSE)</f>
        <v>139275.95208975999</v>
      </c>
      <c r="K23" s="22">
        <f t="shared" si="1"/>
        <v>0.16798534902045503</v>
      </c>
      <c r="L23" s="22">
        <f t="shared" si="2"/>
        <v>3.2102400145959109E-3</v>
      </c>
      <c r="M23" s="32"/>
    </row>
    <row r="24" spans="1:13">
      <c r="A24" s="66"/>
      <c r="B24" s="12">
        <v>35</v>
      </c>
      <c r="C24" s="64" t="s">
        <v>26</v>
      </c>
      <c r="D24" s="64"/>
      <c r="E24" s="15">
        <f>VLOOKUP(C24,RA!B28:D53,3,0)</f>
        <v>712926.91119999997</v>
      </c>
      <c r="F24" s="25">
        <f>VLOOKUP(C24,RA!B28:I57,8,0)</f>
        <v>27142.268499999998</v>
      </c>
      <c r="G24" s="16">
        <f t="shared" si="0"/>
        <v>685784.64269999997</v>
      </c>
      <c r="H24" s="27">
        <f>RA!J28</f>
        <v>3.8071600431402</v>
      </c>
      <c r="I24" s="20">
        <f>VLOOKUP(B24,RMS!B:D,3,FALSE)</f>
        <v>712926.91097079602</v>
      </c>
      <c r="J24" s="21">
        <f>VLOOKUP(B24,RMS!B:E,4,FALSE)</f>
        <v>685784.63726725697</v>
      </c>
      <c r="K24" s="22">
        <f t="shared" si="1"/>
        <v>2.2920395713299513E-4</v>
      </c>
      <c r="L24" s="22">
        <f t="shared" si="2"/>
        <v>5.4327429970726371E-3</v>
      </c>
      <c r="M24" s="32"/>
    </row>
    <row r="25" spans="1:13">
      <c r="A25" s="66"/>
      <c r="B25" s="12">
        <v>36</v>
      </c>
      <c r="C25" s="64" t="s">
        <v>27</v>
      </c>
      <c r="D25" s="64"/>
      <c r="E25" s="15">
        <f>VLOOKUP(C25,RA!B28:D54,3,0)</f>
        <v>698990.10849999997</v>
      </c>
      <c r="F25" s="25">
        <f>VLOOKUP(C25,RA!B29:I58,8,0)</f>
        <v>110629.5045</v>
      </c>
      <c r="G25" s="16">
        <f t="shared" si="0"/>
        <v>588360.60399999993</v>
      </c>
      <c r="H25" s="27">
        <f>RA!J29</f>
        <v>15.827048645567499</v>
      </c>
      <c r="I25" s="20">
        <f>VLOOKUP(B25,RMS!B:D,3,FALSE)</f>
        <v>698990.10826725699</v>
      </c>
      <c r="J25" s="21">
        <f>VLOOKUP(B25,RMS!B:E,4,FALSE)</f>
        <v>588360.57907227997</v>
      </c>
      <c r="K25" s="22">
        <f t="shared" si="1"/>
        <v>2.3274298291653395E-4</v>
      </c>
      <c r="L25" s="22">
        <f t="shared" si="2"/>
        <v>2.4927719961851835E-2</v>
      </c>
      <c r="M25" s="32"/>
    </row>
    <row r="26" spans="1:13">
      <c r="A26" s="66"/>
      <c r="B26" s="12">
        <v>37</v>
      </c>
      <c r="C26" s="64" t="s">
        <v>71</v>
      </c>
      <c r="D26" s="64"/>
      <c r="E26" s="15">
        <f>VLOOKUP(C26,RA!B30:D55,3,0)</f>
        <v>989847.96790000005</v>
      </c>
      <c r="F26" s="25">
        <f>VLOOKUP(C26,RA!B30:I59,8,0)</f>
        <v>93174.671100000007</v>
      </c>
      <c r="G26" s="16">
        <f t="shared" si="0"/>
        <v>896673.29680000001</v>
      </c>
      <c r="H26" s="27">
        <f>RA!J30</f>
        <v>9.4130284772593509</v>
      </c>
      <c r="I26" s="20">
        <f>VLOOKUP(B26,RMS!B:D,3,FALSE)</f>
        <v>989847.99038849503</v>
      </c>
      <c r="J26" s="21">
        <f>VLOOKUP(B26,RMS!B:E,4,FALSE)</f>
        <v>896673.29425593896</v>
      </c>
      <c r="K26" s="22">
        <f t="shared" si="1"/>
        <v>-2.2488494985736907E-2</v>
      </c>
      <c r="L26" s="22">
        <f t="shared" si="2"/>
        <v>2.5440610479563475E-3</v>
      </c>
      <c r="M26" s="32"/>
    </row>
    <row r="27" spans="1:13">
      <c r="A27" s="66"/>
      <c r="B27" s="12">
        <v>38</v>
      </c>
      <c r="C27" s="64" t="s">
        <v>29</v>
      </c>
      <c r="D27" s="64"/>
      <c r="E27" s="15">
        <f>VLOOKUP(C27,RA!B30:D56,3,0)</f>
        <v>488472.64260000002</v>
      </c>
      <c r="F27" s="25">
        <f>VLOOKUP(C27,RA!B31:I60,8,0)</f>
        <v>29517.544399999999</v>
      </c>
      <c r="G27" s="16">
        <f t="shared" si="0"/>
        <v>458955.09820000001</v>
      </c>
      <c r="H27" s="27">
        <f>RA!J31</f>
        <v>6.0428244748542204</v>
      </c>
      <c r="I27" s="20">
        <f>VLOOKUP(B27,RMS!B:D,3,FALSE)</f>
        <v>488472.572350442</v>
      </c>
      <c r="J27" s="21">
        <f>VLOOKUP(B27,RMS!B:E,4,FALSE)</f>
        <v>458955.08261150401</v>
      </c>
      <c r="K27" s="22">
        <f t="shared" si="1"/>
        <v>7.0249558018986136E-2</v>
      </c>
      <c r="L27" s="22">
        <f t="shared" si="2"/>
        <v>1.5588495996780694E-2</v>
      </c>
      <c r="M27" s="32"/>
    </row>
    <row r="28" spans="1:13">
      <c r="A28" s="66"/>
      <c r="B28" s="12">
        <v>39</v>
      </c>
      <c r="C28" s="64" t="s">
        <v>30</v>
      </c>
      <c r="D28" s="64"/>
      <c r="E28" s="15">
        <f>VLOOKUP(C28,RA!B32:D57,3,0)</f>
        <v>95217.248900000006</v>
      </c>
      <c r="F28" s="25">
        <f>VLOOKUP(C28,RA!B32:I61,8,0)</f>
        <v>26536.731800000001</v>
      </c>
      <c r="G28" s="16">
        <f t="shared" si="0"/>
        <v>68680.517099999997</v>
      </c>
      <c r="H28" s="27">
        <f>RA!J32</f>
        <v>27.869668685628199</v>
      </c>
      <c r="I28" s="20">
        <f>VLOOKUP(B28,RMS!B:D,3,FALSE)</f>
        <v>95217.206846403395</v>
      </c>
      <c r="J28" s="21">
        <f>VLOOKUP(B28,RMS!B:E,4,FALSE)</f>
        <v>68680.503513064396</v>
      </c>
      <c r="K28" s="22">
        <f t="shared" si="1"/>
        <v>4.2053596611367539E-2</v>
      </c>
      <c r="L28" s="22">
        <f t="shared" si="2"/>
        <v>1.358693560177926E-2</v>
      </c>
      <c r="M28" s="32"/>
    </row>
    <row r="29" spans="1:13">
      <c r="A29" s="66"/>
      <c r="B29" s="12">
        <v>40</v>
      </c>
      <c r="C29" s="64" t="s">
        <v>73</v>
      </c>
      <c r="D29" s="64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6"/>
      <c r="B30" s="12">
        <v>42</v>
      </c>
      <c r="C30" s="64" t="s">
        <v>31</v>
      </c>
      <c r="D30" s="64"/>
      <c r="E30" s="15">
        <f>VLOOKUP(C30,RA!B34:D60,3,0)</f>
        <v>108827.32739999999</v>
      </c>
      <c r="F30" s="25">
        <f>VLOOKUP(C30,RA!B34:I64,8,0)</f>
        <v>12635.3102</v>
      </c>
      <c r="G30" s="16">
        <f t="shared" si="0"/>
        <v>96192.017200000002</v>
      </c>
      <c r="H30" s="27">
        <f>RA!J34</f>
        <v>11.610420380497199</v>
      </c>
      <c r="I30" s="20">
        <f>VLOOKUP(B30,RMS!B:D,3,FALSE)</f>
        <v>108827.327</v>
      </c>
      <c r="J30" s="21">
        <f>VLOOKUP(B30,RMS!B:E,4,FALSE)</f>
        <v>96192.017500000002</v>
      </c>
      <c r="K30" s="22">
        <f t="shared" si="1"/>
        <v>3.9999998989515007E-4</v>
      </c>
      <c r="L30" s="22">
        <f t="shared" si="2"/>
        <v>-2.9999999969732016E-4</v>
      </c>
      <c r="M30" s="32"/>
    </row>
    <row r="31" spans="1:13" s="35" customFormat="1" ht="12" thickBot="1">
      <c r="A31" s="66"/>
      <c r="B31" s="12">
        <v>70</v>
      </c>
      <c r="C31" s="67" t="s">
        <v>68</v>
      </c>
      <c r="D31" s="68"/>
      <c r="E31" s="15">
        <f>VLOOKUP(C31,RA!B34:D61,3,0)</f>
        <v>55127.35</v>
      </c>
      <c r="F31" s="25">
        <f>VLOOKUP(C31,RA!B34:I65,8,0)</f>
        <v>734.18</v>
      </c>
      <c r="G31" s="16">
        <f t="shared" si="0"/>
        <v>54393.17</v>
      </c>
      <c r="H31" s="27">
        <f>RA!J34</f>
        <v>11.610420380497199</v>
      </c>
      <c r="I31" s="20">
        <f>VLOOKUP(B31,RMS!B:D,3,FALSE)</f>
        <v>55127.35</v>
      </c>
      <c r="J31" s="21">
        <f>VLOOKUP(B31,RMS!B:E,4,FALSE)</f>
        <v>54393.17</v>
      </c>
      <c r="K31" s="22">
        <f t="shared" si="1"/>
        <v>0</v>
      </c>
      <c r="L31" s="22">
        <f t="shared" si="2"/>
        <v>0</v>
      </c>
    </row>
    <row r="32" spans="1:13">
      <c r="A32" s="66"/>
      <c r="B32" s="12">
        <v>71</v>
      </c>
      <c r="C32" s="64" t="s">
        <v>35</v>
      </c>
      <c r="D32" s="64"/>
      <c r="E32" s="15">
        <f>VLOOKUP(C32,RA!B34:D61,3,0)</f>
        <v>94141.1</v>
      </c>
      <c r="F32" s="25">
        <f>VLOOKUP(C32,RA!B34:I65,8,0)</f>
        <v>-3584.05</v>
      </c>
      <c r="G32" s="16">
        <f t="shared" si="0"/>
        <v>97725.150000000009</v>
      </c>
      <c r="H32" s="27">
        <f>RA!J34</f>
        <v>11.610420380497199</v>
      </c>
      <c r="I32" s="20">
        <f>VLOOKUP(B32,RMS!B:D,3,FALSE)</f>
        <v>94141.1</v>
      </c>
      <c r="J32" s="21">
        <f>VLOOKUP(B32,RMS!B:E,4,FALSE)</f>
        <v>97725.15</v>
      </c>
      <c r="K32" s="22">
        <f t="shared" si="1"/>
        <v>0</v>
      </c>
      <c r="L32" s="22">
        <f t="shared" si="2"/>
        <v>0</v>
      </c>
      <c r="M32" s="32"/>
    </row>
    <row r="33" spans="1:13">
      <c r="A33" s="66"/>
      <c r="B33" s="12">
        <v>72</v>
      </c>
      <c r="C33" s="64" t="s">
        <v>36</v>
      </c>
      <c r="D33" s="64"/>
      <c r="E33" s="15">
        <f>VLOOKUP(C33,RA!B34:D62,3,0)</f>
        <v>41831.629999999997</v>
      </c>
      <c r="F33" s="25">
        <f>VLOOKUP(C33,RA!B34:I66,8,0)</f>
        <v>-1947.9</v>
      </c>
      <c r="G33" s="16">
        <f t="shared" si="0"/>
        <v>43779.53</v>
      </c>
      <c r="H33" s="27">
        <f>RA!J35</f>
        <v>6.3232389107300504</v>
      </c>
      <c r="I33" s="20">
        <f>VLOOKUP(B33,RMS!B:D,3,FALSE)</f>
        <v>41831.629999999997</v>
      </c>
      <c r="J33" s="21">
        <f>VLOOKUP(B33,RMS!B:E,4,FALSE)</f>
        <v>43779.53</v>
      </c>
      <c r="K33" s="22">
        <f t="shared" si="1"/>
        <v>0</v>
      </c>
      <c r="L33" s="22">
        <f t="shared" si="2"/>
        <v>0</v>
      </c>
      <c r="M33" s="32"/>
    </row>
    <row r="34" spans="1:13">
      <c r="A34" s="66"/>
      <c r="B34" s="12">
        <v>73</v>
      </c>
      <c r="C34" s="64" t="s">
        <v>37</v>
      </c>
      <c r="D34" s="64"/>
      <c r="E34" s="15">
        <f>VLOOKUP(C34,RA!B34:D63,3,0)</f>
        <v>80301.789999999994</v>
      </c>
      <c r="F34" s="25">
        <f>VLOOKUP(C34,RA!B34:I67,8,0)</f>
        <v>-12664.99</v>
      </c>
      <c r="G34" s="16">
        <f t="shared" si="0"/>
        <v>92966.78</v>
      </c>
      <c r="H34" s="27">
        <f>RA!J34</f>
        <v>11.610420380497199</v>
      </c>
      <c r="I34" s="20">
        <f>VLOOKUP(B34,RMS!B:D,3,FALSE)</f>
        <v>80301.789999999994</v>
      </c>
      <c r="J34" s="21">
        <f>VLOOKUP(B34,RMS!B:E,4,FALSE)</f>
        <v>92966.78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6"/>
      <c r="B35" s="12">
        <v>74</v>
      </c>
      <c r="C35" s="64" t="s">
        <v>69</v>
      </c>
      <c r="D35" s="64"/>
      <c r="E35" s="15">
        <f>VLOOKUP(C35,RA!B35:D64,3,0)</f>
        <v>0</v>
      </c>
      <c r="F35" s="25">
        <f>VLOOKUP(C35,RA!B35:I68,8,0)</f>
        <v>0</v>
      </c>
      <c r="G35" s="16">
        <f t="shared" si="0"/>
        <v>0</v>
      </c>
      <c r="H35" s="27">
        <f>RA!J35</f>
        <v>6.3232389107300504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66"/>
      <c r="B36" s="12">
        <v>75</v>
      </c>
      <c r="C36" s="64" t="s">
        <v>32</v>
      </c>
      <c r="D36" s="64"/>
      <c r="E36" s="15">
        <f>VLOOKUP(C36,RA!B8:D64,3,0)</f>
        <v>55647.862699999998</v>
      </c>
      <c r="F36" s="25">
        <f>VLOOKUP(C36,RA!B8:I68,8,0)</f>
        <v>4262.2178999999996</v>
      </c>
      <c r="G36" s="16">
        <f t="shared" si="0"/>
        <v>51385.644799999995</v>
      </c>
      <c r="H36" s="27">
        <f>RA!J35</f>
        <v>6.3232389107300504</v>
      </c>
      <c r="I36" s="20">
        <f>VLOOKUP(B36,RMS!B:D,3,FALSE)</f>
        <v>55647.863247863199</v>
      </c>
      <c r="J36" s="21">
        <f>VLOOKUP(B36,RMS!B:E,4,FALSE)</f>
        <v>51385.645299145297</v>
      </c>
      <c r="K36" s="22">
        <f t="shared" si="1"/>
        <v>-5.4786320106359199E-4</v>
      </c>
      <c r="L36" s="22">
        <f t="shared" si="2"/>
        <v>-4.991453024558723E-4</v>
      </c>
      <c r="M36" s="32"/>
    </row>
    <row r="37" spans="1:13">
      <c r="A37" s="66"/>
      <c r="B37" s="12">
        <v>76</v>
      </c>
      <c r="C37" s="64" t="s">
        <v>33</v>
      </c>
      <c r="D37" s="64"/>
      <c r="E37" s="15">
        <f>VLOOKUP(C37,RA!B8:D65,3,0)</f>
        <v>236945.91390000001</v>
      </c>
      <c r="F37" s="25">
        <f>VLOOKUP(C37,RA!B8:I69,8,0)</f>
        <v>13782.923000000001</v>
      </c>
      <c r="G37" s="16">
        <f t="shared" si="0"/>
        <v>223162.9909</v>
      </c>
      <c r="H37" s="27">
        <f>RA!J36</f>
        <v>1.3317890303089099</v>
      </c>
      <c r="I37" s="20">
        <f>VLOOKUP(B37,RMS!B:D,3,FALSE)</f>
        <v>236945.90884359</v>
      </c>
      <c r="J37" s="21">
        <f>VLOOKUP(B37,RMS!B:E,4,FALSE)</f>
        <v>223162.992006838</v>
      </c>
      <c r="K37" s="22">
        <f t="shared" si="1"/>
        <v>5.0564100092742592E-3</v>
      </c>
      <c r="L37" s="22">
        <f t="shared" si="2"/>
        <v>-1.106837997213006E-3</v>
      </c>
      <c r="M37" s="32"/>
    </row>
    <row r="38" spans="1:13">
      <c r="A38" s="66"/>
      <c r="B38" s="12">
        <v>77</v>
      </c>
      <c r="C38" s="64" t="s">
        <v>38</v>
      </c>
      <c r="D38" s="64"/>
      <c r="E38" s="15">
        <f>VLOOKUP(C38,RA!B9:D66,3,0)</f>
        <v>68547.100000000006</v>
      </c>
      <c r="F38" s="25">
        <f>VLOOKUP(C38,RA!B9:I70,8,0)</f>
        <v>-10146.99</v>
      </c>
      <c r="G38" s="16">
        <f t="shared" si="0"/>
        <v>78694.090000000011</v>
      </c>
      <c r="H38" s="27">
        <f>RA!J37</f>
        <v>-3.8071044421618199</v>
      </c>
      <c r="I38" s="20">
        <f>VLOOKUP(B38,RMS!B:D,3,FALSE)</f>
        <v>68547.100000000006</v>
      </c>
      <c r="J38" s="21">
        <f>VLOOKUP(B38,RMS!B:E,4,FALSE)</f>
        <v>78694.09</v>
      </c>
      <c r="K38" s="22">
        <f t="shared" si="1"/>
        <v>0</v>
      </c>
      <c r="L38" s="22">
        <f t="shared" si="2"/>
        <v>0</v>
      </c>
      <c r="M38" s="32"/>
    </row>
    <row r="39" spans="1:13">
      <c r="A39" s="66"/>
      <c r="B39" s="12">
        <v>78</v>
      </c>
      <c r="C39" s="64" t="s">
        <v>39</v>
      </c>
      <c r="D39" s="64"/>
      <c r="E39" s="15">
        <f>VLOOKUP(C39,RA!B10:D67,3,0)</f>
        <v>37171.82</v>
      </c>
      <c r="F39" s="25">
        <f>VLOOKUP(C39,RA!B10:I71,8,0)</f>
        <v>4997.82</v>
      </c>
      <c r="G39" s="16">
        <f t="shared" si="0"/>
        <v>32174</v>
      </c>
      <c r="H39" s="27">
        <f>RA!J38</f>
        <v>-4.6565242616651599</v>
      </c>
      <c r="I39" s="20">
        <f>VLOOKUP(B39,RMS!B:D,3,FALSE)</f>
        <v>37171.82</v>
      </c>
      <c r="J39" s="21">
        <f>VLOOKUP(B39,RMS!B:E,4,FALSE)</f>
        <v>32174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66"/>
      <c r="B40" s="12">
        <v>9101</v>
      </c>
      <c r="C40" s="69" t="s">
        <v>75</v>
      </c>
      <c r="D40" s="70"/>
      <c r="E40" s="15">
        <f>VLOOKUP(C40,RA!B11:D68,3,0)</f>
        <v>0</v>
      </c>
      <c r="F40" s="25">
        <f>VLOOKUP(C40,RA!B11:I72,8,0)</f>
        <v>0</v>
      </c>
      <c r="G40" s="16">
        <f t="shared" si="0"/>
        <v>0</v>
      </c>
      <c r="H40" s="27">
        <f>RA!J39</f>
        <v>-15.771740580129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>
      <c r="A41" s="66"/>
      <c r="B41" s="12">
        <v>99</v>
      </c>
      <c r="C41" s="64" t="s">
        <v>34</v>
      </c>
      <c r="D41" s="64"/>
      <c r="E41" s="15">
        <f>VLOOKUP(C41,RA!B8:D68,3,0)</f>
        <v>4713.3954999999996</v>
      </c>
      <c r="F41" s="25">
        <f>VLOOKUP(C41,RA!B8:I72,8,0)</f>
        <v>580.1943</v>
      </c>
      <c r="G41" s="16">
        <f t="shared" si="0"/>
        <v>4133.2011999999995</v>
      </c>
      <c r="H41" s="27">
        <f>RA!J39</f>
        <v>-15.771740580129</v>
      </c>
      <c r="I41" s="20">
        <f>VLOOKUP(B41,RMS!B:D,3,FALSE)</f>
        <v>4713.3953558732301</v>
      </c>
      <c r="J41" s="21">
        <f>VLOOKUP(B41,RMS!B:E,4,FALSE)</f>
        <v>4133.20128583314</v>
      </c>
      <c r="K41" s="22">
        <f t="shared" si="1"/>
        <v>1.4412676955544157E-4</v>
      </c>
      <c r="L41" s="22">
        <f t="shared" si="2"/>
        <v>-8.583314047427848E-5</v>
      </c>
      <c r="M41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38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6" width="10.5703125" style="41" bestFit="1" customWidth="1"/>
    <col min="17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42" t="s">
        <v>45</v>
      </c>
      <c r="W1" s="73"/>
    </row>
    <row r="2" spans="1:23" ht="12.7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42"/>
      <c r="W2" s="73"/>
    </row>
    <row r="3" spans="1:23" ht="23.25" thickBo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43" t="s">
        <v>46</v>
      </c>
      <c r="W3" s="73"/>
    </row>
    <row r="4" spans="1:23" ht="12.75" thickTop="1" thickBo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W4" s="73"/>
    </row>
    <row r="5" spans="1:23" ht="22.5" thickTop="1" thickBot="1">
      <c r="A5" s="44"/>
      <c r="B5" s="45"/>
      <c r="C5" s="46"/>
      <c r="D5" s="47" t="s">
        <v>0</v>
      </c>
      <c r="E5" s="47" t="s">
        <v>58</v>
      </c>
      <c r="F5" s="47" t="s">
        <v>59</v>
      </c>
      <c r="G5" s="47" t="s">
        <v>47</v>
      </c>
      <c r="H5" s="47" t="s">
        <v>48</v>
      </c>
      <c r="I5" s="47" t="s">
        <v>1</v>
      </c>
      <c r="J5" s="47" t="s">
        <v>2</v>
      </c>
      <c r="K5" s="47" t="s">
        <v>49</v>
      </c>
      <c r="L5" s="47" t="s">
        <v>50</v>
      </c>
      <c r="M5" s="47" t="s">
        <v>51</v>
      </c>
      <c r="N5" s="47" t="s">
        <v>52</v>
      </c>
      <c r="O5" s="47" t="s">
        <v>53</v>
      </c>
      <c r="P5" s="47" t="s">
        <v>60</v>
      </c>
      <c r="Q5" s="47" t="s">
        <v>61</v>
      </c>
      <c r="R5" s="47" t="s">
        <v>54</v>
      </c>
      <c r="S5" s="47" t="s">
        <v>55</v>
      </c>
      <c r="T5" s="47" t="s">
        <v>56</v>
      </c>
      <c r="U5" s="48" t="s">
        <v>57</v>
      </c>
    </row>
    <row r="6" spans="1:23" ht="12" thickBot="1">
      <c r="A6" s="49" t="s">
        <v>3</v>
      </c>
      <c r="B6" s="74" t="s">
        <v>4</v>
      </c>
      <c r="C6" s="75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50"/>
    </row>
    <row r="7" spans="1:23" ht="12" thickBot="1">
      <c r="A7" s="76" t="s">
        <v>5</v>
      </c>
      <c r="B7" s="77"/>
      <c r="C7" s="78"/>
      <c r="D7" s="51">
        <v>12123911.727700001</v>
      </c>
      <c r="E7" s="51">
        <v>14655980.410399999</v>
      </c>
      <c r="F7" s="52">
        <v>82.7233074021904</v>
      </c>
      <c r="G7" s="51">
        <v>19358999.8532</v>
      </c>
      <c r="H7" s="52">
        <v>-37.3732536823386</v>
      </c>
      <c r="I7" s="51">
        <v>1320625.608</v>
      </c>
      <c r="J7" s="52">
        <v>10.892735262850101</v>
      </c>
      <c r="K7" s="51">
        <v>2164722.4698000001</v>
      </c>
      <c r="L7" s="52">
        <v>11.181995383104301</v>
      </c>
      <c r="M7" s="52">
        <v>-0.38993306235601899</v>
      </c>
      <c r="N7" s="51">
        <v>216953298.36410001</v>
      </c>
      <c r="O7" s="51">
        <v>3072327971.8291998</v>
      </c>
      <c r="P7" s="51">
        <v>732890</v>
      </c>
      <c r="Q7" s="51">
        <v>1129673</v>
      </c>
      <c r="R7" s="52">
        <v>-35.123703939104502</v>
      </c>
      <c r="S7" s="51">
        <v>16.542607659676101</v>
      </c>
      <c r="T7" s="51">
        <v>17.694233439588299</v>
      </c>
      <c r="U7" s="53">
        <v>-6.9615734327023802</v>
      </c>
    </row>
    <row r="8" spans="1:23" ht="12" thickBot="1">
      <c r="A8" s="79">
        <v>42499</v>
      </c>
      <c r="B8" s="67" t="s">
        <v>6</v>
      </c>
      <c r="C8" s="68"/>
      <c r="D8" s="54">
        <v>426049.24540000001</v>
      </c>
      <c r="E8" s="54">
        <v>545354.62970000005</v>
      </c>
      <c r="F8" s="55">
        <v>78.123338869309706</v>
      </c>
      <c r="G8" s="54">
        <v>640975.69590000005</v>
      </c>
      <c r="H8" s="55">
        <v>-33.531138836429598</v>
      </c>
      <c r="I8" s="54">
        <v>105375.62639999999</v>
      </c>
      <c r="J8" s="55">
        <v>24.733203388511399</v>
      </c>
      <c r="K8" s="54">
        <v>161340.49249999999</v>
      </c>
      <c r="L8" s="55">
        <v>25.171078019340602</v>
      </c>
      <c r="M8" s="55">
        <v>-0.34687427336320997</v>
      </c>
      <c r="N8" s="54">
        <v>6313221.6764000002</v>
      </c>
      <c r="O8" s="54">
        <v>113529464.836</v>
      </c>
      <c r="P8" s="54">
        <v>19448</v>
      </c>
      <c r="Q8" s="54">
        <v>31537</v>
      </c>
      <c r="R8" s="55">
        <v>-38.332752005580801</v>
      </c>
      <c r="S8" s="54">
        <v>21.907098179761402</v>
      </c>
      <c r="T8" s="54">
        <v>20.204238243967399</v>
      </c>
      <c r="U8" s="56">
        <v>7.7730967461823797</v>
      </c>
    </row>
    <row r="9" spans="1:23" ht="12" thickBot="1">
      <c r="A9" s="80"/>
      <c r="B9" s="67" t="s">
        <v>7</v>
      </c>
      <c r="C9" s="68"/>
      <c r="D9" s="54">
        <v>48083.617700000003</v>
      </c>
      <c r="E9" s="54">
        <v>74439.862399999998</v>
      </c>
      <c r="F9" s="55">
        <v>64.593909969398297</v>
      </c>
      <c r="G9" s="54">
        <v>132539.59770000001</v>
      </c>
      <c r="H9" s="55">
        <v>-63.721319111865697</v>
      </c>
      <c r="I9" s="54">
        <v>11392.317499999999</v>
      </c>
      <c r="J9" s="55">
        <v>23.692721232162999</v>
      </c>
      <c r="K9" s="54">
        <v>29905.437300000001</v>
      </c>
      <c r="L9" s="55">
        <v>22.5633982741446</v>
      </c>
      <c r="M9" s="55">
        <v>-0.61905531138981196</v>
      </c>
      <c r="N9" s="54">
        <v>693119.43460000004</v>
      </c>
      <c r="O9" s="54">
        <v>15637524.2031</v>
      </c>
      <c r="P9" s="54">
        <v>2773</v>
      </c>
      <c r="Q9" s="54">
        <v>6158</v>
      </c>
      <c r="R9" s="55">
        <v>-54.9691458265671</v>
      </c>
      <c r="S9" s="54">
        <v>17.33992704652</v>
      </c>
      <c r="T9" s="54">
        <v>17.868658428061099</v>
      </c>
      <c r="U9" s="56">
        <v>-3.04921341435031</v>
      </c>
    </row>
    <row r="10" spans="1:23" ht="12" thickBot="1">
      <c r="A10" s="80"/>
      <c r="B10" s="67" t="s">
        <v>8</v>
      </c>
      <c r="C10" s="68"/>
      <c r="D10" s="54">
        <v>73013.908100000001</v>
      </c>
      <c r="E10" s="54">
        <v>109172.06909999999</v>
      </c>
      <c r="F10" s="55">
        <v>66.879659515402594</v>
      </c>
      <c r="G10" s="54">
        <v>196153.83689999999</v>
      </c>
      <c r="H10" s="55">
        <v>-62.777221565529302</v>
      </c>
      <c r="I10" s="54">
        <v>20904.579600000001</v>
      </c>
      <c r="J10" s="55">
        <v>28.630955586391899</v>
      </c>
      <c r="K10" s="54">
        <v>49743.452700000002</v>
      </c>
      <c r="L10" s="55">
        <v>25.359408455190898</v>
      </c>
      <c r="M10" s="55">
        <v>-0.57975213891817401</v>
      </c>
      <c r="N10" s="54">
        <v>1255435.8898</v>
      </c>
      <c r="O10" s="54">
        <v>26729949.320500001</v>
      </c>
      <c r="P10" s="54">
        <v>77524</v>
      </c>
      <c r="Q10" s="54">
        <v>121289</v>
      </c>
      <c r="R10" s="55">
        <v>-36.0832392055339</v>
      </c>
      <c r="S10" s="54">
        <v>0.94182328182240305</v>
      </c>
      <c r="T10" s="54">
        <v>1.4145240013521401</v>
      </c>
      <c r="U10" s="56">
        <v>-50.189959056339703</v>
      </c>
    </row>
    <row r="11" spans="1:23" ht="12" thickBot="1">
      <c r="A11" s="80"/>
      <c r="B11" s="67" t="s">
        <v>9</v>
      </c>
      <c r="C11" s="68"/>
      <c r="D11" s="54">
        <v>39453.123899999999</v>
      </c>
      <c r="E11" s="54">
        <v>66247.253299999997</v>
      </c>
      <c r="F11" s="55">
        <v>59.554354233128599</v>
      </c>
      <c r="G11" s="54">
        <v>74332.884099999996</v>
      </c>
      <c r="H11" s="55">
        <v>-46.9237277986904</v>
      </c>
      <c r="I11" s="54">
        <v>8308.4968000000008</v>
      </c>
      <c r="J11" s="55">
        <v>21.059160793095</v>
      </c>
      <c r="K11" s="54">
        <v>14315.127200000001</v>
      </c>
      <c r="L11" s="55">
        <v>19.2581350412045</v>
      </c>
      <c r="M11" s="55">
        <v>-0.41960021144625198</v>
      </c>
      <c r="N11" s="54">
        <v>571058.67989999999</v>
      </c>
      <c r="O11" s="54">
        <v>9086755.4532999992</v>
      </c>
      <c r="P11" s="54">
        <v>1902</v>
      </c>
      <c r="Q11" s="54">
        <v>3073</v>
      </c>
      <c r="R11" s="55">
        <v>-38.106085258704802</v>
      </c>
      <c r="S11" s="54">
        <v>20.742967350157699</v>
      </c>
      <c r="T11" s="54">
        <v>21.1202158151643</v>
      </c>
      <c r="U11" s="56">
        <v>-1.8186812843039899</v>
      </c>
    </row>
    <row r="12" spans="1:23" ht="12" thickBot="1">
      <c r="A12" s="80"/>
      <c r="B12" s="67" t="s">
        <v>10</v>
      </c>
      <c r="C12" s="68"/>
      <c r="D12" s="54">
        <v>95603.156700000007</v>
      </c>
      <c r="E12" s="54">
        <v>143195.04380000001</v>
      </c>
      <c r="F12" s="55">
        <v>66.764291670267994</v>
      </c>
      <c r="G12" s="54">
        <v>188655.37890000001</v>
      </c>
      <c r="H12" s="55">
        <v>-49.323916838503699</v>
      </c>
      <c r="I12" s="54">
        <v>19015.7271</v>
      </c>
      <c r="J12" s="55">
        <v>19.890271154613501</v>
      </c>
      <c r="K12" s="54">
        <v>22085.154699999999</v>
      </c>
      <c r="L12" s="55">
        <v>11.706612781873901</v>
      </c>
      <c r="M12" s="55">
        <v>-0.13898148515120001</v>
      </c>
      <c r="N12" s="54">
        <v>2240036.5014</v>
      </c>
      <c r="O12" s="54">
        <v>29883462.135000002</v>
      </c>
      <c r="P12" s="54">
        <v>1067</v>
      </c>
      <c r="Q12" s="54">
        <v>2166</v>
      </c>
      <c r="R12" s="55">
        <v>-50.738688827331501</v>
      </c>
      <c r="S12" s="54">
        <v>89.599959418931604</v>
      </c>
      <c r="T12" s="54">
        <v>118.132248060942</v>
      </c>
      <c r="U12" s="56">
        <v>-31.844086567724101</v>
      </c>
    </row>
    <row r="13" spans="1:23" ht="12" thickBot="1">
      <c r="A13" s="80"/>
      <c r="B13" s="67" t="s">
        <v>11</v>
      </c>
      <c r="C13" s="68"/>
      <c r="D13" s="54">
        <v>158442.41500000001</v>
      </c>
      <c r="E13" s="54">
        <v>226262.85509999999</v>
      </c>
      <c r="F13" s="55">
        <v>70.025817949647205</v>
      </c>
      <c r="G13" s="54">
        <v>360789.35869999998</v>
      </c>
      <c r="H13" s="55">
        <v>-56.0845099282026</v>
      </c>
      <c r="I13" s="54">
        <v>48121.696600000003</v>
      </c>
      <c r="J13" s="55">
        <v>30.3717262830158</v>
      </c>
      <c r="K13" s="54">
        <v>65641.458799999993</v>
      </c>
      <c r="L13" s="55">
        <v>18.193845582508299</v>
      </c>
      <c r="M13" s="55">
        <v>-0.26690086601183199</v>
      </c>
      <c r="N13" s="54">
        <v>2649529.0296</v>
      </c>
      <c r="O13" s="54">
        <v>48664251.853799999</v>
      </c>
      <c r="P13" s="54">
        <v>7880</v>
      </c>
      <c r="Q13" s="54">
        <v>14740</v>
      </c>
      <c r="R13" s="55">
        <v>-46.540027137042102</v>
      </c>
      <c r="S13" s="54">
        <v>20.1069054568528</v>
      </c>
      <c r="T13" s="54">
        <v>19.117222930800502</v>
      </c>
      <c r="U13" s="56">
        <v>4.9221026486447403</v>
      </c>
    </row>
    <row r="14" spans="1:23" ht="12" thickBot="1">
      <c r="A14" s="80"/>
      <c r="B14" s="67" t="s">
        <v>12</v>
      </c>
      <c r="C14" s="68"/>
      <c r="D14" s="54">
        <v>97432.036900000006</v>
      </c>
      <c r="E14" s="54">
        <v>149119.03270000001</v>
      </c>
      <c r="F14" s="55">
        <v>65.338431410036904</v>
      </c>
      <c r="G14" s="54">
        <v>220061.17660000001</v>
      </c>
      <c r="H14" s="55">
        <v>-55.725022284553198</v>
      </c>
      <c r="I14" s="54">
        <v>22644.846600000001</v>
      </c>
      <c r="J14" s="55">
        <v>23.241684481298201</v>
      </c>
      <c r="K14" s="54">
        <v>42945.796999999999</v>
      </c>
      <c r="L14" s="55">
        <v>19.515390067218199</v>
      </c>
      <c r="M14" s="55">
        <v>-0.472710994279603</v>
      </c>
      <c r="N14" s="54">
        <v>1689988.8933999999</v>
      </c>
      <c r="O14" s="54">
        <v>22123622.295699999</v>
      </c>
      <c r="P14" s="54">
        <v>2428</v>
      </c>
      <c r="Q14" s="54">
        <v>3814</v>
      </c>
      <c r="R14" s="55">
        <v>-36.339800734137398</v>
      </c>
      <c r="S14" s="54">
        <v>40.1285160214168</v>
      </c>
      <c r="T14" s="54">
        <v>48.639471132669101</v>
      </c>
      <c r="U14" s="56">
        <v>-21.2092445848483</v>
      </c>
    </row>
    <row r="15" spans="1:23" ht="12" thickBot="1">
      <c r="A15" s="80"/>
      <c r="B15" s="67" t="s">
        <v>13</v>
      </c>
      <c r="C15" s="68"/>
      <c r="D15" s="54">
        <v>77211.180900000007</v>
      </c>
      <c r="E15" s="54">
        <v>105837.8251</v>
      </c>
      <c r="F15" s="55">
        <v>72.952350284076303</v>
      </c>
      <c r="G15" s="54">
        <v>151157.82199999999</v>
      </c>
      <c r="H15" s="55">
        <v>-48.920155187205602</v>
      </c>
      <c r="I15" s="54">
        <v>14867.001899999999</v>
      </c>
      <c r="J15" s="55">
        <v>19.254985776289299</v>
      </c>
      <c r="K15" s="54">
        <v>33230.385199999997</v>
      </c>
      <c r="L15" s="55">
        <v>21.983900508965998</v>
      </c>
      <c r="M15" s="55">
        <v>-0.55260819847493103</v>
      </c>
      <c r="N15" s="54">
        <v>1471770.3248999999</v>
      </c>
      <c r="O15" s="54">
        <v>18084894.721999999</v>
      </c>
      <c r="P15" s="54">
        <v>3526</v>
      </c>
      <c r="Q15" s="54">
        <v>6157</v>
      </c>
      <c r="R15" s="55">
        <v>-42.731849926912503</v>
      </c>
      <c r="S15" s="54">
        <v>21.897669001701601</v>
      </c>
      <c r="T15" s="54">
        <v>21.414361604677602</v>
      </c>
      <c r="U15" s="56">
        <v>2.2071180132756698</v>
      </c>
    </row>
    <row r="16" spans="1:23" ht="12" thickBot="1">
      <c r="A16" s="80"/>
      <c r="B16" s="67" t="s">
        <v>14</v>
      </c>
      <c r="C16" s="68"/>
      <c r="D16" s="54">
        <v>588340.37289999996</v>
      </c>
      <c r="E16" s="54">
        <v>794408.55110000004</v>
      </c>
      <c r="F16" s="55">
        <v>74.060176226116695</v>
      </c>
      <c r="G16" s="54">
        <v>1091430.1026000001</v>
      </c>
      <c r="H16" s="55">
        <v>-46.094544075845199</v>
      </c>
      <c r="I16" s="54">
        <v>4776.8131000000003</v>
      </c>
      <c r="J16" s="55">
        <v>0.81191319175573795</v>
      </c>
      <c r="K16" s="54">
        <v>59090.280299999999</v>
      </c>
      <c r="L16" s="55">
        <v>5.4140233221747698</v>
      </c>
      <c r="M16" s="55">
        <v>-0.91916076424501203</v>
      </c>
      <c r="N16" s="54">
        <v>12718446.918199999</v>
      </c>
      <c r="O16" s="54">
        <v>151344863.78929999</v>
      </c>
      <c r="P16" s="54">
        <v>30084</v>
      </c>
      <c r="Q16" s="54">
        <v>57356</v>
      </c>
      <c r="R16" s="55">
        <v>-47.548643559523001</v>
      </c>
      <c r="S16" s="54">
        <v>19.556587318840599</v>
      </c>
      <c r="T16" s="54">
        <v>20.8166166242416</v>
      </c>
      <c r="U16" s="56">
        <v>-6.4429917390908997</v>
      </c>
    </row>
    <row r="17" spans="1:21" ht="12" thickBot="1">
      <c r="A17" s="80"/>
      <c r="B17" s="67" t="s">
        <v>15</v>
      </c>
      <c r="C17" s="68"/>
      <c r="D17" s="54">
        <v>358466.86680000002</v>
      </c>
      <c r="E17" s="54">
        <v>432526.13309999998</v>
      </c>
      <c r="F17" s="55">
        <v>82.877504818217005</v>
      </c>
      <c r="G17" s="54">
        <v>718652.4301</v>
      </c>
      <c r="H17" s="55">
        <v>-50.119577728260197</v>
      </c>
      <c r="I17" s="54">
        <v>35636.058299999997</v>
      </c>
      <c r="J17" s="55">
        <v>9.9412418832791296</v>
      </c>
      <c r="K17" s="54">
        <v>67241.614799999996</v>
      </c>
      <c r="L17" s="55">
        <v>9.3566252591177292</v>
      </c>
      <c r="M17" s="55">
        <v>-0.470029706960577</v>
      </c>
      <c r="N17" s="54">
        <v>13168066.7444</v>
      </c>
      <c r="O17" s="54">
        <v>187424368.11300001</v>
      </c>
      <c r="P17" s="54">
        <v>8856</v>
      </c>
      <c r="Q17" s="54">
        <v>12003</v>
      </c>
      <c r="R17" s="55">
        <v>-26.2184453886528</v>
      </c>
      <c r="S17" s="54">
        <v>40.4772884823848</v>
      </c>
      <c r="T17" s="54">
        <v>35.304346888277898</v>
      </c>
      <c r="U17" s="56">
        <v>12.7798619622411</v>
      </c>
    </row>
    <row r="18" spans="1:21" ht="12" customHeight="1" thickBot="1">
      <c r="A18" s="80"/>
      <c r="B18" s="67" t="s">
        <v>16</v>
      </c>
      <c r="C18" s="68"/>
      <c r="D18" s="54">
        <v>1198085.338</v>
      </c>
      <c r="E18" s="54">
        <v>1538423.6525999999</v>
      </c>
      <c r="F18" s="55">
        <v>77.8774647656506</v>
      </c>
      <c r="G18" s="54">
        <v>1981182.1353</v>
      </c>
      <c r="H18" s="55">
        <v>-39.526744328401698</v>
      </c>
      <c r="I18" s="54">
        <v>180384.38430000001</v>
      </c>
      <c r="J18" s="55">
        <v>15.056054738230999</v>
      </c>
      <c r="K18" s="54">
        <v>285762.58059999999</v>
      </c>
      <c r="L18" s="55">
        <v>14.4238419834494</v>
      </c>
      <c r="M18" s="55">
        <v>-0.36876135454384301</v>
      </c>
      <c r="N18" s="54">
        <v>16059752.566299999</v>
      </c>
      <c r="O18" s="54">
        <v>345357770.15319997</v>
      </c>
      <c r="P18" s="54">
        <v>56986</v>
      </c>
      <c r="Q18" s="54">
        <v>105186</v>
      </c>
      <c r="R18" s="55">
        <v>-45.8235886905101</v>
      </c>
      <c r="S18" s="54">
        <v>21.024204857333402</v>
      </c>
      <c r="T18" s="54">
        <v>21.24061605727</v>
      </c>
      <c r="U18" s="56">
        <v>-1.0293430900484799</v>
      </c>
    </row>
    <row r="19" spans="1:21" ht="12" customHeight="1" thickBot="1">
      <c r="A19" s="80"/>
      <c r="B19" s="67" t="s">
        <v>17</v>
      </c>
      <c r="C19" s="68"/>
      <c r="D19" s="54">
        <v>365923.1213</v>
      </c>
      <c r="E19" s="54">
        <v>458929.13579999999</v>
      </c>
      <c r="F19" s="55">
        <v>79.734122929921895</v>
      </c>
      <c r="G19" s="54">
        <v>577963.65850000002</v>
      </c>
      <c r="H19" s="55">
        <v>-36.687520760442403</v>
      </c>
      <c r="I19" s="54">
        <v>31967.019799999998</v>
      </c>
      <c r="J19" s="55">
        <v>8.7359934202660092</v>
      </c>
      <c r="K19" s="54">
        <v>54173.785199999998</v>
      </c>
      <c r="L19" s="55">
        <v>9.3732165341672609</v>
      </c>
      <c r="M19" s="55">
        <v>-0.40991718260070897</v>
      </c>
      <c r="N19" s="54">
        <v>5194546.9939000001</v>
      </c>
      <c r="O19" s="54">
        <v>98947298.351199999</v>
      </c>
      <c r="P19" s="54">
        <v>7974</v>
      </c>
      <c r="Q19" s="54">
        <v>14055</v>
      </c>
      <c r="R19" s="55">
        <v>-43.265741728922102</v>
      </c>
      <c r="S19" s="54">
        <v>45.889531138700796</v>
      </c>
      <c r="T19" s="54">
        <v>44.035789768765603</v>
      </c>
      <c r="U19" s="56">
        <v>4.0395735670784898</v>
      </c>
    </row>
    <row r="20" spans="1:21" ht="12" thickBot="1">
      <c r="A20" s="80"/>
      <c r="B20" s="67" t="s">
        <v>18</v>
      </c>
      <c r="C20" s="68"/>
      <c r="D20" s="54">
        <v>781370.83669999999</v>
      </c>
      <c r="E20" s="54">
        <v>797435.93929999997</v>
      </c>
      <c r="F20" s="55">
        <v>97.985405245955903</v>
      </c>
      <c r="G20" s="54">
        <v>890490.17749999999</v>
      </c>
      <c r="H20" s="55">
        <v>-12.2538511436865</v>
      </c>
      <c r="I20" s="54">
        <v>81296.840899999996</v>
      </c>
      <c r="J20" s="55">
        <v>10.4043863786041</v>
      </c>
      <c r="K20" s="54">
        <v>89042.299599999998</v>
      </c>
      <c r="L20" s="55">
        <v>9.9992455671977307</v>
      </c>
      <c r="M20" s="55">
        <v>-8.6986283314721996E-2</v>
      </c>
      <c r="N20" s="54">
        <v>13765977.7117</v>
      </c>
      <c r="O20" s="54">
        <v>171126197.56470001</v>
      </c>
      <c r="P20" s="54">
        <v>33746</v>
      </c>
      <c r="Q20" s="54">
        <v>49678</v>
      </c>
      <c r="R20" s="55">
        <v>-32.070534240508898</v>
      </c>
      <c r="S20" s="54">
        <v>23.154472728619702</v>
      </c>
      <c r="T20" s="54">
        <v>24.133067283304499</v>
      </c>
      <c r="U20" s="56">
        <v>-4.2263737384752398</v>
      </c>
    </row>
    <row r="21" spans="1:21" ht="12" customHeight="1" thickBot="1">
      <c r="A21" s="80"/>
      <c r="B21" s="67" t="s">
        <v>19</v>
      </c>
      <c r="C21" s="68"/>
      <c r="D21" s="54">
        <v>261525.77230000001</v>
      </c>
      <c r="E21" s="54">
        <v>352030.85350000003</v>
      </c>
      <c r="F21" s="55">
        <v>74.290582686099697</v>
      </c>
      <c r="G21" s="54">
        <v>390758.70679999999</v>
      </c>
      <c r="H21" s="55">
        <v>-33.072310930270497</v>
      </c>
      <c r="I21" s="54">
        <v>34002.150999999998</v>
      </c>
      <c r="J21" s="55">
        <v>13.001453241478499</v>
      </c>
      <c r="K21" s="54">
        <v>30423.684399999998</v>
      </c>
      <c r="L21" s="55">
        <v>7.7857982101398404</v>
      </c>
      <c r="M21" s="55">
        <v>0.117621079450851</v>
      </c>
      <c r="N21" s="54">
        <v>2958452.5665000002</v>
      </c>
      <c r="O21" s="54">
        <v>60245637.458800003</v>
      </c>
      <c r="P21" s="54">
        <v>22830</v>
      </c>
      <c r="Q21" s="54">
        <v>34623</v>
      </c>
      <c r="R21" s="55">
        <v>-34.061173208560803</v>
      </c>
      <c r="S21" s="54">
        <v>11.4553557731056</v>
      </c>
      <c r="T21" s="54">
        <v>11.4959704473905</v>
      </c>
      <c r="U21" s="56">
        <v>-0.354547471849396</v>
      </c>
    </row>
    <row r="22" spans="1:21" ht="12" customHeight="1" thickBot="1">
      <c r="A22" s="80"/>
      <c r="B22" s="67" t="s">
        <v>20</v>
      </c>
      <c r="C22" s="68"/>
      <c r="D22" s="54">
        <v>912688.87360000005</v>
      </c>
      <c r="E22" s="54">
        <v>1148501.8768</v>
      </c>
      <c r="F22" s="55">
        <v>79.4677738048604</v>
      </c>
      <c r="G22" s="54">
        <v>1607193.6523</v>
      </c>
      <c r="H22" s="55">
        <v>-43.212264913199299</v>
      </c>
      <c r="I22" s="54">
        <v>50070.988599999997</v>
      </c>
      <c r="J22" s="55">
        <v>5.4860960890758497</v>
      </c>
      <c r="K22" s="54">
        <v>127426.17660000001</v>
      </c>
      <c r="L22" s="55">
        <v>7.9284892904874802</v>
      </c>
      <c r="M22" s="55">
        <v>-0.60705884822098599</v>
      </c>
      <c r="N22" s="54">
        <v>12270837.3607</v>
      </c>
      <c r="O22" s="54">
        <v>191145588.9903</v>
      </c>
      <c r="P22" s="54">
        <v>55807</v>
      </c>
      <c r="Q22" s="54">
        <v>95877</v>
      </c>
      <c r="R22" s="55">
        <v>-41.793130782147998</v>
      </c>
      <c r="S22" s="54">
        <v>16.354379801817</v>
      </c>
      <c r="T22" s="54">
        <v>16.683402361358802</v>
      </c>
      <c r="U22" s="56">
        <v>-2.0118314697894801</v>
      </c>
    </row>
    <row r="23" spans="1:21" ht="12" thickBot="1">
      <c r="A23" s="80"/>
      <c r="B23" s="67" t="s">
        <v>21</v>
      </c>
      <c r="C23" s="68"/>
      <c r="D23" s="54">
        <v>1828257.6044999999</v>
      </c>
      <c r="E23" s="54">
        <v>2394848.7280000001</v>
      </c>
      <c r="F23" s="55">
        <v>76.341256260758698</v>
      </c>
      <c r="G23" s="54">
        <v>3059432.4964000001</v>
      </c>
      <c r="H23" s="55">
        <v>-40.241936808499901</v>
      </c>
      <c r="I23" s="54">
        <v>154320.09020000001</v>
      </c>
      <c r="J23" s="55">
        <v>8.4408285692433491</v>
      </c>
      <c r="K23" s="54">
        <v>356479.68070000003</v>
      </c>
      <c r="L23" s="55">
        <v>11.6518236999661</v>
      </c>
      <c r="M23" s="55">
        <v>-0.56709989782034698</v>
      </c>
      <c r="N23" s="54">
        <v>29310672.817699999</v>
      </c>
      <c r="O23" s="54">
        <v>431268093.27590001</v>
      </c>
      <c r="P23" s="54">
        <v>56592</v>
      </c>
      <c r="Q23" s="54">
        <v>96664</v>
      </c>
      <c r="R23" s="55">
        <v>-41.454936687908599</v>
      </c>
      <c r="S23" s="54">
        <v>32.305937314461403</v>
      </c>
      <c r="T23" s="54">
        <v>31.3093876644873</v>
      </c>
      <c r="U23" s="56">
        <v>3.0847260064731801</v>
      </c>
    </row>
    <row r="24" spans="1:21" ht="12" thickBot="1">
      <c r="A24" s="80"/>
      <c r="B24" s="67" t="s">
        <v>22</v>
      </c>
      <c r="C24" s="68"/>
      <c r="D24" s="54">
        <v>180508.12030000001</v>
      </c>
      <c r="E24" s="54">
        <v>222526.2004</v>
      </c>
      <c r="F24" s="55">
        <v>81.1176930966013</v>
      </c>
      <c r="G24" s="54">
        <v>271966.8824</v>
      </c>
      <c r="H24" s="55">
        <v>-33.6286393743652</v>
      </c>
      <c r="I24" s="54">
        <v>30132.8482</v>
      </c>
      <c r="J24" s="55">
        <v>16.693347728578601</v>
      </c>
      <c r="K24" s="54">
        <v>42086.262000000002</v>
      </c>
      <c r="L24" s="55">
        <v>15.474774586010399</v>
      </c>
      <c r="M24" s="55">
        <v>-0.28402175037545502</v>
      </c>
      <c r="N24" s="54">
        <v>2237968.8931999998</v>
      </c>
      <c r="O24" s="54">
        <v>41787280.525799997</v>
      </c>
      <c r="P24" s="54">
        <v>19032</v>
      </c>
      <c r="Q24" s="54">
        <v>29093</v>
      </c>
      <c r="R24" s="55">
        <v>-34.582201904238097</v>
      </c>
      <c r="S24" s="54">
        <v>9.4844535676754909</v>
      </c>
      <c r="T24" s="54">
        <v>10.395597425497501</v>
      </c>
      <c r="U24" s="56">
        <v>-9.6067090351664408</v>
      </c>
    </row>
    <row r="25" spans="1:21" ht="12" thickBot="1">
      <c r="A25" s="80"/>
      <c r="B25" s="67" t="s">
        <v>23</v>
      </c>
      <c r="C25" s="68"/>
      <c r="D25" s="54">
        <v>175140.73610000001</v>
      </c>
      <c r="E25" s="54">
        <v>215268.53760000001</v>
      </c>
      <c r="F25" s="55">
        <v>81.359188877585396</v>
      </c>
      <c r="G25" s="54">
        <v>256470.80360000001</v>
      </c>
      <c r="H25" s="55">
        <v>-31.7112382222052</v>
      </c>
      <c r="I25" s="54">
        <v>15707.068300000001</v>
      </c>
      <c r="J25" s="55">
        <v>8.9682552727377693</v>
      </c>
      <c r="K25" s="54">
        <v>20498.6558</v>
      </c>
      <c r="L25" s="55">
        <v>7.9925884398016498</v>
      </c>
      <c r="M25" s="55">
        <v>-0.233751302853722</v>
      </c>
      <c r="N25" s="54">
        <v>2647572.2274000002</v>
      </c>
      <c r="O25" s="54">
        <v>54688628.714000002</v>
      </c>
      <c r="P25" s="54">
        <v>13211</v>
      </c>
      <c r="Q25" s="54">
        <v>20920</v>
      </c>
      <c r="R25" s="55">
        <v>-36.849904397705501</v>
      </c>
      <c r="S25" s="54">
        <v>13.2571899250624</v>
      </c>
      <c r="T25" s="54">
        <v>14.044440052581299</v>
      </c>
      <c r="U25" s="56">
        <v>-5.9382880683525201</v>
      </c>
    </row>
    <row r="26" spans="1:21" ht="12" thickBot="1">
      <c r="A26" s="80"/>
      <c r="B26" s="67" t="s">
        <v>24</v>
      </c>
      <c r="C26" s="68"/>
      <c r="D26" s="54">
        <v>493152.9621</v>
      </c>
      <c r="E26" s="54">
        <v>539591.08860000002</v>
      </c>
      <c r="F26" s="55">
        <v>91.393829979570896</v>
      </c>
      <c r="G26" s="54">
        <v>610257.45660000003</v>
      </c>
      <c r="H26" s="55">
        <v>-19.189359053871801</v>
      </c>
      <c r="I26" s="54">
        <v>103519.4795</v>
      </c>
      <c r="J26" s="55">
        <v>20.991353080225199</v>
      </c>
      <c r="K26" s="54">
        <v>139613.97469999999</v>
      </c>
      <c r="L26" s="55">
        <v>22.877880997611701</v>
      </c>
      <c r="M26" s="55">
        <v>-0.25853067558286502</v>
      </c>
      <c r="N26" s="54">
        <v>5553616.7177999998</v>
      </c>
      <c r="O26" s="54">
        <v>98752394.810599998</v>
      </c>
      <c r="P26" s="54">
        <v>32315</v>
      </c>
      <c r="Q26" s="54">
        <v>49589</v>
      </c>
      <c r="R26" s="55">
        <v>-34.834338260501298</v>
      </c>
      <c r="S26" s="54">
        <v>15.2608065016246</v>
      </c>
      <c r="T26" s="54">
        <v>14.323985762971599</v>
      </c>
      <c r="U26" s="56">
        <v>6.1387367604279</v>
      </c>
    </row>
    <row r="27" spans="1:21" ht="12" thickBot="1">
      <c r="A27" s="80"/>
      <c r="B27" s="67" t="s">
        <v>25</v>
      </c>
      <c r="C27" s="68"/>
      <c r="D27" s="54">
        <v>191494.60810000001</v>
      </c>
      <c r="E27" s="54">
        <v>244189.0784</v>
      </c>
      <c r="F27" s="55">
        <v>78.420627717967605</v>
      </c>
      <c r="G27" s="54">
        <v>294609.49890000001</v>
      </c>
      <c r="H27" s="55">
        <v>-35.0005316138841</v>
      </c>
      <c r="I27" s="54">
        <v>52218.652800000003</v>
      </c>
      <c r="J27" s="55">
        <v>27.268993794713499</v>
      </c>
      <c r="K27" s="54">
        <v>78819.396800000002</v>
      </c>
      <c r="L27" s="55">
        <v>26.7538545411103</v>
      </c>
      <c r="M27" s="55">
        <v>-0.33748981951102702</v>
      </c>
      <c r="N27" s="54">
        <v>2057465.9024</v>
      </c>
      <c r="O27" s="54">
        <v>33905389.751500003</v>
      </c>
      <c r="P27" s="54">
        <v>24350</v>
      </c>
      <c r="Q27" s="54">
        <v>38939</v>
      </c>
      <c r="R27" s="55">
        <v>-37.466293433318803</v>
      </c>
      <c r="S27" s="54">
        <v>7.86425495277207</v>
      </c>
      <c r="T27" s="54">
        <v>8.1422694111302292</v>
      </c>
      <c r="U27" s="56">
        <v>-3.53516588701333</v>
      </c>
    </row>
    <row r="28" spans="1:21" ht="12" thickBot="1">
      <c r="A28" s="80"/>
      <c r="B28" s="67" t="s">
        <v>26</v>
      </c>
      <c r="C28" s="68"/>
      <c r="D28" s="54">
        <v>712926.91119999997</v>
      </c>
      <c r="E28" s="54">
        <v>733280.52249999996</v>
      </c>
      <c r="F28" s="55">
        <v>97.224307659146902</v>
      </c>
      <c r="G28" s="54">
        <v>935385.505</v>
      </c>
      <c r="H28" s="55">
        <v>-23.782557310421499</v>
      </c>
      <c r="I28" s="54">
        <v>27142.268499999998</v>
      </c>
      <c r="J28" s="55">
        <v>3.8071600431402</v>
      </c>
      <c r="K28" s="54">
        <v>13859.5137</v>
      </c>
      <c r="L28" s="55">
        <v>1.4816900225538601</v>
      </c>
      <c r="M28" s="55">
        <v>0.95838534363583106</v>
      </c>
      <c r="N28" s="54">
        <v>8443557.0732000005</v>
      </c>
      <c r="O28" s="54">
        <v>141476953.54550001</v>
      </c>
      <c r="P28" s="54">
        <v>34155</v>
      </c>
      <c r="Q28" s="54">
        <v>45734</v>
      </c>
      <c r="R28" s="55">
        <v>-25.318144050378301</v>
      </c>
      <c r="S28" s="54">
        <v>20.8732809603279</v>
      </c>
      <c r="T28" s="54">
        <v>22.518618985874799</v>
      </c>
      <c r="U28" s="56">
        <v>-7.8825079232827999</v>
      </c>
    </row>
    <row r="29" spans="1:21" ht="12" thickBot="1">
      <c r="A29" s="80"/>
      <c r="B29" s="67" t="s">
        <v>27</v>
      </c>
      <c r="C29" s="68"/>
      <c r="D29" s="54">
        <v>698990.10849999997</v>
      </c>
      <c r="E29" s="54">
        <v>767492.8101</v>
      </c>
      <c r="F29" s="55">
        <v>91.074482952996703</v>
      </c>
      <c r="G29" s="54">
        <v>825494.36029999994</v>
      </c>
      <c r="H29" s="55">
        <v>-15.324665786211501</v>
      </c>
      <c r="I29" s="54">
        <v>110629.5045</v>
      </c>
      <c r="J29" s="55">
        <v>15.827048645567499</v>
      </c>
      <c r="K29" s="54">
        <v>135407.549</v>
      </c>
      <c r="L29" s="55">
        <v>16.403207037149301</v>
      </c>
      <c r="M29" s="55">
        <v>-0.18298864932559999</v>
      </c>
      <c r="N29" s="54">
        <v>7227543.8285999997</v>
      </c>
      <c r="O29" s="54">
        <v>105666480.9532</v>
      </c>
      <c r="P29" s="54">
        <v>100892</v>
      </c>
      <c r="Q29" s="54">
        <v>121774</v>
      </c>
      <c r="R29" s="55">
        <v>-17.1481597056843</v>
      </c>
      <c r="S29" s="54">
        <v>6.92810241148951</v>
      </c>
      <c r="T29" s="54">
        <v>7.081738575558</v>
      </c>
      <c r="U29" s="56">
        <v>-2.2175792871320299</v>
      </c>
    </row>
    <row r="30" spans="1:21" ht="12" thickBot="1">
      <c r="A30" s="80"/>
      <c r="B30" s="67" t="s">
        <v>28</v>
      </c>
      <c r="C30" s="68"/>
      <c r="D30" s="54">
        <v>989847.96790000005</v>
      </c>
      <c r="E30" s="54">
        <v>1145833.496</v>
      </c>
      <c r="F30" s="55">
        <v>86.3867194802272</v>
      </c>
      <c r="G30" s="54">
        <v>1458962.5719999999</v>
      </c>
      <c r="H30" s="55">
        <v>-32.153984831627298</v>
      </c>
      <c r="I30" s="54">
        <v>93174.671100000007</v>
      </c>
      <c r="J30" s="55">
        <v>9.4130284772593509</v>
      </c>
      <c r="K30" s="54">
        <v>171918.45189999999</v>
      </c>
      <c r="L30" s="55">
        <v>11.783609476994901</v>
      </c>
      <c r="M30" s="55">
        <v>-0.45802983873891001</v>
      </c>
      <c r="N30" s="54">
        <v>14302738.9176</v>
      </c>
      <c r="O30" s="54">
        <v>156531663.5165</v>
      </c>
      <c r="P30" s="54">
        <v>67668</v>
      </c>
      <c r="Q30" s="54">
        <v>94609</v>
      </c>
      <c r="R30" s="55">
        <v>-28.476149203564098</v>
      </c>
      <c r="S30" s="54">
        <v>14.6280068555299</v>
      </c>
      <c r="T30" s="54">
        <v>17.3953391759769</v>
      </c>
      <c r="U30" s="56">
        <v>-18.9180409045325</v>
      </c>
    </row>
    <row r="31" spans="1:21" ht="12" thickBot="1">
      <c r="A31" s="80"/>
      <c r="B31" s="67" t="s">
        <v>29</v>
      </c>
      <c r="C31" s="68"/>
      <c r="D31" s="54">
        <v>488472.64260000002</v>
      </c>
      <c r="E31" s="54">
        <v>625482.01069999998</v>
      </c>
      <c r="F31" s="55">
        <v>78.095394310914301</v>
      </c>
      <c r="G31" s="54">
        <v>711326.89049999998</v>
      </c>
      <c r="H31" s="55">
        <v>-31.329372033630399</v>
      </c>
      <c r="I31" s="54">
        <v>29517.544399999999</v>
      </c>
      <c r="J31" s="55">
        <v>6.0428244748542204</v>
      </c>
      <c r="K31" s="54">
        <v>32781.722500000003</v>
      </c>
      <c r="L31" s="55">
        <v>4.6085313149004303</v>
      </c>
      <c r="M31" s="55">
        <v>-9.9573111205490006E-2</v>
      </c>
      <c r="N31" s="54">
        <v>23563934.027100001</v>
      </c>
      <c r="O31" s="54">
        <v>183530536.69409999</v>
      </c>
      <c r="P31" s="54">
        <v>22508</v>
      </c>
      <c r="Q31" s="54">
        <v>31482</v>
      </c>
      <c r="R31" s="55">
        <v>-28.505177561781299</v>
      </c>
      <c r="S31" s="54">
        <v>21.7021788963924</v>
      </c>
      <c r="T31" s="54">
        <v>22.772561403341602</v>
      </c>
      <c r="U31" s="56">
        <v>-4.9321430445268799</v>
      </c>
    </row>
    <row r="32" spans="1:21" ht="12" thickBot="1">
      <c r="A32" s="80"/>
      <c r="B32" s="67" t="s">
        <v>30</v>
      </c>
      <c r="C32" s="68"/>
      <c r="D32" s="54">
        <v>95217.248900000006</v>
      </c>
      <c r="E32" s="54">
        <v>112258.173</v>
      </c>
      <c r="F32" s="55">
        <v>84.819881132396503</v>
      </c>
      <c r="G32" s="54">
        <v>125127.74340000001</v>
      </c>
      <c r="H32" s="55">
        <v>-23.903967007847399</v>
      </c>
      <c r="I32" s="54">
        <v>26536.731800000001</v>
      </c>
      <c r="J32" s="55">
        <v>27.869668685628199</v>
      </c>
      <c r="K32" s="54">
        <v>35891.444300000003</v>
      </c>
      <c r="L32" s="55">
        <v>28.683842067913499</v>
      </c>
      <c r="M32" s="55">
        <v>-0.26063906544992399</v>
      </c>
      <c r="N32" s="54">
        <v>974298.90190000006</v>
      </c>
      <c r="O32" s="54">
        <v>16376690.5689</v>
      </c>
      <c r="P32" s="54">
        <v>19197</v>
      </c>
      <c r="Q32" s="54">
        <v>26403</v>
      </c>
      <c r="R32" s="55">
        <v>-27.292353141688402</v>
      </c>
      <c r="S32" s="54">
        <v>4.9600067145908202</v>
      </c>
      <c r="T32" s="54">
        <v>5.4240240237851802</v>
      </c>
      <c r="U32" s="56">
        <v>-9.3551750208191606</v>
      </c>
    </row>
    <row r="33" spans="1:21" ht="12" thickBot="1">
      <c r="A33" s="80"/>
      <c r="B33" s="67" t="s">
        <v>74</v>
      </c>
      <c r="C33" s="68"/>
      <c r="D33" s="57"/>
      <c r="E33" s="57"/>
      <c r="F33" s="57"/>
      <c r="G33" s="54">
        <v>1.5385</v>
      </c>
      <c r="H33" s="57"/>
      <c r="I33" s="57"/>
      <c r="J33" s="57"/>
      <c r="K33" s="54">
        <v>1.84E-2</v>
      </c>
      <c r="L33" s="55">
        <v>1.1959701007474799</v>
      </c>
      <c r="M33" s="57"/>
      <c r="N33" s="54">
        <v>0</v>
      </c>
      <c r="O33" s="54">
        <v>301.12830000000002</v>
      </c>
      <c r="P33" s="57"/>
      <c r="Q33" s="57"/>
      <c r="R33" s="57"/>
      <c r="S33" s="57"/>
      <c r="T33" s="57"/>
      <c r="U33" s="58"/>
    </row>
    <row r="34" spans="1:21" ht="12" thickBot="1">
      <c r="A34" s="80"/>
      <c r="B34" s="67" t="s">
        <v>31</v>
      </c>
      <c r="C34" s="68"/>
      <c r="D34" s="54">
        <v>108827.32739999999</v>
      </c>
      <c r="E34" s="54">
        <v>123800.20329999999</v>
      </c>
      <c r="F34" s="55">
        <v>87.905612833513004</v>
      </c>
      <c r="G34" s="54">
        <v>167603.34020000001</v>
      </c>
      <c r="H34" s="55">
        <v>-35.068521146334497</v>
      </c>
      <c r="I34" s="54">
        <v>12635.3102</v>
      </c>
      <c r="J34" s="55">
        <v>11.610420380497199</v>
      </c>
      <c r="K34" s="54">
        <v>21412.284899999999</v>
      </c>
      <c r="L34" s="55">
        <v>12.7755717006886</v>
      </c>
      <c r="M34" s="55">
        <v>-0.40990369505124602</v>
      </c>
      <c r="N34" s="54">
        <v>1377734.1188999999</v>
      </c>
      <c r="O34" s="54">
        <v>28197730.8455</v>
      </c>
      <c r="P34" s="54">
        <v>7878</v>
      </c>
      <c r="Q34" s="54">
        <v>12627</v>
      </c>
      <c r="R34" s="55">
        <v>-37.609883582798801</v>
      </c>
      <c r="S34" s="54">
        <v>13.814080654988601</v>
      </c>
      <c r="T34" s="54">
        <v>14.2289797418231</v>
      </c>
      <c r="U34" s="56">
        <v>-3.0034505892700998</v>
      </c>
    </row>
    <row r="35" spans="1:21" ht="12" customHeight="1" thickBot="1">
      <c r="A35" s="80"/>
      <c r="B35" s="67" t="s">
        <v>77</v>
      </c>
      <c r="C35" s="68"/>
      <c r="D35" s="54">
        <v>4957.6617999999999</v>
      </c>
      <c r="E35" s="57"/>
      <c r="F35" s="57"/>
      <c r="G35" s="57"/>
      <c r="H35" s="57"/>
      <c r="I35" s="54">
        <v>313.48480000000001</v>
      </c>
      <c r="J35" s="55">
        <v>6.3232389107300504</v>
      </c>
      <c r="K35" s="57"/>
      <c r="L35" s="57"/>
      <c r="M35" s="57"/>
      <c r="N35" s="54">
        <v>62804.436300000001</v>
      </c>
      <c r="O35" s="54">
        <v>65718.880600000004</v>
      </c>
      <c r="P35" s="54">
        <v>682</v>
      </c>
      <c r="Q35" s="54">
        <v>1731</v>
      </c>
      <c r="R35" s="55">
        <v>-60.600808781051398</v>
      </c>
      <c r="S35" s="54">
        <v>7.2692988269794698</v>
      </c>
      <c r="T35" s="54">
        <v>7.64594020797227</v>
      </c>
      <c r="U35" s="56">
        <v>-5.1812614938172903</v>
      </c>
    </row>
    <row r="36" spans="1:21" ht="12" customHeight="1" thickBot="1">
      <c r="A36" s="80"/>
      <c r="B36" s="67" t="s">
        <v>68</v>
      </c>
      <c r="C36" s="68"/>
      <c r="D36" s="54">
        <v>55127.35</v>
      </c>
      <c r="E36" s="57"/>
      <c r="F36" s="57"/>
      <c r="G36" s="54">
        <v>62998.35</v>
      </c>
      <c r="H36" s="55">
        <v>-12.493978016884601</v>
      </c>
      <c r="I36" s="54">
        <v>734.18</v>
      </c>
      <c r="J36" s="55">
        <v>1.3317890303089099</v>
      </c>
      <c r="K36" s="54">
        <v>2074.59</v>
      </c>
      <c r="L36" s="55">
        <v>3.29308624749696</v>
      </c>
      <c r="M36" s="55">
        <v>-0.64610838768142098</v>
      </c>
      <c r="N36" s="54">
        <v>1309533.8899999999</v>
      </c>
      <c r="O36" s="54">
        <v>21204134.57</v>
      </c>
      <c r="P36" s="54">
        <v>31</v>
      </c>
      <c r="Q36" s="54">
        <v>50</v>
      </c>
      <c r="R36" s="55">
        <v>-38</v>
      </c>
      <c r="S36" s="54">
        <v>1778.3016129032301</v>
      </c>
      <c r="T36" s="54">
        <v>1400.7693999999999</v>
      </c>
      <c r="U36" s="56">
        <v>21.229931422424599</v>
      </c>
    </row>
    <row r="37" spans="1:21" ht="12" thickBot="1">
      <c r="A37" s="80"/>
      <c r="B37" s="67" t="s">
        <v>35</v>
      </c>
      <c r="C37" s="68"/>
      <c r="D37" s="54">
        <v>94141.1</v>
      </c>
      <c r="E37" s="57"/>
      <c r="F37" s="57"/>
      <c r="G37" s="54">
        <v>207301.8</v>
      </c>
      <c r="H37" s="55">
        <v>-54.587417957779401</v>
      </c>
      <c r="I37" s="54">
        <v>-3584.05</v>
      </c>
      <c r="J37" s="55">
        <v>-3.8071044421618199</v>
      </c>
      <c r="K37" s="54">
        <v>-18932.560000000001</v>
      </c>
      <c r="L37" s="55">
        <v>-9.1328488223450108</v>
      </c>
      <c r="M37" s="55">
        <v>-0.81069385228410695</v>
      </c>
      <c r="N37" s="54">
        <v>5082080.54</v>
      </c>
      <c r="O37" s="54">
        <v>64339546.200000003</v>
      </c>
      <c r="P37" s="54">
        <v>62</v>
      </c>
      <c r="Q37" s="54">
        <v>103</v>
      </c>
      <c r="R37" s="55">
        <v>-39.805825242718498</v>
      </c>
      <c r="S37" s="54">
        <v>1518.40483870968</v>
      </c>
      <c r="T37" s="54">
        <v>2105.7020388349501</v>
      </c>
      <c r="U37" s="56">
        <v>-38.678564843375497</v>
      </c>
    </row>
    <row r="38" spans="1:21" ht="12" thickBot="1">
      <c r="A38" s="80"/>
      <c r="B38" s="67" t="s">
        <v>36</v>
      </c>
      <c r="C38" s="68"/>
      <c r="D38" s="54">
        <v>41831.629999999997</v>
      </c>
      <c r="E38" s="57"/>
      <c r="F38" s="57"/>
      <c r="G38" s="54">
        <v>162173.54</v>
      </c>
      <c r="H38" s="55">
        <v>-74.205637985086796</v>
      </c>
      <c r="I38" s="54">
        <v>-1947.9</v>
      </c>
      <c r="J38" s="55">
        <v>-4.6565242616651599</v>
      </c>
      <c r="K38" s="54">
        <v>-8043.56</v>
      </c>
      <c r="L38" s="55">
        <v>-4.9598473339115596</v>
      </c>
      <c r="M38" s="55">
        <v>-0.75783110960818401</v>
      </c>
      <c r="N38" s="54">
        <v>6599774.1900000004</v>
      </c>
      <c r="O38" s="54">
        <v>37215247.159999996</v>
      </c>
      <c r="P38" s="54">
        <v>20</v>
      </c>
      <c r="Q38" s="54">
        <v>78</v>
      </c>
      <c r="R38" s="55">
        <v>-74.358974358974393</v>
      </c>
      <c r="S38" s="54">
        <v>2091.5814999999998</v>
      </c>
      <c r="T38" s="54">
        <v>2484.56141025641</v>
      </c>
      <c r="U38" s="56">
        <v>-18.7886491755837</v>
      </c>
    </row>
    <row r="39" spans="1:21" ht="12" thickBot="1">
      <c r="A39" s="80"/>
      <c r="B39" s="67" t="s">
        <v>37</v>
      </c>
      <c r="C39" s="68"/>
      <c r="D39" s="54">
        <v>80301.789999999994</v>
      </c>
      <c r="E39" s="57"/>
      <c r="F39" s="57"/>
      <c r="G39" s="54">
        <v>223442.04</v>
      </c>
      <c r="H39" s="55">
        <v>-64.061467573425304</v>
      </c>
      <c r="I39" s="54">
        <v>-12664.99</v>
      </c>
      <c r="J39" s="55">
        <v>-15.771740580129</v>
      </c>
      <c r="K39" s="54">
        <v>-26396.639999999999</v>
      </c>
      <c r="L39" s="55">
        <v>-11.8136407991979</v>
      </c>
      <c r="M39" s="55">
        <v>-0.52020446541681098</v>
      </c>
      <c r="N39" s="54">
        <v>4407830</v>
      </c>
      <c r="O39" s="54">
        <v>38771871.369999997</v>
      </c>
      <c r="P39" s="54">
        <v>55</v>
      </c>
      <c r="Q39" s="54">
        <v>98</v>
      </c>
      <c r="R39" s="55">
        <v>-43.877551020408198</v>
      </c>
      <c r="S39" s="54">
        <v>1460.03254545455</v>
      </c>
      <c r="T39" s="54">
        <v>1356.2811224489801</v>
      </c>
      <c r="U39" s="56">
        <v>7.1061034446506399</v>
      </c>
    </row>
    <row r="40" spans="1:21" ht="12" thickBot="1">
      <c r="A40" s="80"/>
      <c r="B40" s="67" t="s">
        <v>70</v>
      </c>
      <c r="C40" s="68"/>
      <c r="D40" s="57"/>
      <c r="E40" s="57"/>
      <c r="F40" s="57"/>
      <c r="G40" s="54">
        <v>3.61</v>
      </c>
      <c r="H40" s="57"/>
      <c r="I40" s="57"/>
      <c r="J40" s="57"/>
      <c r="K40" s="54">
        <v>3.49</v>
      </c>
      <c r="L40" s="55">
        <v>96.675900277008296</v>
      </c>
      <c r="M40" s="57"/>
      <c r="N40" s="54">
        <v>1.81</v>
      </c>
      <c r="O40" s="54">
        <v>1246.26</v>
      </c>
      <c r="P40" s="57"/>
      <c r="Q40" s="57"/>
      <c r="R40" s="57"/>
      <c r="S40" s="57"/>
      <c r="T40" s="57"/>
      <c r="U40" s="58"/>
    </row>
    <row r="41" spans="1:21" ht="12" customHeight="1" thickBot="1">
      <c r="A41" s="80"/>
      <c r="B41" s="67" t="s">
        <v>32</v>
      </c>
      <c r="C41" s="68"/>
      <c r="D41" s="54">
        <v>55647.862699999998</v>
      </c>
      <c r="E41" s="57"/>
      <c r="F41" s="57"/>
      <c r="G41" s="54">
        <v>164131.1967</v>
      </c>
      <c r="H41" s="55">
        <v>-66.095499320757696</v>
      </c>
      <c r="I41" s="54">
        <v>4262.2178999999996</v>
      </c>
      <c r="J41" s="55">
        <v>7.6592661302695504</v>
      </c>
      <c r="K41" s="54">
        <v>10249.7508</v>
      </c>
      <c r="L41" s="55">
        <v>6.2448522926050201</v>
      </c>
      <c r="M41" s="55">
        <v>-0.58416375352267103</v>
      </c>
      <c r="N41" s="54">
        <v>578861.36659999995</v>
      </c>
      <c r="O41" s="54">
        <v>12039616.662799999</v>
      </c>
      <c r="P41" s="54">
        <v>89</v>
      </c>
      <c r="Q41" s="54">
        <v>139</v>
      </c>
      <c r="R41" s="55">
        <v>-35.971223021582702</v>
      </c>
      <c r="S41" s="54">
        <v>625.25688426966303</v>
      </c>
      <c r="T41" s="54">
        <v>404.150531654676</v>
      </c>
      <c r="U41" s="56">
        <v>35.362481913853998</v>
      </c>
    </row>
    <row r="42" spans="1:21" ht="12" thickBot="1">
      <c r="A42" s="80"/>
      <c r="B42" s="67" t="s">
        <v>33</v>
      </c>
      <c r="C42" s="68"/>
      <c r="D42" s="54">
        <v>236945.91390000001</v>
      </c>
      <c r="E42" s="54">
        <v>589524.84840000002</v>
      </c>
      <c r="F42" s="55">
        <v>40.192693241528801</v>
      </c>
      <c r="G42" s="54">
        <v>435821.7181</v>
      </c>
      <c r="H42" s="55">
        <v>-45.632375795087803</v>
      </c>
      <c r="I42" s="54">
        <v>13782.923000000001</v>
      </c>
      <c r="J42" s="55">
        <v>5.8169068092969596</v>
      </c>
      <c r="K42" s="54">
        <v>25776.232100000001</v>
      </c>
      <c r="L42" s="55">
        <v>5.9143982572446303</v>
      </c>
      <c r="M42" s="55">
        <v>-0.46528557988892399</v>
      </c>
      <c r="N42" s="54">
        <v>3616540.6797000002</v>
      </c>
      <c r="O42" s="54">
        <v>69808914.426899999</v>
      </c>
      <c r="P42" s="54">
        <v>1213</v>
      </c>
      <c r="Q42" s="54">
        <v>1752</v>
      </c>
      <c r="R42" s="55">
        <v>-30.764840182648399</v>
      </c>
      <c r="S42" s="54">
        <v>195.338758367683</v>
      </c>
      <c r="T42" s="54">
        <v>194.50636141552499</v>
      </c>
      <c r="U42" s="56">
        <v>0.42612994938335902</v>
      </c>
    </row>
    <row r="43" spans="1:21" ht="12" thickBot="1">
      <c r="A43" s="80"/>
      <c r="B43" s="67" t="s">
        <v>38</v>
      </c>
      <c r="C43" s="68"/>
      <c r="D43" s="54">
        <v>68547.100000000006</v>
      </c>
      <c r="E43" s="57"/>
      <c r="F43" s="57"/>
      <c r="G43" s="54">
        <v>106595.72</v>
      </c>
      <c r="H43" s="55">
        <v>-35.694322436210399</v>
      </c>
      <c r="I43" s="54">
        <v>-10146.99</v>
      </c>
      <c r="J43" s="55">
        <v>-14.8029457117807</v>
      </c>
      <c r="K43" s="54">
        <v>-8392.8799999999992</v>
      </c>
      <c r="L43" s="55">
        <v>-7.8735619028606401</v>
      </c>
      <c r="M43" s="55">
        <v>0.20899977123466501</v>
      </c>
      <c r="N43" s="54">
        <v>2995625.47</v>
      </c>
      <c r="O43" s="54">
        <v>31049290.780000001</v>
      </c>
      <c r="P43" s="54">
        <v>62</v>
      </c>
      <c r="Q43" s="54">
        <v>88</v>
      </c>
      <c r="R43" s="55">
        <v>-29.545454545454501</v>
      </c>
      <c r="S43" s="54">
        <v>1105.59838709677</v>
      </c>
      <c r="T43" s="54">
        <v>1355.94443181818</v>
      </c>
      <c r="U43" s="56">
        <v>-22.6434885979527</v>
      </c>
    </row>
    <row r="44" spans="1:21" ht="12" thickBot="1">
      <c r="A44" s="80"/>
      <c r="B44" s="67" t="s">
        <v>39</v>
      </c>
      <c r="C44" s="68"/>
      <c r="D44" s="54">
        <v>37171.82</v>
      </c>
      <c r="E44" s="57"/>
      <c r="F44" s="57"/>
      <c r="G44" s="54">
        <v>49810.28</v>
      </c>
      <c r="H44" s="55">
        <v>-25.373196055111499</v>
      </c>
      <c r="I44" s="54">
        <v>4997.82</v>
      </c>
      <c r="J44" s="55">
        <v>13.4451850891347</v>
      </c>
      <c r="K44" s="54">
        <v>6189.88</v>
      </c>
      <c r="L44" s="55">
        <v>12.426912677463401</v>
      </c>
      <c r="M44" s="55">
        <v>-0.192582085597782</v>
      </c>
      <c r="N44" s="54">
        <v>1420073.83</v>
      </c>
      <c r="O44" s="54">
        <v>12136445.289999999</v>
      </c>
      <c r="P44" s="54">
        <v>36</v>
      </c>
      <c r="Q44" s="54">
        <v>72</v>
      </c>
      <c r="R44" s="55">
        <v>-50</v>
      </c>
      <c r="S44" s="54">
        <v>1032.5505555555601</v>
      </c>
      <c r="T44" s="54">
        <v>1290.2305555555599</v>
      </c>
      <c r="U44" s="56">
        <v>-24.9556787910842</v>
      </c>
    </row>
    <row r="45" spans="1:21" ht="12" thickBot="1">
      <c r="A45" s="80"/>
      <c r="B45" s="67" t="s">
        <v>76</v>
      </c>
      <c r="C45" s="68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4">
        <v>-695.12810000000002</v>
      </c>
      <c r="P45" s="57"/>
      <c r="Q45" s="57"/>
      <c r="R45" s="57"/>
      <c r="S45" s="57"/>
      <c r="T45" s="57"/>
      <c r="U45" s="58"/>
    </row>
    <row r="46" spans="1:21" ht="12" thickBot="1">
      <c r="A46" s="81"/>
      <c r="B46" s="67" t="s">
        <v>34</v>
      </c>
      <c r="C46" s="68"/>
      <c r="D46" s="59">
        <v>4713.3954999999996</v>
      </c>
      <c r="E46" s="60"/>
      <c r="F46" s="60"/>
      <c r="G46" s="59">
        <v>7745.8967000000002</v>
      </c>
      <c r="H46" s="61">
        <v>-39.149775906513199</v>
      </c>
      <c r="I46" s="59">
        <v>580.1943</v>
      </c>
      <c r="J46" s="61">
        <v>12.309476257615099</v>
      </c>
      <c r="K46" s="59">
        <v>1057.4853000000001</v>
      </c>
      <c r="L46" s="61">
        <v>13.652199880228199</v>
      </c>
      <c r="M46" s="61">
        <v>-0.45134528111170902</v>
      </c>
      <c r="N46" s="59">
        <v>162827.43400000001</v>
      </c>
      <c r="O46" s="59">
        <v>4182841.7873</v>
      </c>
      <c r="P46" s="59">
        <v>11</v>
      </c>
      <c r="Q46" s="59">
        <v>16</v>
      </c>
      <c r="R46" s="61">
        <v>-31.25</v>
      </c>
      <c r="S46" s="59">
        <v>428.4905</v>
      </c>
      <c r="T46" s="59">
        <v>1170.5056187499999</v>
      </c>
      <c r="U46" s="62">
        <v>-173.16956122714501</v>
      </c>
    </row>
  </sheetData>
  <mergeCells count="44"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38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3"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56768</v>
      </c>
      <c r="D2" s="37">
        <v>426049.84512649599</v>
      </c>
      <c r="E2" s="37">
        <v>320673.62753162399</v>
      </c>
      <c r="F2" s="37">
        <v>105376.217594872</v>
      </c>
      <c r="G2" s="37">
        <v>320673.62753162399</v>
      </c>
      <c r="H2" s="37">
        <v>0.247333073348695</v>
      </c>
    </row>
    <row r="3" spans="1:8">
      <c r="A3" s="37">
        <v>2</v>
      </c>
      <c r="B3" s="37">
        <v>13</v>
      </c>
      <c r="C3" s="37">
        <v>4952</v>
      </c>
      <c r="D3" s="37">
        <v>48083.640573504301</v>
      </c>
      <c r="E3" s="37">
        <v>36691.305318803403</v>
      </c>
      <c r="F3" s="37">
        <v>11392.3352547009</v>
      </c>
      <c r="G3" s="37">
        <v>36691.305318803403</v>
      </c>
      <c r="H3" s="37">
        <v>0.23692746886096699</v>
      </c>
    </row>
    <row r="4" spans="1:8">
      <c r="A4" s="37">
        <v>3</v>
      </c>
      <c r="B4" s="37">
        <v>14</v>
      </c>
      <c r="C4" s="37">
        <v>89893</v>
      </c>
      <c r="D4" s="37">
        <v>73015.682927342903</v>
      </c>
      <c r="E4" s="37">
        <v>52109.329290191803</v>
      </c>
      <c r="F4" s="37">
        <v>20906.353637151002</v>
      </c>
      <c r="G4" s="37">
        <v>52109.329290191803</v>
      </c>
      <c r="H4" s="37">
        <v>0.28632689305877901</v>
      </c>
    </row>
    <row r="5" spans="1:8">
      <c r="A5" s="37">
        <v>4</v>
      </c>
      <c r="B5" s="37">
        <v>15</v>
      </c>
      <c r="C5" s="37">
        <v>2371</v>
      </c>
      <c r="D5" s="37">
        <v>39453.144698782198</v>
      </c>
      <c r="E5" s="37">
        <v>31144.6269140685</v>
      </c>
      <c r="F5" s="37">
        <v>8308.5177847137093</v>
      </c>
      <c r="G5" s="37">
        <v>31144.6269140685</v>
      </c>
      <c r="H5" s="37">
        <v>0.21059202880145</v>
      </c>
    </row>
    <row r="6" spans="1:8">
      <c r="A6" s="37">
        <v>5</v>
      </c>
      <c r="B6" s="37">
        <v>16</v>
      </c>
      <c r="C6" s="37">
        <v>1687</v>
      </c>
      <c r="D6" s="37">
        <v>95603.166022222198</v>
      </c>
      <c r="E6" s="37">
        <v>76587.428041025603</v>
      </c>
      <c r="F6" s="37">
        <v>19015.737981196598</v>
      </c>
      <c r="G6" s="37">
        <v>76587.428041025603</v>
      </c>
      <c r="H6" s="37">
        <v>0.19890280596749799</v>
      </c>
    </row>
    <row r="7" spans="1:8">
      <c r="A7" s="37">
        <v>6</v>
      </c>
      <c r="B7" s="37">
        <v>17</v>
      </c>
      <c r="C7" s="37">
        <v>14131</v>
      </c>
      <c r="D7" s="37">
        <v>158442.54772478601</v>
      </c>
      <c r="E7" s="37">
        <v>110320.717687179</v>
      </c>
      <c r="F7" s="37">
        <v>48121.8300376068</v>
      </c>
      <c r="G7" s="37">
        <v>110320.717687179</v>
      </c>
      <c r="H7" s="37">
        <v>0.30371785059398398</v>
      </c>
    </row>
    <row r="8" spans="1:8">
      <c r="A8" s="37">
        <v>7</v>
      </c>
      <c r="B8" s="37">
        <v>18</v>
      </c>
      <c r="C8" s="37">
        <v>32640</v>
      </c>
      <c r="D8" s="37">
        <v>97432.055377777797</v>
      </c>
      <c r="E8" s="37">
        <v>74787.1906752137</v>
      </c>
      <c r="F8" s="37">
        <v>22644.8647025641</v>
      </c>
      <c r="G8" s="37">
        <v>74787.1906752137</v>
      </c>
      <c r="H8" s="37">
        <v>0.23241698653243201</v>
      </c>
    </row>
    <row r="9" spans="1:8">
      <c r="A9" s="37">
        <v>8</v>
      </c>
      <c r="B9" s="37">
        <v>19</v>
      </c>
      <c r="C9" s="37">
        <v>11589</v>
      </c>
      <c r="D9" s="37">
        <v>77211.316674358997</v>
      </c>
      <c r="E9" s="37">
        <v>62344.179238461496</v>
      </c>
      <c r="F9" s="37">
        <v>14867.137435897401</v>
      </c>
      <c r="G9" s="37">
        <v>62344.179238461496</v>
      </c>
      <c r="H9" s="37">
        <v>0.19255127455733001</v>
      </c>
    </row>
    <row r="10" spans="1:8">
      <c r="A10" s="37">
        <v>9</v>
      </c>
      <c r="B10" s="37">
        <v>21</v>
      </c>
      <c r="C10" s="37">
        <v>141127</v>
      </c>
      <c r="D10" s="37">
        <v>588339.85745384602</v>
      </c>
      <c r="E10" s="37">
        <v>583563.55960000004</v>
      </c>
      <c r="F10" s="37">
        <v>4776.2978538461502</v>
      </c>
      <c r="G10" s="37">
        <v>583563.55960000004</v>
      </c>
      <c r="H10" s="37">
        <v>8.11826326796301E-3</v>
      </c>
    </row>
    <row r="11" spans="1:8">
      <c r="A11" s="37">
        <v>10</v>
      </c>
      <c r="B11" s="37">
        <v>22</v>
      </c>
      <c r="C11" s="37">
        <v>22432</v>
      </c>
      <c r="D11" s="37">
        <v>358466.84885128197</v>
      </c>
      <c r="E11" s="37">
        <v>322830.807007692</v>
      </c>
      <c r="F11" s="37">
        <v>35636.041843589701</v>
      </c>
      <c r="G11" s="37">
        <v>322830.807007692</v>
      </c>
      <c r="H11" s="37">
        <v>9.9412377902689003E-2</v>
      </c>
    </row>
    <row r="12" spans="1:8">
      <c r="A12" s="37">
        <v>11</v>
      </c>
      <c r="B12" s="37">
        <v>23</v>
      </c>
      <c r="C12" s="37">
        <v>129024.872</v>
      </c>
      <c r="D12" s="37">
        <v>1198085.5389965801</v>
      </c>
      <c r="E12" s="37">
        <v>1017700.95389573</v>
      </c>
      <c r="F12" s="37">
        <v>180384.58510085501</v>
      </c>
      <c r="G12" s="37">
        <v>1017700.95389573</v>
      </c>
      <c r="H12" s="37">
        <v>0.15056068972498399</v>
      </c>
    </row>
    <row r="13" spans="1:8">
      <c r="A13" s="37">
        <v>12</v>
      </c>
      <c r="B13" s="37">
        <v>24</v>
      </c>
      <c r="C13" s="37">
        <v>12799</v>
      </c>
      <c r="D13" s="37">
        <v>365923.14180512802</v>
      </c>
      <c r="E13" s="37">
        <v>333956.10100427398</v>
      </c>
      <c r="F13" s="37">
        <v>31967.040800854698</v>
      </c>
      <c r="G13" s="37">
        <v>333956.10100427398</v>
      </c>
      <c r="H13" s="37">
        <v>8.7359986698733294E-2</v>
      </c>
    </row>
    <row r="14" spans="1:8">
      <c r="A14" s="37">
        <v>13</v>
      </c>
      <c r="B14" s="37">
        <v>25</v>
      </c>
      <c r="C14" s="37">
        <v>67215</v>
      </c>
      <c r="D14" s="37">
        <v>781370.82090000005</v>
      </c>
      <c r="E14" s="37">
        <v>700073.99580000003</v>
      </c>
      <c r="F14" s="37">
        <v>81296.825100000002</v>
      </c>
      <c r="G14" s="37">
        <v>700073.99580000003</v>
      </c>
      <c r="H14" s="37">
        <v>0.104043845669026</v>
      </c>
    </row>
    <row r="15" spans="1:8">
      <c r="A15" s="37">
        <v>14</v>
      </c>
      <c r="B15" s="37">
        <v>26</v>
      </c>
      <c r="C15" s="37">
        <v>46467</v>
      </c>
      <c r="D15" s="37">
        <v>261525.646994713</v>
      </c>
      <c r="E15" s="37">
        <v>227523.620721035</v>
      </c>
      <c r="F15" s="37">
        <v>34002.026273678202</v>
      </c>
      <c r="G15" s="37">
        <v>227523.620721035</v>
      </c>
      <c r="H15" s="37">
        <v>0.13001411779077099</v>
      </c>
    </row>
    <row r="16" spans="1:8">
      <c r="A16" s="37">
        <v>15</v>
      </c>
      <c r="B16" s="37">
        <v>27</v>
      </c>
      <c r="C16" s="37">
        <v>120143.092</v>
      </c>
      <c r="D16" s="37">
        <v>912689.86919999996</v>
      </c>
      <c r="E16" s="37">
        <v>862617.88600000006</v>
      </c>
      <c r="F16" s="37">
        <v>50071.983200000002</v>
      </c>
      <c r="G16" s="37">
        <v>862617.88600000006</v>
      </c>
      <c r="H16" s="37">
        <v>5.4861990791997703E-2</v>
      </c>
    </row>
    <row r="17" spans="1:8">
      <c r="A17" s="37">
        <v>16</v>
      </c>
      <c r="B17" s="37">
        <v>29</v>
      </c>
      <c r="C17" s="37">
        <v>133746</v>
      </c>
      <c r="D17" s="37">
        <v>1828258.75987265</v>
      </c>
      <c r="E17" s="37">
        <v>1673937.53362051</v>
      </c>
      <c r="F17" s="37">
        <v>154321.22625213701</v>
      </c>
      <c r="G17" s="37">
        <v>1673937.53362051</v>
      </c>
      <c r="H17" s="37">
        <v>8.4408853735171596E-2</v>
      </c>
    </row>
    <row r="18" spans="1:8">
      <c r="A18" s="37">
        <v>17</v>
      </c>
      <c r="B18" s="37">
        <v>31</v>
      </c>
      <c r="C18" s="37">
        <v>20681.663</v>
      </c>
      <c r="D18" s="37">
        <v>180508.14391601199</v>
      </c>
      <c r="E18" s="37">
        <v>150375.26514197199</v>
      </c>
      <c r="F18" s="37">
        <v>30132.878774039898</v>
      </c>
      <c r="G18" s="37">
        <v>150375.26514197199</v>
      </c>
      <c r="H18" s="37">
        <v>0.16693362482337801</v>
      </c>
    </row>
    <row r="19" spans="1:8">
      <c r="A19" s="37">
        <v>18</v>
      </c>
      <c r="B19" s="37">
        <v>32</v>
      </c>
      <c r="C19" s="37">
        <v>10259.593999999999</v>
      </c>
      <c r="D19" s="37">
        <v>175140.713170395</v>
      </c>
      <c r="E19" s="37">
        <v>159433.665088657</v>
      </c>
      <c r="F19" s="37">
        <v>15707.048081738099</v>
      </c>
      <c r="G19" s="37">
        <v>159433.665088657</v>
      </c>
      <c r="H19" s="37">
        <v>8.9682449028608294E-2</v>
      </c>
    </row>
    <row r="20" spans="1:8">
      <c r="A20" s="37">
        <v>19</v>
      </c>
      <c r="B20" s="37">
        <v>33</v>
      </c>
      <c r="C20" s="37">
        <v>34545.315000000002</v>
      </c>
      <c r="D20" s="37">
        <v>493152.93127676402</v>
      </c>
      <c r="E20" s="37">
        <v>389633.47901768901</v>
      </c>
      <c r="F20" s="37">
        <v>103519.452259076</v>
      </c>
      <c r="G20" s="37">
        <v>389633.47901768901</v>
      </c>
      <c r="H20" s="37">
        <v>0.20991348868405901</v>
      </c>
    </row>
    <row r="21" spans="1:8">
      <c r="A21" s="37">
        <v>20</v>
      </c>
      <c r="B21" s="37">
        <v>34</v>
      </c>
      <c r="C21" s="37">
        <v>30498.386999999999</v>
      </c>
      <c r="D21" s="37">
        <v>191494.44011465099</v>
      </c>
      <c r="E21" s="37">
        <v>139275.95208975999</v>
      </c>
      <c r="F21" s="37">
        <v>52218.488024891201</v>
      </c>
      <c r="G21" s="37">
        <v>139275.95208975999</v>
      </c>
      <c r="H21" s="37">
        <v>0.27268931669048502</v>
      </c>
    </row>
    <row r="22" spans="1:8">
      <c r="A22" s="37">
        <v>21</v>
      </c>
      <c r="B22" s="37">
        <v>35</v>
      </c>
      <c r="C22" s="37">
        <v>22608.328000000001</v>
      </c>
      <c r="D22" s="37">
        <v>712926.91097079602</v>
      </c>
      <c r="E22" s="37">
        <v>685784.63726725697</v>
      </c>
      <c r="F22" s="37">
        <v>27142.273703539799</v>
      </c>
      <c r="G22" s="37">
        <v>685784.63726725697</v>
      </c>
      <c r="H22" s="37">
        <v>3.8071607742482402E-2</v>
      </c>
    </row>
    <row r="23" spans="1:8">
      <c r="A23" s="37">
        <v>22</v>
      </c>
      <c r="B23" s="37">
        <v>36</v>
      </c>
      <c r="C23" s="37">
        <v>130576.679</v>
      </c>
      <c r="D23" s="37">
        <v>698990.10826725699</v>
      </c>
      <c r="E23" s="37">
        <v>588360.57907227997</v>
      </c>
      <c r="F23" s="37">
        <v>110629.529194976</v>
      </c>
      <c r="G23" s="37">
        <v>588360.57907227997</v>
      </c>
      <c r="H23" s="37">
        <v>0.15827052183788201</v>
      </c>
    </row>
    <row r="24" spans="1:8">
      <c r="A24" s="37">
        <v>23</v>
      </c>
      <c r="B24" s="37">
        <v>37</v>
      </c>
      <c r="C24" s="37">
        <v>118254.086</v>
      </c>
      <c r="D24" s="37">
        <v>989847.99038849503</v>
      </c>
      <c r="E24" s="37">
        <v>896673.29425593896</v>
      </c>
      <c r="F24" s="37">
        <v>93174.696132556899</v>
      </c>
      <c r="G24" s="37">
        <v>896673.29425593896</v>
      </c>
      <c r="H24" s="37">
        <v>9.4130307923328396E-2</v>
      </c>
    </row>
    <row r="25" spans="1:8">
      <c r="A25" s="37">
        <v>24</v>
      </c>
      <c r="B25" s="37">
        <v>38</v>
      </c>
      <c r="C25" s="37">
        <v>112355.891</v>
      </c>
      <c r="D25" s="37">
        <v>488472.572350442</v>
      </c>
      <c r="E25" s="37">
        <v>458955.08261150401</v>
      </c>
      <c r="F25" s="37">
        <v>29517.4897389381</v>
      </c>
      <c r="G25" s="37">
        <v>458955.08261150401</v>
      </c>
      <c r="H25" s="37">
        <v>6.0428141537006201E-2</v>
      </c>
    </row>
    <row r="26" spans="1:8">
      <c r="A26" s="37">
        <v>25</v>
      </c>
      <c r="B26" s="37">
        <v>39</v>
      </c>
      <c r="C26" s="37">
        <v>149294.546</v>
      </c>
      <c r="D26" s="37">
        <v>95217.206846403395</v>
      </c>
      <c r="E26" s="37">
        <v>68680.503513064396</v>
      </c>
      <c r="F26" s="37">
        <v>26536.703333339101</v>
      </c>
      <c r="G26" s="37">
        <v>68680.503513064396</v>
      </c>
      <c r="H26" s="37">
        <v>0.27869651097984699</v>
      </c>
    </row>
    <row r="27" spans="1:8">
      <c r="A27" s="37">
        <v>26</v>
      </c>
      <c r="B27" s="37">
        <v>42</v>
      </c>
      <c r="C27" s="37">
        <v>6128.5119999999997</v>
      </c>
      <c r="D27" s="37">
        <v>108827.327</v>
      </c>
      <c r="E27" s="37">
        <v>96192.017500000002</v>
      </c>
      <c r="F27" s="37">
        <v>12635.309499999999</v>
      </c>
      <c r="G27" s="37">
        <v>96192.017500000002</v>
      </c>
      <c r="H27" s="37">
        <v>0.11610419779951001</v>
      </c>
    </row>
    <row r="28" spans="1:8">
      <c r="A28" s="37">
        <v>27</v>
      </c>
      <c r="B28" s="37">
        <v>43</v>
      </c>
      <c r="C28" s="37">
        <v>661.54399999999998</v>
      </c>
      <c r="D28" s="37">
        <v>4957.6657999999998</v>
      </c>
      <c r="E28" s="37">
        <v>4644.1761999999999</v>
      </c>
      <c r="F28" s="37">
        <v>313.4896</v>
      </c>
      <c r="G28" s="37">
        <v>4644.1761999999999</v>
      </c>
      <c r="H28" s="37">
        <v>6.3233306287002994E-2</v>
      </c>
    </row>
    <row r="29" spans="1:8">
      <c r="A29" s="37">
        <v>28</v>
      </c>
      <c r="B29" s="37">
        <v>75</v>
      </c>
      <c r="C29" s="37">
        <v>887</v>
      </c>
      <c r="D29" s="37">
        <v>55647.863247863199</v>
      </c>
      <c r="E29" s="37">
        <v>51385.645299145297</v>
      </c>
      <c r="F29" s="37">
        <v>4262.2179487179501</v>
      </c>
      <c r="G29" s="37">
        <v>51385.645299145297</v>
      </c>
      <c r="H29" s="37">
        <v>7.6592661424095307E-2</v>
      </c>
    </row>
    <row r="30" spans="1:8">
      <c r="A30" s="37">
        <v>29</v>
      </c>
      <c r="B30" s="37">
        <v>76</v>
      </c>
      <c r="C30" s="37">
        <v>1283</v>
      </c>
      <c r="D30" s="37">
        <v>236945.90884359</v>
      </c>
      <c r="E30" s="37">
        <v>223162.992006838</v>
      </c>
      <c r="F30" s="37">
        <v>13782.9168367521</v>
      </c>
      <c r="G30" s="37">
        <v>223162.992006838</v>
      </c>
      <c r="H30" s="37">
        <v>5.81690433230918E-2</v>
      </c>
    </row>
    <row r="31" spans="1:8">
      <c r="A31" s="30">
        <v>30</v>
      </c>
      <c r="B31" s="39">
        <v>99</v>
      </c>
      <c r="C31" s="40">
        <v>11</v>
      </c>
      <c r="D31" s="40">
        <v>4713.3953558732301</v>
      </c>
      <c r="E31" s="40">
        <v>4133.20128583314</v>
      </c>
      <c r="F31" s="40">
        <v>580.19407004008804</v>
      </c>
      <c r="G31" s="40">
        <v>4133.20128583314</v>
      </c>
      <c r="H31" s="40">
        <v>0.12309471755156801</v>
      </c>
    </row>
    <row r="32" spans="1:8">
      <c r="A32" s="30">
        <v>31</v>
      </c>
      <c r="B32" s="39">
        <v>40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29</v>
      </c>
      <c r="D34" s="34">
        <v>55127.35</v>
      </c>
      <c r="E34" s="34">
        <v>54393.17</v>
      </c>
      <c r="F34" s="30"/>
      <c r="G34" s="30"/>
      <c r="H34" s="30"/>
    </row>
    <row r="35" spans="1:8">
      <c r="A35" s="30"/>
      <c r="B35" s="33">
        <v>71</v>
      </c>
      <c r="C35" s="34">
        <v>54</v>
      </c>
      <c r="D35" s="34">
        <v>94141.1</v>
      </c>
      <c r="E35" s="34">
        <v>97725.15</v>
      </c>
      <c r="F35" s="30"/>
      <c r="G35" s="30"/>
      <c r="H35" s="30"/>
    </row>
    <row r="36" spans="1:8">
      <c r="A36" s="30"/>
      <c r="B36" s="33">
        <v>72</v>
      </c>
      <c r="C36" s="34">
        <v>18</v>
      </c>
      <c r="D36" s="34">
        <v>41831.629999999997</v>
      </c>
      <c r="E36" s="34">
        <v>43779.53</v>
      </c>
      <c r="F36" s="30"/>
      <c r="G36" s="30"/>
      <c r="H36" s="30"/>
    </row>
    <row r="37" spans="1:8">
      <c r="A37" s="30"/>
      <c r="B37" s="33">
        <v>73</v>
      </c>
      <c r="C37" s="34">
        <v>49</v>
      </c>
      <c r="D37" s="34">
        <v>80301.789999999994</v>
      </c>
      <c r="E37" s="34">
        <v>92966.78</v>
      </c>
      <c r="F37" s="30"/>
      <c r="G37" s="30"/>
      <c r="H37" s="30"/>
    </row>
    <row r="38" spans="1:8">
      <c r="A38" s="30"/>
      <c r="B38" s="33">
        <v>77</v>
      </c>
      <c r="C38" s="34">
        <v>56</v>
      </c>
      <c r="D38" s="34">
        <v>68547.100000000006</v>
      </c>
      <c r="E38" s="34">
        <v>78694.09</v>
      </c>
      <c r="F38" s="30"/>
      <c r="G38" s="30"/>
      <c r="H38" s="30"/>
    </row>
    <row r="39" spans="1:8">
      <c r="A39" s="30"/>
      <c r="B39" s="33">
        <v>78</v>
      </c>
      <c r="C39" s="34">
        <v>35</v>
      </c>
      <c r="D39" s="34">
        <v>37171.82</v>
      </c>
      <c r="E39" s="34">
        <v>32174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3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2016-05-10T00:39:48Z</dcterms:modified>
</cp:coreProperties>
</file>