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<sst xmlns="http://schemas.openxmlformats.org/spreadsheetml/2006/main" count="119" uniqueCount="78">
  <si>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</si>
  <si>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</si>
  <si>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</si>
  <si>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</si>
  <si>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</si>
  <si>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</si>
  <si>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</si>
  <si>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</si>
  <si>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</si>
  <si>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</si>
  <si>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</si>
  <si>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</si>
  <si>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</si>
  <si>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</si>
  <si>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</si>
  <si>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</si>
  <si>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</si>
  <si>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</si>
  <si>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</si>
  <si>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</si>
  <si>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</si>
  <si>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</si>
  <si>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</si>
  <si>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</si>
  <si>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</si>
  <si>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</si>
  <si>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</si>
  <si>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</si>
  <si>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</si>
  <si>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</si>
  <si>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</si>
  <si>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</si>
  <si>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</si>
  <si>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</si>
  <si>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</si>
  <si>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</si>
  <si>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</si>
  <si>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</si>
  <si>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</si>
  <si>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</si>
  <si>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8" type="noConversion"/>
  </si>
  <si>
    <t>COST</t>
    <phoneticPr fontId="38" type="noConversion"/>
  </si>
  <si>
    <t>成本</t>
    <phoneticPr fontId="38" type="noConversion"/>
  </si>
  <si>
    <t>销售金额差异</t>
    <phoneticPr fontId="38" type="noConversion"/>
  </si>
  <si>
    <t>销售成本差异</t>
    <phoneticPr fontId="3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</si>
  <si>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</si>
  <si>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</si>
  <si>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</si>
  <si>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</si>
  <si>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</si>
  <si>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</si>
  <si>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</si>
  <si>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</si>
  <si>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</si>
  <si>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</si>
  <si>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</si>
  <si>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</si>
  <si>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</si>
  <si>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</si>
  <si>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</si>
  <si>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</si>
  <si>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</si>
  <si>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</si>
  <si>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</si>
  <si>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</si>
  <si>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</si>
  <si>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</si>
  <si>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</si>
  <si>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</si>
  <si>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</si>
  <si>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</si>
  <si>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</si>
  <si>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</si>
  <si>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</si>
  <si>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</si>
  <si>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8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</si>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</sst>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34" fillId="8" borderId="8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48" fillId="0" borderId="0" applyNumberFormat="0" applyFill="0" applyBorder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57" fillId="3" borderId="0" applyNumberFormat="0" applyBorder="0" applyAlignment="0" applyProtection="0"/>
    <xf numFmtId="0" fontId="66" fillId="4" borderId="0" applyNumberFormat="0" applyBorder="0" applyAlignment="0" applyProtection="0"/>
    <xf numFmtId="0" fontId="68" fillId="5" borderId="4" applyNumberFormat="0" applyAlignment="0" applyProtection="0"/>
    <xf numFmtId="0" fontId="67" fillId="6" borderId="5" applyNumberFormat="0" applyAlignment="0" applyProtection="0"/>
    <xf numFmtId="0" fontId="61" fillId="6" borderId="4" applyNumberFormat="0" applyAlignment="0" applyProtection="0"/>
    <xf numFmtId="0" fontId="65" fillId="0" borderId="6" applyNumberFormat="0" applyFill="0" applyAlignment="0" applyProtection="0"/>
    <xf numFmtId="0" fontId="62" fillId="7" borderId="7" applyNumberFormat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51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52" fillId="38" borderId="21">
      <alignment vertical="center"/>
    </xf>
    <xf numFmtId="0" fontId="71" fillId="0" borderId="0"/>
    <xf numFmtId="180" fontId="73" fillId="0" borderId="0" applyFont="0" applyFill="0" applyBorder="0" applyAlignment="0" applyProtection="0"/>
    <xf numFmtId="18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" applyNumberFormat="0" applyFill="0" applyAlignment="0" applyProtection="0">
      <alignment vertical="center"/>
    </xf>
    <xf numFmtId="0" fontId="77" fillId="0" borderId="2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2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1" fillId="4" borderId="0" applyNumberFormat="0" applyBorder="0" applyAlignment="0" applyProtection="0">
      <alignment vertical="center"/>
    </xf>
    <xf numFmtId="0" fontId="82" fillId="5" borderId="4" applyNumberFormat="0" applyAlignment="0" applyProtection="0">
      <alignment vertical="center"/>
    </xf>
    <xf numFmtId="0" fontId="83" fillId="6" borderId="5" applyNumberFormat="0" applyAlignment="0" applyProtection="0">
      <alignment vertical="center"/>
    </xf>
    <xf numFmtId="0" fontId="84" fillId="6" borderId="4" applyNumberFormat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7" borderId="7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9" applyNumberFormat="0" applyFill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90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0" fillId="12" borderId="0" applyNumberFormat="0" applyBorder="0" applyAlignment="0" applyProtection="0">
      <alignment vertical="center"/>
    </xf>
    <xf numFmtId="0" fontId="9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5" fillId="0" borderId="0" xfId="0" applyFont="1"/>
    <xf numFmtId="177" fontId="35" fillId="0" borderId="0" xfId="0" applyNumberFormat="1" applyFont="1"/>
    <xf numFmtId="0" fontId="0" fillId="0" borderId="0" xfId="0" applyAlignment="1"/>
    <xf numFmtId="0" fontId="35" fillId="0" borderId="0" xfId="0" applyNumberFormat="1" applyFont="1"/>
    <xf numFmtId="0" fontId="36" fillId="0" borderId="18" xfId="0" applyFont="1" applyBorder="1" applyAlignment="1">
      <alignment wrapText="1"/>
    </xf>
    <xf numFmtId="0" fontId="36" fillId="0" borderId="18" xfId="0" applyNumberFormat="1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35" fillId="0" borderId="18" xfId="0" applyFont="1" applyBorder="1" applyAlignment="1">
      <alignment horizontal="right" vertical="center" wrapText="1"/>
    </xf>
    <xf numFmtId="49" fontId="36" fillId="36" borderId="18" xfId="0" applyNumberFormat="1" applyFont="1" applyFill="1" applyBorder="1" applyAlignment="1">
      <alignment vertical="center" wrapText="1"/>
    </xf>
    <xf numFmtId="49" fontId="39" fillId="37" borderId="18" xfId="0" applyNumberFormat="1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vertical="center" wrapText="1"/>
    </xf>
    <xf numFmtId="0" fontId="36" fillId="33" borderId="18" xfId="0" applyNumberFormat="1" applyFont="1" applyFill="1" applyBorder="1" applyAlignment="1">
      <alignment vertical="center" wrapText="1"/>
    </xf>
    <xf numFmtId="0" fontId="36" fillId="36" borderId="18" xfId="0" applyFont="1" applyFill="1" applyBorder="1" applyAlignment="1">
      <alignment vertical="center" wrapText="1"/>
    </xf>
    <xf numFmtId="0" fontId="36" fillId="37" borderId="18" xfId="0" applyFont="1" applyFill="1" applyBorder="1" applyAlignment="1">
      <alignment vertical="center" wrapText="1"/>
    </xf>
    <xf numFmtId="4" fontId="36" fillId="36" borderId="18" xfId="0" applyNumberFormat="1" applyFont="1" applyFill="1" applyBorder="1" applyAlignment="1">
      <alignment horizontal="right" vertical="top" wrapText="1"/>
    </xf>
    <xf numFmtId="4" fontId="36" fillId="37" borderId="18" xfId="0" applyNumberFormat="1" applyFont="1" applyFill="1" applyBorder="1" applyAlignment="1">
      <alignment horizontal="right" vertical="top" wrapText="1"/>
    </xf>
    <xf numFmtId="177" fontId="35" fillId="36" borderId="18" xfId="0" applyNumberFormat="1" applyFont="1" applyFill="1" applyBorder="1" applyAlignment="1">
      <alignment horizontal="center" vertical="center"/>
    </xf>
    <xf numFmtId="177" fontId="35" fillId="37" borderId="18" xfId="0" applyNumberFormat="1" applyFont="1" applyFill="1" applyBorder="1" applyAlignment="1">
      <alignment horizontal="center" vertical="center"/>
    </xf>
    <xf numFmtId="177" fontId="40" fillId="0" borderId="18" xfId="0" applyNumberFormat="1" applyFont="1" applyBorder="1"/>
    <xf numFmtId="177" fontId="35" fillId="36" borderId="18" xfId="0" applyNumberFormat="1" applyFont="1" applyFill="1" applyBorder="1"/>
    <xf numFmtId="177" fontId="35" fillId="37" borderId="18" xfId="0" applyNumberFormat="1" applyFont="1" applyFill="1" applyBorder="1"/>
    <xf numFmtId="177" fontId="35" fillId="0" borderId="18" xfId="0" applyNumberFormat="1" applyFont="1" applyBorder="1"/>
    <xf numFmtId="49" fontId="36" fillId="0" borderId="18" xfId="0" applyNumberFormat="1" applyFont="1" applyFill="1" applyBorder="1" applyAlignment="1">
      <alignment vertical="center" wrapText="1"/>
    </xf>
    <xf numFmtId="0" fontId="36" fillId="0" borderId="18" xfId="0" applyFont="1" applyFill="1" applyBorder="1" applyAlignment="1">
      <alignment vertical="center" wrapText="1"/>
    </xf>
    <xf numFmtId="4" fontId="36" fillId="0" borderId="18" xfId="0" applyNumberFormat="1" applyFont="1" applyFill="1" applyBorder="1" applyAlignment="1">
      <alignment horizontal="right" vertical="top" wrapText="1"/>
    </xf>
    <xf numFmtId="0" fontId="35" fillId="0" borderId="0" xfId="0" applyFont="1" applyFill="1"/>
    <xf numFmtId="176" fontId="3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6" fillId="0" borderId="0" xfId="0" applyNumberFormat="1" applyFont="1" applyAlignment="1"/>
    <xf numFmtId="1" fontId="46" fillId="0" borderId="0" xfId="0" applyNumberFormat="1" applyFont="1" applyAlignment="1"/>
    <xf numFmtId="0" fontId="35" fillId="0" borderId="0" xfId="0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5" fillId="0" borderId="0" xfId="0" applyFont="1"/>
    <xf numFmtId="0" fontId="35" fillId="0" borderId="0" xfId="0" applyFont="1"/>
    <xf numFmtId="0" fontId="71" fillId="0" borderId="0" xfId="110"/>
    <xf numFmtId="0" fontId="72" fillId="0" borderId="0" xfId="110" applyNumberFormat="1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5" fillId="0" borderId="0" xfId="0" applyFont="1" applyAlignment="1">
      <alignment vertical="center"/>
    </xf>
    <xf numFmtId="0" fontId="41" fillId="0" borderId="0" xfId="0" applyFont="1" applyAlignment="1">
      <alignment horizontal="left" wrapText="1"/>
    </xf>
    <xf numFmtId="0" fontId="47" fillId="0" borderId="19" xfId="0" applyFont="1" applyBorder="1" applyAlignment="1">
      <alignment horizontal="left" vertical="center" wrapText="1"/>
    </xf>
    <xf numFmtId="0" fontId="36" fillId="0" borderId="10" xfId="0" applyFont="1" applyBorder="1" applyAlignment="1">
      <alignment wrapText="1"/>
    </xf>
    <xf numFmtId="0" fontId="35" fillId="0" borderId="11" xfId="0" applyFont="1" applyBorder="1" applyAlignment="1">
      <alignment wrapText="1"/>
    </xf>
    <xf numFmtId="0" fontId="35" fillId="0" borderId="11" xfId="0" applyFont="1" applyBorder="1" applyAlignment="1">
      <alignment horizontal="right" vertical="center" wrapText="1"/>
    </xf>
    <xf numFmtId="49" fontId="36" fillId="33" borderId="10" xfId="0" applyNumberFormat="1" applyFont="1" applyFill="1" applyBorder="1" applyAlignment="1">
      <alignment vertical="center" wrapText="1"/>
    </xf>
    <xf numFmtId="49" fontId="36" fillId="33" borderId="12" xfId="0" applyNumberFormat="1" applyFont="1" applyFill="1" applyBorder="1" applyAlignment="1">
      <alignment vertical="center" wrapText="1"/>
    </xf>
    <xf numFmtId="0" fontId="36" fillId="33" borderId="10" xfId="0" applyFont="1" applyFill="1" applyBorder="1" applyAlignment="1">
      <alignment vertical="center" wrapText="1"/>
    </xf>
    <xf numFmtId="0" fontId="36" fillId="33" borderId="12" xfId="0" applyFont="1" applyFill="1" applyBorder="1" applyAlignment="1">
      <alignment vertical="center" wrapText="1"/>
    </xf>
    <xf numFmtId="4" fontId="37" fillId="34" borderId="10" xfId="0" applyNumberFormat="1" applyFont="1" applyFill="1" applyBorder="1" applyAlignment="1">
      <alignment horizontal="right" vertical="top" wrapText="1"/>
    </xf>
    <xf numFmtId="176" fontId="37" fillId="34" borderId="10" xfId="0" applyNumberFormat="1" applyFont="1" applyFill="1" applyBorder="1" applyAlignment="1">
      <alignment horizontal="right" vertical="top" wrapText="1"/>
    </xf>
    <xf numFmtId="176" fontId="37" fillId="34" borderId="12" xfId="0" applyNumberFormat="1" applyFont="1" applyFill="1" applyBorder="1" applyAlignment="1">
      <alignment horizontal="right" vertical="top" wrapText="1"/>
    </xf>
    <xf numFmtId="4" fontId="36" fillId="35" borderId="10" xfId="0" applyNumberFormat="1" applyFont="1" applyFill="1" applyBorder="1" applyAlignment="1">
      <alignment horizontal="right" vertical="top" wrapText="1"/>
    </xf>
    <xf numFmtId="176" fontId="36" fillId="35" borderId="10" xfId="0" applyNumberFormat="1" applyFont="1" applyFill="1" applyBorder="1" applyAlignment="1">
      <alignment horizontal="right" vertical="top" wrapText="1"/>
    </xf>
    <xf numFmtId="176" fontId="36" fillId="35" borderId="12" xfId="0" applyNumberFormat="1" applyFont="1" applyFill="1" applyBorder="1" applyAlignment="1">
      <alignment horizontal="right" vertical="top" wrapText="1"/>
    </xf>
    <xf numFmtId="0" fontId="36" fillId="35" borderId="10" xfId="0" applyFont="1" applyFill="1" applyBorder="1" applyAlignment="1">
      <alignment horizontal="right" vertical="top" wrapText="1"/>
    </xf>
    <xf numFmtId="0" fontId="36" fillId="35" borderId="12" xfId="0" applyFont="1" applyFill="1" applyBorder="1" applyAlignment="1">
      <alignment horizontal="right" vertical="top" wrapText="1"/>
    </xf>
    <xf numFmtId="4" fontId="36" fillId="35" borderId="13" xfId="0" applyNumberFormat="1" applyFont="1" applyFill="1" applyBorder="1" applyAlignment="1">
      <alignment horizontal="right" vertical="top" wrapText="1"/>
    </xf>
    <xf numFmtId="0" fontId="36" fillId="35" borderId="13" xfId="0" applyFont="1" applyFill="1" applyBorder="1" applyAlignment="1">
      <alignment horizontal="right" vertical="top" wrapText="1"/>
    </xf>
    <xf numFmtId="176" fontId="36" fillId="35" borderId="13" xfId="0" applyNumberFormat="1" applyFont="1" applyFill="1" applyBorder="1" applyAlignment="1">
      <alignment horizontal="right" vertical="top" wrapText="1"/>
    </xf>
    <xf numFmtId="176" fontId="36" fillId="35" borderId="20" xfId="0" applyNumberFormat="1" applyFont="1" applyFill="1" applyBorder="1" applyAlignment="1">
      <alignment horizontal="right" vertical="top" wrapText="1"/>
    </xf>
    <xf numFmtId="49" fontId="36" fillId="33" borderId="18" xfId="0" applyNumberFormat="1" applyFont="1" applyFill="1" applyBorder="1" applyAlignment="1">
      <alignment horizontal="left" vertical="top" wrapText="1"/>
    </xf>
    <xf numFmtId="49" fontId="36" fillId="33" borderId="22" xfId="0" applyNumberFormat="1" applyFont="1" applyFill="1" applyBorder="1" applyAlignment="1">
      <alignment horizontal="left" vertical="top" wrapText="1"/>
    </xf>
    <xf numFmtId="49" fontId="36" fillId="33" borderId="23" xfId="0" applyNumberFormat="1" applyFont="1" applyFill="1" applyBorder="1" applyAlignment="1">
      <alignment horizontal="left" vertical="top" wrapText="1"/>
    </xf>
    <xf numFmtId="0" fontId="36" fillId="33" borderId="18" xfId="0" applyFont="1" applyFill="1" applyBorder="1" applyAlignment="1">
      <alignment vertical="center" wrapText="1"/>
    </xf>
    <xf numFmtId="49" fontId="37" fillId="33" borderId="18" xfId="0" applyNumberFormat="1" applyFont="1" applyFill="1" applyBorder="1" applyAlignment="1">
      <alignment horizontal="left" vertical="top" wrapText="1"/>
    </xf>
    <xf numFmtId="14" fontId="36" fillId="33" borderId="18" xfId="0" applyNumberFormat="1" applyFont="1" applyFill="1" applyBorder="1" applyAlignment="1">
      <alignment vertical="center" wrapText="1"/>
    </xf>
    <xf numFmtId="49" fontId="36" fillId="33" borderId="13" xfId="0" applyNumberFormat="1" applyFont="1" applyFill="1" applyBorder="1" applyAlignment="1">
      <alignment horizontal="left" vertical="top" wrapText="1"/>
    </xf>
    <xf numFmtId="49" fontId="36" fillId="33" borderId="15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wrapText="1"/>
    </xf>
    <xf numFmtId="0" fontId="35" fillId="0" borderId="19" xfId="0" applyFont="1" applyBorder="1" applyAlignment="1">
      <alignment wrapText="1"/>
    </xf>
    <xf numFmtId="0" fontId="35" fillId="0" borderId="0" xfId="0" applyFont="1" applyAlignment="1">
      <alignment horizontal="right" vertical="center" wrapText="1"/>
    </xf>
    <xf numFmtId="0" fontId="36" fillId="33" borderId="13" xfId="0" applyFont="1" applyFill="1" applyBorder="1" applyAlignment="1">
      <alignment vertical="center" wrapText="1"/>
    </xf>
    <xf numFmtId="0" fontId="36" fillId="33" borderId="15" xfId="0" applyFont="1" applyFill="1" applyBorder="1" applyAlignment="1">
      <alignment vertical="center" wrapText="1"/>
    </xf>
    <xf numFmtId="49" fontId="37" fillId="33" borderId="13" xfId="0" applyNumberFormat="1" applyFont="1" applyFill="1" applyBorder="1" applyAlignment="1">
      <alignment horizontal="left" vertical="top" wrapText="1"/>
    </xf>
    <xf numFmtId="49" fontId="37" fillId="33" borderId="14" xfId="0" applyNumberFormat="1" applyFont="1" applyFill="1" applyBorder="1" applyAlignment="1">
      <alignment horizontal="left" vertical="top" wrapText="1"/>
    </xf>
    <xf numFmtId="49" fontId="37" fillId="33" borderId="15" xfId="0" applyNumberFormat="1" applyFont="1" applyFill="1" applyBorder="1" applyAlignment="1">
      <alignment horizontal="left" vertical="top" wrapText="1"/>
    </xf>
    <xf numFmtId="14" fontId="36" fillId="33" borderId="12" xfId="0" applyNumberFormat="1" applyFont="1" applyFill="1" applyBorder="1" applyAlignment="1">
      <alignment vertical="center" wrapText="1"/>
    </xf>
    <xf numFmtId="14" fontId="36" fillId="33" borderId="16" xfId="0" applyNumberFormat="1" applyFont="1" applyFill="1" applyBorder="1" applyAlignment="1">
      <alignment vertical="center" wrapText="1"/>
    </xf>
    <xf numFmtId="14" fontId="36" fillId="33" borderId="17" xfId="0" applyNumberFormat="1" applyFont="1" applyFill="1" applyBorder="1" applyAlignment="1">
      <alignment vertical="center" wrapText="1"/>
    </xf>
  </cellXfs>
  <cellStyles count="41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13182404.145299999</v>
      </c>
      <c r="F3" s="25">
        <f>RA!I7</f>
        <v>1415245.8470999999</v>
      </c>
      <c r="G3" s="16">
        <f>SUM(G4:G41)</f>
        <v>11767657.237600001</v>
      </c>
      <c r="H3" s="27">
        <f>RA!J7</f>
        <v>10.7307980768725</v>
      </c>
      <c r="I3" s="20">
        <f>SUM(I4:I41)</f>
        <v>13182408.585200544</v>
      </c>
      <c r="J3" s="21">
        <f>SUM(J4:J41)</f>
        <v>11767657.189440329</v>
      </c>
      <c r="K3" s="22">
        <f>E3-I3</f>
        <v>-4.4399005454033613</v>
      </c>
      <c r="L3" s="22">
        <f>G3-J3</f>
        <v>4.8159671947360039E-2</v>
      </c>
    </row>
    <row r="4" spans="1:13">
      <c r="A4" s="68">
        <f>RA!A8</f>
        <v>42500</v>
      </c>
      <c r="B4" s="12">
        <v>12</v>
      </c>
      <c r="C4" s="63" t="s">
        <v>6</v>
      </c>
      <c r="D4" s="63"/>
      <c r="E4" s="15">
        <f>VLOOKUP(C4,RA!B8:D35,3,0)</f>
        <v>460440.2598</v>
      </c>
      <c r="F4" s="25">
        <f>VLOOKUP(C4,RA!B8:I38,8,0)</f>
        <v>118481.1174</v>
      </c>
      <c r="G4" s="16">
        <f t="shared" ref="G4:G41" si="0">E4-F4</f>
        <v>341959.14240000001</v>
      </c>
      <c r="H4" s="27">
        <f>RA!J8</f>
        <v>25.7321367708949</v>
      </c>
      <c r="I4" s="20">
        <f>VLOOKUP(B4,RMS!B:D,3,FALSE)</f>
        <v>460440.92830341897</v>
      </c>
      <c r="J4" s="21">
        <f>VLOOKUP(B4,RMS!B:E,4,FALSE)</f>
        <v>341959.15210512799</v>
      </c>
      <c r="K4" s="22">
        <f t="shared" ref="K4:K41" si="1">E4-I4</f>
        <v>-0.66850341897225007</v>
      </c>
      <c r="L4" s="22">
        <f t="shared" ref="L4:L41" si="2">G4-J4</f>
        <v>-9.705127973575145E-3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53451.267699999997</v>
      </c>
      <c r="F5" s="25">
        <f>VLOOKUP(C5,RA!B9:I39,8,0)</f>
        <v>12422.071900000001</v>
      </c>
      <c r="G5" s="16">
        <f t="shared" si="0"/>
        <v>41029.195799999994</v>
      </c>
      <c r="H5" s="27">
        <f>RA!J9</f>
        <v>23.239994923450599</v>
      </c>
      <c r="I5" s="20">
        <f>VLOOKUP(B5,RMS!B:D,3,FALSE)</f>
        <v>53451.294964102599</v>
      </c>
      <c r="J5" s="21">
        <f>VLOOKUP(B5,RMS!B:E,4,FALSE)</f>
        <v>41029.202778632498</v>
      </c>
      <c r="K5" s="22">
        <f t="shared" si="1"/>
        <v>-2.7264102602202911E-2</v>
      </c>
      <c r="L5" s="22">
        <f t="shared" si="2"/>
        <v>-6.9786325038876384E-3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80011.745999999999</v>
      </c>
      <c r="F6" s="25">
        <f>VLOOKUP(C6,RA!B10:I40,8,0)</f>
        <v>24075.6139</v>
      </c>
      <c r="G6" s="16">
        <f t="shared" si="0"/>
        <v>55936.132100000003</v>
      </c>
      <c r="H6" s="27">
        <f>RA!J10</f>
        <v>30.090099396156202</v>
      </c>
      <c r="I6" s="20">
        <f>VLOOKUP(B6,RMS!B:D,3,FALSE)</f>
        <v>80013.654477376898</v>
      </c>
      <c r="J6" s="21">
        <f>VLOOKUP(B6,RMS!B:E,4,FALSE)</f>
        <v>55936.129635180499</v>
      </c>
      <c r="K6" s="22">
        <f>E6-I6</f>
        <v>-1.9084773768990999</v>
      </c>
      <c r="L6" s="22">
        <f t="shared" si="2"/>
        <v>2.4648195030749775E-3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41538.480300000003</v>
      </c>
      <c r="F7" s="25">
        <f>VLOOKUP(C7,RA!B11:I41,8,0)</f>
        <v>8508.1039999999994</v>
      </c>
      <c r="G7" s="16">
        <f t="shared" si="0"/>
        <v>33030.376300000004</v>
      </c>
      <c r="H7" s="27">
        <f>RA!J11</f>
        <v>20.482463341346701</v>
      </c>
      <c r="I7" s="20">
        <f>VLOOKUP(B7,RMS!B:D,3,FALSE)</f>
        <v>41538.503030542299</v>
      </c>
      <c r="J7" s="21">
        <f>VLOOKUP(B7,RMS!B:E,4,FALSE)</f>
        <v>33030.375881869797</v>
      </c>
      <c r="K7" s="22">
        <f t="shared" si="1"/>
        <v>-2.2730542295903433E-2</v>
      </c>
      <c r="L7" s="22">
        <f t="shared" si="2"/>
        <v>4.181302065262571E-4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124314.6937</v>
      </c>
      <c r="F8" s="25">
        <f>VLOOKUP(C8,RA!B12:I42,8,0)</f>
        <v>22797.917300000001</v>
      </c>
      <c r="G8" s="16">
        <f t="shared" si="0"/>
        <v>101516.7764</v>
      </c>
      <c r="H8" s="27">
        <f>RA!J12</f>
        <v>18.338875817058799</v>
      </c>
      <c r="I8" s="20">
        <f>VLOOKUP(B8,RMS!B:D,3,FALSE)</f>
        <v>124314.704276923</v>
      </c>
      <c r="J8" s="21">
        <f>VLOOKUP(B8,RMS!B:E,4,FALSE)</f>
        <v>101516.778038462</v>
      </c>
      <c r="K8" s="22">
        <f t="shared" si="1"/>
        <v>-1.0576922999462113E-2</v>
      </c>
      <c r="L8" s="22">
        <f t="shared" si="2"/>
        <v>-1.6384619957534596E-3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176537.1366</v>
      </c>
      <c r="F9" s="25">
        <f>VLOOKUP(C9,RA!B13:I43,8,0)</f>
        <v>53657.11</v>
      </c>
      <c r="G9" s="16">
        <f t="shared" si="0"/>
        <v>122880.0266</v>
      </c>
      <c r="H9" s="27">
        <f>RA!J13</f>
        <v>30.394233776192301</v>
      </c>
      <c r="I9" s="20">
        <f>VLOOKUP(B9,RMS!B:D,3,FALSE)</f>
        <v>176537.291693162</v>
      </c>
      <c r="J9" s="21">
        <f>VLOOKUP(B9,RMS!B:E,4,FALSE)</f>
        <v>122880.024894017</v>
      </c>
      <c r="K9" s="22">
        <f t="shared" si="1"/>
        <v>-0.15509316200041212</v>
      </c>
      <c r="L9" s="22">
        <f t="shared" si="2"/>
        <v>1.7059829988284037E-3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98118.9139</v>
      </c>
      <c r="F10" s="25">
        <f>VLOOKUP(C10,RA!B14:I43,8,0)</f>
        <v>21478.016</v>
      </c>
      <c r="G10" s="16">
        <f t="shared" si="0"/>
        <v>76640.897899999996</v>
      </c>
      <c r="H10" s="27">
        <f>RA!J14</f>
        <v>21.8897816397456</v>
      </c>
      <c r="I10" s="20">
        <f>VLOOKUP(B10,RMS!B:D,3,FALSE)</f>
        <v>98118.936864957301</v>
      </c>
      <c r="J10" s="21">
        <f>VLOOKUP(B10,RMS!B:E,4,FALSE)</f>
        <v>76640.900934188001</v>
      </c>
      <c r="K10" s="22">
        <f t="shared" si="1"/>
        <v>-2.2964957301155664E-2</v>
      </c>
      <c r="L10" s="22">
        <f t="shared" si="2"/>
        <v>-3.0341880046762526E-3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89649.073199999999</v>
      </c>
      <c r="F11" s="25">
        <f>VLOOKUP(C11,RA!B15:I44,8,0)</f>
        <v>21148.1152</v>
      </c>
      <c r="G11" s="16">
        <f t="shared" si="0"/>
        <v>68500.957999999999</v>
      </c>
      <c r="H11" s="27">
        <f>RA!J15</f>
        <v>23.589887151226002</v>
      </c>
      <c r="I11" s="20">
        <f>VLOOKUP(B11,RMS!B:D,3,FALSE)</f>
        <v>89649.223289743604</v>
      </c>
      <c r="J11" s="21">
        <f>VLOOKUP(B11,RMS!B:E,4,FALSE)</f>
        <v>68500.958032478593</v>
      </c>
      <c r="K11" s="22">
        <f t="shared" si="1"/>
        <v>-0.15008974360534921</v>
      </c>
      <c r="L11" s="22">
        <f t="shared" si="2"/>
        <v>-3.2478594221174717E-5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676772.97499999998</v>
      </c>
      <c r="F12" s="25">
        <f>VLOOKUP(C12,RA!B16:I45,8,0)</f>
        <v>1304.8631</v>
      </c>
      <c r="G12" s="16">
        <f t="shared" si="0"/>
        <v>675468.11190000002</v>
      </c>
      <c r="H12" s="27">
        <f>RA!J16</f>
        <v>0.19280662027026099</v>
      </c>
      <c r="I12" s="20">
        <f>VLOOKUP(B12,RMS!B:D,3,FALSE)</f>
        <v>676772.30965982901</v>
      </c>
      <c r="J12" s="21">
        <f>VLOOKUP(B12,RMS!B:E,4,FALSE)</f>
        <v>675468.111966667</v>
      </c>
      <c r="K12" s="22">
        <f t="shared" si="1"/>
        <v>0.66534017096273601</v>
      </c>
      <c r="L12" s="22">
        <f t="shared" si="2"/>
        <v>-6.6666980274021626E-5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382939.96010000003</v>
      </c>
      <c r="F13" s="25">
        <f>VLOOKUP(C13,RA!B17:I46,8,0)</f>
        <v>48521.844400000002</v>
      </c>
      <c r="G13" s="16">
        <f t="shared" si="0"/>
        <v>334418.11570000002</v>
      </c>
      <c r="H13" s="27">
        <f>RA!J17</f>
        <v>12.6708751908078</v>
      </c>
      <c r="I13" s="20">
        <f>VLOOKUP(B13,RMS!B:D,3,FALSE)</f>
        <v>382939.95511111099</v>
      </c>
      <c r="J13" s="21">
        <f>VLOOKUP(B13,RMS!B:E,4,FALSE)</f>
        <v>334418.112333333</v>
      </c>
      <c r="K13" s="22">
        <f t="shared" si="1"/>
        <v>4.9888890353031456E-3</v>
      </c>
      <c r="L13" s="22">
        <f t="shared" si="2"/>
        <v>3.3666670206002891E-3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1209950.1529999999</v>
      </c>
      <c r="F14" s="25">
        <f>VLOOKUP(C14,RA!B18:I47,8,0)</f>
        <v>181075.42809999999</v>
      </c>
      <c r="G14" s="16">
        <f t="shared" si="0"/>
        <v>1028874.7248999999</v>
      </c>
      <c r="H14" s="27">
        <f>RA!J18</f>
        <v>14.9655279311329</v>
      </c>
      <c r="I14" s="20">
        <f>VLOOKUP(B14,RMS!B:D,3,FALSE)</f>
        <v>1209950.3432897399</v>
      </c>
      <c r="J14" s="21">
        <f>VLOOKUP(B14,RMS!B:E,4,FALSE)</f>
        <v>1028874.71060427</v>
      </c>
      <c r="K14" s="22">
        <f t="shared" si="1"/>
        <v>-0.19028973998501897</v>
      </c>
      <c r="L14" s="22">
        <f t="shared" si="2"/>
        <v>1.4295729924924672E-2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402744.7403</v>
      </c>
      <c r="F15" s="25">
        <f>VLOOKUP(C15,RA!B19:I48,8,0)</f>
        <v>39293.354099999997</v>
      </c>
      <c r="G15" s="16">
        <f t="shared" si="0"/>
        <v>363451.38620000001</v>
      </c>
      <c r="H15" s="27">
        <f>RA!J19</f>
        <v>9.7563916218324298</v>
      </c>
      <c r="I15" s="20">
        <f>VLOOKUP(B15,RMS!B:D,3,FALSE)</f>
        <v>402744.76255470101</v>
      </c>
      <c r="J15" s="21">
        <f>VLOOKUP(B15,RMS!B:E,4,FALSE)</f>
        <v>363451.38605299097</v>
      </c>
      <c r="K15" s="22">
        <f t="shared" si="1"/>
        <v>-2.2254701005294919E-2</v>
      </c>
      <c r="L15" s="22">
        <f t="shared" si="2"/>
        <v>1.4700903557240963E-4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862032.94409999996</v>
      </c>
      <c r="F16" s="25">
        <f>VLOOKUP(C16,RA!B20:I49,8,0)</f>
        <v>93697.788199999995</v>
      </c>
      <c r="G16" s="16">
        <f t="shared" si="0"/>
        <v>768335.15590000001</v>
      </c>
      <c r="H16" s="27">
        <f>RA!J20</f>
        <v>10.8693976072834</v>
      </c>
      <c r="I16" s="20">
        <f>VLOOKUP(B16,RMS!B:D,3,FALSE)</f>
        <v>862032.92050000001</v>
      </c>
      <c r="J16" s="21">
        <f>VLOOKUP(B16,RMS!B:E,4,FALSE)</f>
        <v>768335.15590000001</v>
      </c>
      <c r="K16" s="22">
        <f t="shared" si="1"/>
        <v>2.3599999956786633E-2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260078.10810000001</v>
      </c>
      <c r="F17" s="25">
        <f>VLOOKUP(C17,RA!B21:I50,8,0)</f>
        <v>35465.892399999997</v>
      </c>
      <c r="G17" s="16">
        <f t="shared" si="0"/>
        <v>224612.2157</v>
      </c>
      <c r="H17" s="27">
        <f>RA!J21</f>
        <v>13.636631187106101</v>
      </c>
      <c r="I17" s="20">
        <f>VLOOKUP(B17,RMS!B:D,3,FALSE)</f>
        <v>260077.97871595199</v>
      </c>
      <c r="J17" s="21">
        <f>VLOOKUP(B17,RMS!B:E,4,FALSE)</f>
        <v>224612.21573696399</v>
      </c>
      <c r="K17" s="22">
        <f t="shared" si="1"/>
        <v>0.12938404802116565</v>
      </c>
      <c r="L17" s="22">
        <f t="shared" si="2"/>
        <v>-3.6963989259675145E-5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1077959.3382000001</v>
      </c>
      <c r="F18" s="25">
        <f>VLOOKUP(C18,RA!B22:I51,8,0)</f>
        <v>40699.717700000001</v>
      </c>
      <c r="G18" s="16">
        <f t="shared" si="0"/>
        <v>1037259.6205000001</v>
      </c>
      <c r="H18" s="27">
        <f>RA!J22</f>
        <v>3.7756264320657298</v>
      </c>
      <c r="I18" s="20">
        <f>VLOOKUP(B18,RMS!B:D,3,FALSE)</f>
        <v>1077960.44566838</v>
      </c>
      <c r="J18" s="21">
        <f>VLOOKUP(B18,RMS!B:E,4,FALSE)</f>
        <v>1037259.61915812</v>
      </c>
      <c r="K18" s="22">
        <f t="shared" si="1"/>
        <v>-1.1074683798942715</v>
      </c>
      <c r="L18" s="22">
        <f t="shared" si="2"/>
        <v>1.3418800663203001E-3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2119719.1053999998</v>
      </c>
      <c r="F19" s="25">
        <f>VLOOKUP(C19,RA!B23:I52,8,0)</f>
        <v>180157.1684</v>
      </c>
      <c r="G19" s="16">
        <f t="shared" si="0"/>
        <v>1939561.9369999997</v>
      </c>
      <c r="H19" s="27">
        <f>RA!J23</f>
        <v>8.4991057513728308</v>
      </c>
      <c r="I19" s="20">
        <f>VLOOKUP(B19,RMS!B:D,3,FALSE)</f>
        <v>2119720.3785111099</v>
      </c>
      <c r="J19" s="21">
        <f>VLOOKUP(B19,RMS!B:E,4,FALSE)</f>
        <v>1939561.95813761</v>
      </c>
      <c r="K19" s="22">
        <f t="shared" si="1"/>
        <v>-1.2731111100874841</v>
      </c>
      <c r="L19" s="22">
        <f t="shared" si="2"/>
        <v>-2.1137610310688615E-2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182618.38870000001</v>
      </c>
      <c r="F20" s="25">
        <f>VLOOKUP(C20,RA!B24:I53,8,0)</f>
        <v>30432.780200000001</v>
      </c>
      <c r="G20" s="16">
        <f t="shared" si="0"/>
        <v>152185.6085</v>
      </c>
      <c r="H20" s="27">
        <f>RA!J24</f>
        <v>16.664685531747899</v>
      </c>
      <c r="I20" s="20">
        <f>VLOOKUP(B20,RMS!B:D,3,FALSE)</f>
        <v>182618.403910211</v>
      </c>
      <c r="J20" s="21">
        <f>VLOOKUP(B20,RMS!B:E,4,FALSE)</f>
        <v>152185.59907136799</v>
      </c>
      <c r="K20" s="22">
        <f t="shared" si="1"/>
        <v>-1.5210210985969752E-2</v>
      </c>
      <c r="L20" s="22">
        <f t="shared" si="2"/>
        <v>9.4286320090759546E-3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190198.86919999999</v>
      </c>
      <c r="F21" s="25">
        <f>VLOOKUP(C21,RA!B25:I54,8,0)</f>
        <v>15269.844300000001</v>
      </c>
      <c r="G21" s="16">
        <f t="shared" si="0"/>
        <v>174929.02489999999</v>
      </c>
      <c r="H21" s="27">
        <f>RA!J25</f>
        <v>8.0283570371510908</v>
      </c>
      <c r="I21" s="20">
        <f>VLOOKUP(B21,RMS!B:D,3,FALSE)</f>
        <v>190198.851748869</v>
      </c>
      <c r="J21" s="21">
        <f>VLOOKUP(B21,RMS!B:E,4,FALSE)</f>
        <v>174929.021915202</v>
      </c>
      <c r="K21" s="22">
        <f t="shared" si="1"/>
        <v>1.7451130988774821E-2</v>
      </c>
      <c r="L21" s="22">
        <f t="shared" si="2"/>
        <v>2.9847979894839227E-3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498190.91629999998</v>
      </c>
      <c r="F22" s="25">
        <f>VLOOKUP(C22,RA!B26:I55,8,0)</f>
        <v>109576.2228</v>
      </c>
      <c r="G22" s="16">
        <f t="shared" si="0"/>
        <v>388614.69349999999</v>
      </c>
      <c r="H22" s="27">
        <f>RA!J26</f>
        <v>21.9948255206676</v>
      </c>
      <c r="I22" s="20">
        <f>VLOOKUP(B22,RMS!B:D,3,FALSE)</f>
        <v>498190.90221176198</v>
      </c>
      <c r="J22" s="21">
        <f>VLOOKUP(B22,RMS!B:E,4,FALSE)</f>
        <v>388614.69659990899</v>
      </c>
      <c r="K22" s="22">
        <f t="shared" si="1"/>
        <v>1.4088238007389009E-2</v>
      </c>
      <c r="L22" s="22">
        <f t="shared" si="2"/>
        <v>-3.0999089940451086E-3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179859.4565</v>
      </c>
      <c r="F23" s="25">
        <f>VLOOKUP(C23,RA!B27:I56,8,0)</f>
        <v>49387.8946</v>
      </c>
      <c r="G23" s="16">
        <f t="shared" si="0"/>
        <v>130471.5619</v>
      </c>
      <c r="H23" s="27">
        <f>RA!J27</f>
        <v>27.459159257494999</v>
      </c>
      <c r="I23" s="20">
        <f>VLOOKUP(B23,RMS!B:D,3,FALSE)</f>
        <v>179859.28304832501</v>
      </c>
      <c r="J23" s="21">
        <f>VLOOKUP(B23,RMS!B:E,4,FALSE)</f>
        <v>130471.56620304901</v>
      </c>
      <c r="K23" s="22">
        <f t="shared" si="1"/>
        <v>0.17345167498569936</v>
      </c>
      <c r="L23" s="22">
        <f t="shared" si="2"/>
        <v>-4.3030490051023662E-3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730284.59039999999</v>
      </c>
      <c r="F24" s="25">
        <f>VLOOKUP(C24,RA!B28:I57,8,0)</f>
        <v>25010.742399999999</v>
      </c>
      <c r="G24" s="16">
        <f t="shared" si="0"/>
        <v>705273.848</v>
      </c>
      <c r="H24" s="27">
        <f>RA!J28</f>
        <v>3.4247939404418801</v>
      </c>
      <c r="I24" s="20">
        <f>VLOOKUP(B24,RMS!B:D,3,FALSE)</f>
        <v>730284.59035575204</v>
      </c>
      <c r="J24" s="21">
        <f>VLOOKUP(B24,RMS!B:E,4,FALSE)</f>
        <v>705273.83330796496</v>
      </c>
      <c r="K24" s="22">
        <f t="shared" si="1"/>
        <v>4.4247950427234173E-5</v>
      </c>
      <c r="L24" s="22">
        <f t="shared" si="2"/>
        <v>1.4692035038024187E-2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708263.6912</v>
      </c>
      <c r="F25" s="25">
        <f>VLOOKUP(C25,RA!B29:I58,8,0)</f>
        <v>107284.35769999999</v>
      </c>
      <c r="G25" s="16">
        <f t="shared" si="0"/>
        <v>600979.33349999995</v>
      </c>
      <c r="H25" s="27">
        <f>RA!J29</f>
        <v>15.1475162475475</v>
      </c>
      <c r="I25" s="20">
        <f>VLOOKUP(B25,RMS!B:D,3,FALSE)</f>
        <v>708263.69151238899</v>
      </c>
      <c r="J25" s="21">
        <f>VLOOKUP(B25,RMS!B:E,4,FALSE)</f>
        <v>600979.30612458801</v>
      </c>
      <c r="K25" s="22">
        <f t="shared" si="1"/>
        <v>-3.1238899100571871E-4</v>
      </c>
      <c r="L25" s="22">
        <f t="shared" si="2"/>
        <v>2.7375411940738559E-2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1078268.0836</v>
      </c>
      <c r="F26" s="25">
        <f>VLOOKUP(C26,RA!B30:I59,8,0)</f>
        <v>106266.8423</v>
      </c>
      <c r="G26" s="16">
        <f t="shared" si="0"/>
        <v>972001.24129999999</v>
      </c>
      <c r="H26" s="27">
        <f>RA!J30</f>
        <v>9.8553266962338597</v>
      </c>
      <c r="I26" s="20">
        <f>VLOOKUP(B26,RMS!B:D,3,FALSE)</f>
        <v>1078268.0934548699</v>
      </c>
      <c r="J26" s="21">
        <f>VLOOKUP(B26,RMS!B:E,4,FALSE)</f>
        <v>972001.23534948996</v>
      </c>
      <c r="K26" s="22">
        <f t="shared" si="1"/>
        <v>-9.8548699170351028E-3</v>
      </c>
      <c r="L26" s="22">
        <f t="shared" si="2"/>
        <v>5.950510036200285E-3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624316.19819999998</v>
      </c>
      <c r="F27" s="25">
        <f>VLOOKUP(C27,RA!B31:I60,8,0)</f>
        <v>27473.837500000001</v>
      </c>
      <c r="G27" s="16">
        <f t="shared" si="0"/>
        <v>596842.36069999996</v>
      </c>
      <c r="H27" s="27">
        <f>RA!J31</f>
        <v>4.4006286524699103</v>
      </c>
      <c r="I27" s="20">
        <f>VLOOKUP(B27,RMS!B:D,3,FALSE)</f>
        <v>624316.138806195</v>
      </c>
      <c r="J27" s="21">
        <f>VLOOKUP(B27,RMS!B:E,4,FALSE)</f>
        <v>596842.34947787598</v>
      </c>
      <c r="K27" s="22">
        <f t="shared" si="1"/>
        <v>5.9393804986029863E-2</v>
      </c>
      <c r="L27" s="22">
        <f t="shared" si="2"/>
        <v>1.1222123983316123E-2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94279.196100000001</v>
      </c>
      <c r="F28" s="25">
        <f>VLOOKUP(C28,RA!B32:I61,8,0)</f>
        <v>26282.3122</v>
      </c>
      <c r="G28" s="16">
        <f t="shared" si="0"/>
        <v>67996.883900000001</v>
      </c>
      <c r="H28" s="27">
        <f>RA!J32</f>
        <v>27.8771068138117</v>
      </c>
      <c r="I28" s="20">
        <f>VLOOKUP(B28,RMS!B:D,3,FALSE)</f>
        <v>94279.144337553895</v>
      </c>
      <c r="J28" s="21">
        <f>VLOOKUP(B28,RMS!B:E,4,FALSE)</f>
        <v>67996.878775033605</v>
      </c>
      <c r="K28" s="22">
        <f t="shared" si="1"/>
        <v>5.1762446106295101E-2</v>
      </c>
      <c r="L28" s="22">
        <f t="shared" si="2"/>
        <v>5.1249663956696168E-3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115795.9026</v>
      </c>
      <c r="F30" s="25">
        <f>VLOOKUP(C30,RA!B34:I64,8,0)</f>
        <v>14685.2626</v>
      </c>
      <c r="G30" s="16">
        <f t="shared" si="0"/>
        <v>101110.64</v>
      </c>
      <c r="H30" s="27">
        <f>RA!J34</f>
        <v>12.682022653882701</v>
      </c>
      <c r="I30" s="20">
        <f>VLOOKUP(B30,RMS!B:D,3,FALSE)</f>
        <v>115795.9011</v>
      </c>
      <c r="J30" s="21">
        <f>VLOOKUP(B30,RMS!B:E,4,FALSE)</f>
        <v>101110.64049999999</v>
      </c>
      <c r="K30" s="22">
        <f t="shared" si="1"/>
        <v>1.4999999984866008E-3</v>
      </c>
      <c r="L30" s="22">
        <f t="shared" si="2"/>
        <v>-4.999999946448952E-4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57264.11</v>
      </c>
      <c r="F31" s="25">
        <f>VLOOKUP(C31,RA!B34:I65,8,0)</f>
        <v>383.62</v>
      </c>
      <c r="G31" s="16">
        <f t="shared" si="0"/>
        <v>56880.49</v>
      </c>
      <c r="H31" s="27">
        <f>RA!J34</f>
        <v>12.682022653882701</v>
      </c>
      <c r="I31" s="20">
        <f>VLOOKUP(B31,RMS!B:D,3,FALSE)</f>
        <v>57264.11</v>
      </c>
      <c r="J31" s="21">
        <f>VLOOKUP(B31,RMS!B:E,4,FALSE)</f>
        <v>56880.49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103812.9</v>
      </c>
      <c r="F32" s="25">
        <f>VLOOKUP(C32,RA!B34:I65,8,0)</f>
        <v>-8236.92</v>
      </c>
      <c r="G32" s="16">
        <f t="shared" si="0"/>
        <v>112049.81999999999</v>
      </c>
      <c r="H32" s="27">
        <f>RA!J34</f>
        <v>12.682022653882701</v>
      </c>
      <c r="I32" s="20">
        <f>VLOOKUP(B32,RMS!B:D,3,FALSE)</f>
        <v>103812.9</v>
      </c>
      <c r="J32" s="21">
        <f>VLOOKUP(B32,RMS!B:E,4,FALSE)</f>
        <v>112049.82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14756.42</v>
      </c>
      <c r="F33" s="25">
        <f>VLOOKUP(C33,RA!B34:I66,8,0)</f>
        <v>43.6</v>
      </c>
      <c r="G33" s="16">
        <f t="shared" si="0"/>
        <v>14712.82</v>
      </c>
      <c r="H33" s="27">
        <f>RA!J35</f>
        <v>8.0068870801931809</v>
      </c>
      <c r="I33" s="20">
        <f>VLOOKUP(B33,RMS!B:D,3,FALSE)</f>
        <v>14756.42</v>
      </c>
      <c r="J33" s="21">
        <f>VLOOKUP(B33,RMS!B:E,4,FALSE)</f>
        <v>14712.82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88522.3</v>
      </c>
      <c r="F34" s="25">
        <f>VLOOKUP(C34,RA!B34:I67,8,0)</f>
        <v>-11958.26</v>
      </c>
      <c r="G34" s="16">
        <f t="shared" si="0"/>
        <v>100480.56</v>
      </c>
      <c r="H34" s="27">
        <f>RA!J34</f>
        <v>12.682022653882701</v>
      </c>
      <c r="I34" s="20">
        <f>VLOOKUP(B34,RMS!B:D,3,FALSE)</f>
        <v>88522.3</v>
      </c>
      <c r="J34" s="21">
        <f>VLOOKUP(B34,RMS!B:E,4,FALSE)</f>
        <v>100480.56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8.0068870801931809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45985.469799999999</v>
      </c>
      <c r="F36" s="25">
        <f>VLOOKUP(C36,RA!B8:I68,8,0)</f>
        <v>2395.6152000000002</v>
      </c>
      <c r="G36" s="16">
        <f t="shared" si="0"/>
        <v>43589.854599999999</v>
      </c>
      <c r="H36" s="27">
        <f>RA!J35</f>
        <v>8.0068870801931809</v>
      </c>
      <c r="I36" s="20">
        <f>VLOOKUP(B36,RMS!B:D,3,FALSE)</f>
        <v>45985.4700854701</v>
      </c>
      <c r="J36" s="21">
        <f>VLOOKUP(B36,RMS!B:E,4,FALSE)</f>
        <v>43589.854700854703</v>
      </c>
      <c r="K36" s="22">
        <f t="shared" si="1"/>
        <v>-2.8547010151669383E-4</v>
      </c>
      <c r="L36" s="22">
        <f t="shared" si="2"/>
        <v>-1.0085470421472564E-4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251794.63800000001</v>
      </c>
      <c r="F37" s="25">
        <f>VLOOKUP(C37,RA!B8:I69,8,0)</f>
        <v>13020.3487</v>
      </c>
      <c r="G37" s="16">
        <f t="shared" si="0"/>
        <v>238774.2893</v>
      </c>
      <c r="H37" s="27">
        <f>RA!J36</f>
        <v>0.66991349380964804</v>
      </c>
      <c r="I37" s="20">
        <f>VLOOKUP(B37,RMS!B:D,3,FALSE)</f>
        <v>251794.63443589699</v>
      </c>
      <c r="J37" s="21">
        <f>VLOOKUP(B37,RMS!B:E,4,FALSE)</f>
        <v>238774.29121025599</v>
      </c>
      <c r="K37" s="22">
        <f t="shared" si="1"/>
        <v>3.5641030117403716E-3</v>
      </c>
      <c r="L37" s="22">
        <f t="shared" si="2"/>
        <v>-1.9102559890598059E-3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48644.52</v>
      </c>
      <c r="F38" s="25">
        <f>VLOOKUP(C38,RA!B9:I70,8,0)</f>
        <v>-2957.51</v>
      </c>
      <c r="G38" s="16">
        <f t="shared" si="0"/>
        <v>51602.03</v>
      </c>
      <c r="H38" s="27">
        <f>RA!J37</f>
        <v>-7.9343896567767596</v>
      </c>
      <c r="I38" s="20">
        <f>VLOOKUP(B38,RMS!B:D,3,FALSE)</f>
        <v>48644.52</v>
      </c>
      <c r="J38" s="21">
        <f>VLOOKUP(B38,RMS!B:E,4,FALSE)</f>
        <v>51602.03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36341.910000000003</v>
      </c>
      <c r="F39" s="25">
        <f>VLOOKUP(C39,RA!B10:I71,8,0)</f>
        <v>5077.03</v>
      </c>
      <c r="G39" s="16">
        <f t="shared" si="0"/>
        <v>31264.880000000005</v>
      </c>
      <c r="H39" s="27">
        <f>RA!J38</f>
        <v>0.29546461811198099</v>
      </c>
      <c r="I39" s="20">
        <f>VLOOKUP(B39,RMS!B:D,3,FALSE)</f>
        <v>36341.910000000003</v>
      </c>
      <c r="J39" s="21">
        <f>VLOOKUP(B39,RMS!B:E,4,FALSE)</f>
        <v>31264.880000000001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-13.5087542912916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16947.689299999998</v>
      </c>
      <c r="F41" s="25">
        <f>VLOOKUP(C41,RA!B8:I72,8,0)</f>
        <v>2525.1651000000002</v>
      </c>
      <c r="G41" s="16">
        <f t="shared" si="0"/>
        <v>14422.524199999998</v>
      </c>
      <c r="H41" s="27">
        <f>RA!J39</f>
        <v>-13.5087542912916</v>
      </c>
      <c r="I41" s="20">
        <f>VLOOKUP(B41,RMS!B:D,3,FALSE)</f>
        <v>16947.689282202598</v>
      </c>
      <c r="J41" s="21">
        <f>VLOOKUP(B41,RMS!B:E,4,FALSE)</f>
        <v>14422.524014824899</v>
      </c>
      <c r="K41" s="22">
        <f t="shared" si="1"/>
        <v>1.7797399777919054E-5</v>
      </c>
      <c r="L41" s="22">
        <f t="shared" si="2"/>
        <v>1.8517509852244984E-4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13188635.5233</v>
      </c>
      <c r="E7" s="51">
        <v>14559097.9904</v>
      </c>
      <c r="F7" s="52">
        <v>90.586899902702399</v>
      </c>
      <c r="G7" s="51">
        <v>19659552.246399999</v>
      </c>
      <c r="H7" s="52">
        <v>-32.914873350103598</v>
      </c>
      <c r="I7" s="51">
        <v>1415245.8470999999</v>
      </c>
      <c r="J7" s="52">
        <v>10.7307980768725</v>
      </c>
      <c r="K7" s="51">
        <v>2009399.8284</v>
      </c>
      <c r="L7" s="52">
        <v>10.2209847061393</v>
      </c>
      <c r="M7" s="52">
        <v>-0.29568728577681802</v>
      </c>
      <c r="N7" s="51">
        <v>230141933.8874</v>
      </c>
      <c r="O7" s="51">
        <v>3085516607.3525</v>
      </c>
      <c r="P7" s="51">
        <v>790542</v>
      </c>
      <c r="Q7" s="51">
        <v>732890</v>
      </c>
      <c r="R7" s="52">
        <v>7.8663919551365202</v>
      </c>
      <c r="S7" s="51">
        <v>16.683029520632701</v>
      </c>
      <c r="T7" s="51">
        <v>16.542607659676101</v>
      </c>
      <c r="U7" s="53">
        <v>0.84170480417201099</v>
      </c>
    </row>
    <row r="8" spans="1:23" ht="12" thickBot="1">
      <c r="A8" s="79">
        <v>42500</v>
      </c>
      <c r="B8" s="69" t="s">
        <v>6</v>
      </c>
      <c r="C8" s="70"/>
      <c r="D8" s="54">
        <v>460440.2598</v>
      </c>
      <c r="E8" s="54">
        <v>527744.27910000004</v>
      </c>
      <c r="F8" s="55">
        <v>87.246850043589603</v>
      </c>
      <c r="G8" s="54">
        <v>632653.39749999996</v>
      </c>
      <c r="H8" s="55">
        <v>-27.220771812894601</v>
      </c>
      <c r="I8" s="54">
        <v>118481.1174</v>
      </c>
      <c r="J8" s="55">
        <v>25.7321367708949</v>
      </c>
      <c r="K8" s="54">
        <v>159702.55609999999</v>
      </c>
      <c r="L8" s="55">
        <v>25.243293836891201</v>
      </c>
      <c r="M8" s="55">
        <v>-0.25811383177980302</v>
      </c>
      <c r="N8" s="54">
        <v>6773661.9362000003</v>
      </c>
      <c r="O8" s="54">
        <v>113989905.0958</v>
      </c>
      <c r="P8" s="54">
        <v>21080</v>
      </c>
      <c r="Q8" s="54">
        <v>19448</v>
      </c>
      <c r="R8" s="55">
        <v>8.3916083916084006</v>
      </c>
      <c r="S8" s="54">
        <v>21.842517068311199</v>
      </c>
      <c r="T8" s="54">
        <v>21.907098179761402</v>
      </c>
      <c r="U8" s="56">
        <v>-0.29566698402133101</v>
      </c>
    </row>
    <row r="9" spans="1:23" ht="12" thickBot="1">
      <c r="A9" s="80"/>
      <c r="B9" s="69" t="s">
        <v>7</v>
      </c>
      <c r="C9" s="70"/>
      <c r="D9" s="54">
        <v>53451.267699999997</v>
      </c>
      <c r="E9" s="54">
        <v>68618.423299999995</v>
      </c>
      <c r="F9" s="55">
        <v>77.8963799070562</v>
      </c>
      <c r="G9" s="54">
        <v>111699.1027</v>
      </c>
      <c r="H9" s="55">
        <v>-52.147093031213799</v>
      </c>
      <c r="I9" s="54">
        <v>12422.071900000001</v>
      </c>
      <c r="J9" s="55">
        <v>23.239994923450599</v>
      </c>
      <c r="K9" s="54">
        <v>25519.992099999999</v>
      </c>
      <c r="L9" s="55">
        <v>22.847087830724401</v>
      </c>
      <c r="M9" s="55">
        <v>-0.51324154602696803</v>
      </c>
      <c r="N9" s="54">
        <v>746570.7023</v>
      </c>
      <c r="O9" s="54">
        <v>15690975.470799999</v>
      </c>
      <c r="P9" s="54">
        <v>2928</v>
      </c>
      <c r="Q9" s="54">
        <v>2773</v>
      </c>
      <c r="R9" s="55">
        <v>5.58961413631447</v>
      </c>
      <c r="S9" s="54">
        <v>18.2552143784153</v>
      </c>
      <c r="T9" s="54">
        <v>17.33992704652</v>
      </c>
      <c r="U9" s="56">
        <v>5.0138405001559896</v>
      </c>
    </row>
    <row r="10" spans="1:23" ht="12" thickBot="1">
      <c r="A10" s="80"/>
      <c r="B10" s="69" t="s">
        <v>8</v>
      </c>
      <c r="C10" s="70"/>
      <c r="D10" s="54">
        <v>80011.745999999999</v>
      </c>
      <c r="E10" s="54">
        <v>108387.118</v>
      </c>
      <c r="F10" s="55">
        <v>73.820346436372702</v>
      </c>
      <c r="G10" s="54">
        <v>177837.1991</v>
      </c>
      <c r="H10" s="55">
        <v>-55.008431079141999</v>
      </c>
      <c r="I10" s="54">
        <v>24075.6139</v>
      </c>
      <c r="J10" s="55">
        <v>30.090099396156202</v>
      </c>
      <c r="K10" s="54">
        <v>48081.206100000003</v>
      </c>
      <c r="L10" s="55">
        <v>27.036641570678</v>
      </c>
      <c r="M10" s="55">
        <v>-0.49927183918957502</v>
      </c>
      <c r="N10" s="54">
        <v>1335447.6358</v>
      </c>
      <c r="O10" s="54">
        <v>26809961.066500001</v>
      </c>
      <c r="P10" s="54">
        <v>82741</v>
      </c>
      <c r="Q10" s="54">
        <v>77524</v>
      </c>
      <c r="R10" s="55">
        <v>6.7295289200763699</v>
      </c>
      <c r="S10" s="54">
        <v>0.96701449100204295</v>
      </c>
      <c r="T10" s="54">
        <v>0.94182328182240305</v>
      </c>
      <c r="U10" s="56">
        <v>2.6050498119770298</v>
      </c>
    </row>
    <row r="11" spans="1:23" ht="12" thickBot="1">
      <c r="A11" s="80"/>
      <c r="B11" s="69" t="s">
        <v>9</v>
      </c>
      <c r="C11" s="70"/>
      <c r="D11" s="54">
        <v>41538.480300000003</v>
      </c>
      <c r="E11" s="54">
        <v>58705.4444</v>
      </c>
      <c r="F11" s="55">
        <v>70.757458229887803</v>
      </c>
      <c r="G11" s="54">
        <v>75342.111999999994</v>
      </c>
      <c r="H11" s="55">
        <v>-44.866849100274798</v>
      </c>
      <c r="I11" s="54">
        <v>8508.1039999999994</v>
      </c>
      <c r="J11" s="55">
        <v>20.482463341346701</v>
      </c>
      <c r="K11" s="54">
        <v>14615.347400000001</v>
      </c>
      <c r="L11" s="55">
        <v>19.398643085556198</v>
      </c>
      <c r="M11" s="55">
        <v>-0.41786508612173001</v>
      </c>
      <c r="N11" s="54">
        <v>612597.16020000004</v>
      </c>
      <c r="O11" s="54">
        <v>9128293.9335999992</v>
      </c>
      <c r="P11" s="54">
        <v>1972</v>
      </c>
      <c r="Q11" s="54">
        <v>1902</v>
      </c>
      <c r="R11" s="55">
        <v>3.68033648790747</v>
      </c>
      <c r="S11" s="54">
        <v>21.064138083164298</v>
      </c>
      <c r="T11" s="54">
        <v>20.742967350157699</v>
      </c>
      <c r="U11" s="56">
        <v>1.5247276282492399</v>
      </c>
    </row>
    <row r="12" spans="1:23" ht="12" thickBot="1">
      <c r="A12" s="80"/>
      <c r="B12" s="69" t="s">
        <v>10</v>
      </c>
      <c r="C12" s="70"/>
      <c r="D12" s="54">
        <v>124314.6937</v>
      </c>
      <c r="E12" s="54">
        <v>151851.05220000001</v>
      </c>
      <c r="F12" s="55">
        <v>81.866205007435596</v>
      </c>
      <c r="G12" s="54">
        <v>197000.47380000001</v>
      </c>
      <c r="H12" s="55">
        <v>-36.896246337860298</v>
      </c>
      <c r="I12" s="54">
        <v>22797.917300000001</v>
      </c>
      <c r="J12" s="55">
        <v>18.338875817058799</v>
      </c>
      <c r="K12" s="54">
        <v>13053.8135</v>
      </c>
      <c r="L12" s="55">
        <v>6.6262853323147697</v>
      </c>
      <c r="M12" s="55">
        <v>0.74645648951549703</v>
      </c>
      <c r="N12" s="54">
        <v>2364351.1951000001</v>
      </c>
      <c r="O12" s="54">
        <v>30007776.828699999</v>
      </c>
      <c r="P12" s="54">
        <v>1300</v>
      </c>
      <c r="Q12" s="54">
        <v>1067</v>
      </c>
      <c r="R12" s="55">
        <v>21.836925960637299</v>
      </c>
      <c r="S12" s="54">
        <v>95.626687461538495</v>
      </c>
      <c r="T12" s="54">
        <v>89.599959418931604</v>
      </c>
      <c r="U12" s="56">
        <v>6.3023494827538302</v>
      </c>
    </row>
    <row r="13" spans="1:23" ht="12" thickBot="1">
      <c r="A13" s="80"/>
      <c r="B13" s="69" t="s">
        <v>11</v>
      </c>
      <c r="C13" s="70"/>
      <c r="D13" s="54">
        <v>176537.1366</v>
      </c>
      <c r="E13" s="54">
        <v>234296.75219999999</v>
      </c>
      <c r="F13" s="55">
        <v>75.347666983153402</v>
      </c>
      <c r="G13" s="54">
        <v>377686.83500000002</v>
      </c>
      <c r="H13" s="55">
        <v>-53.258329324610997</v>
      </c>
      <c r="I13" s="54">
        <v>53657.11</v>
      </c>
      <c r="J13" s="55">
        <v>30.394233776192301</v>
      </c>
      <c r="K13" s="54">
        <v>67413.786999999997</v>
      </c>
      <c r="L13" s="55">
        <v>17.8491228056705</v>
      </c>
      <c r="M13" s="55">
        <v>-0.20406325786148199</v>
      </c>
      <c r="N13" s="54">
        <v>2826066.1661999999</v>
      </c>
      <c r="O13" s="54">
        <v>48840788.990400001</v>
      </c>
      <c r="P13" s="54">
        <v>8548</v>
      </c>
      <c r="Q13" s="54">
        <v>7880</v>
      </c>
      <c r="R13" s="55">
        <v>8.4771573604060908</v>
      </c>
      <c r="S13" s="54">
        <v>20.6524492980814</v>
      </c>
      <c r="T13" s="54">
        <v>20.1069054568528</v>
      </c>
      <c r="U13" s="56">
        <v>2.6415454813841999</v>
      </c>
    </row>
    <row r="14" spans="1:23" ht="12" thickBot="1">
      <c r="A14" s="80"/>
      <c r="B14" s="69" t="s">
        <v>12</v>
      </c>
      <c r="C14" s="70"/>
      <c r="D14" s="54">
        <v>98118.9139</v>
      </c>
      <c r="E14" s="54">
        <v>174474.008</v>
      </c>
      <c r="F14" s="55">
        <v>56.236980524915801</v>
      </c>
      <c r="G14" s="54">
        <v>256874.44810000001</v>
      </c>
      <c r="H14" s="55">
        <v>-61.802773835331898</v>
      </c>
      <c r="I14" s="54">
        <v>21478.016</v>
      </c>
      <c r="J14" s="55">
        <v>21.8897816397456</v>
      </c>
      <c r="K14" s="54">
        <v>53241.260399999999</v>
      </c>
      <c r="L14" s="55">
        <v>20.726569261288901</v>
      </c>
      <c r="M14" s="55">
        <v>-0.59659076741165995</v>
      </c>
      <c r="N14" s="54">
        <v>1788107.8073</v>
      </c>
      <c r="O14" s="54">
        <v>22221741.209600002</v>
      </c>
      <c r="P14" s="54">
        <v>1985</v>
      </c>
      <c r="Q14" s="54">
        <v>2428</v>
      </c>
      <c r="R14" s="55">
        <v>-18.245469522240501</v>
      </c>
      <c r="S14" s="54">
        <v>49.430183324936998</v>
      </c>
      <c r="T14" s="54">
        <v>40.1285160214168</v>
      </c>
      <c r="U14" s="56">
        <v>18.8177883993961</v>
      </c>
    </row>
    <row r="15" spans="1:23" ht="12" thickBot="1">
      <c r="A15" s="80"/>
      <c r="B15" s="69" t="s">
        <v>13</v>
      </c>
      <c r="C15" s="70"/>
      <c r="D15" s="54">
        <v>89649.073199999999</v>
      </c>
      <c r="E15" s="54">
        <v>106778.97990000001</v>
      </c>
      <c r="F15" s="55">
        <v>83.957604093949598</v>
      </c>
      <c r="G15" s="54">
        <v>160014.51389999999</v>
      </c>
      <c r="H15" s="55">
        <v>-43.9744114361866</v>
      </c>
      <c r="I15" s="54">
        <v>21148.1152</v>
      </c>
      <c r="J15" s="55">
        <v>23.589887151226002</v>
      </c>
      <c r="K15" s="54">
        <v>35301.306900000003</v>
      </c>
      <c r="L15" s="55">
        <v>22.0613155891979</v>
      </c>
      <c r="M15" s="55">
        <v>-0.40092543146044302</v>
      </c>
      <c r="N15" s="54">
        <v>1561419.3981000001</v>
      </c>
      <c r="O15" s="54">
        <v>18174543.795200001</v>
      </c>
      <c r="P15" s="54">
        <v>4023</v>
      </c>
      <c r="Q15" s="54">
        <v>3526</v>
      </c>
      <c r="R15" s="55">
        <v>14.095292115711899</v>
      </c>
      <c r="S15" s="54">
        <v>22.284134526472801</v>
      </c>
      <c r="T15" s="54">
        <v>21.897669001701601</v>
      </c>
      <c r="U15" s="56">
        <v>1.73426311132716</v>
      </c>
    </row>
    <row r="16" spans="1:23" ht="12" thickBot="1">
      <c r="A16" s="80"/>
      <c r="B16" s="69" t="s">
        <v>14</v>
      </c>
      <c r="C16" s="70"/>
      <c r="D16" s="54">
        <v>676772.97499999998</v>
      </c>
      <c r="E16" s="54">
        <v>798215.59250000003</v>
      </c>
      <c r="F16" s="55">
        <v>84.785737256817598</v>
      </c>
      <c r="G16" s="54">
        <v>1393901.102</v>
      </c>
      <c r="H16" s="55">
        <v>-51.447561521477297</v>
      </c>
      <c r="I16" s="54">
        <v>1304.8631</v>
      </c>
      <c r="J16" s="55">
        <v>0.19280662027026099</v>
      </c>
      <c r="K16" s="54">
        <v>-13464.0036</v>
      </c>
      <c r="L16" s="55">
        <v>-0.965922444618313</v>
      </c>
      <c r="M16" s="55">
        <v>-1.0969149399217299</v>
      </c>
      <c r="N16" s="54">
        <v>13395219.893200001</v>
      </c>
      <c r="O16" s="54">
        <v>152021636.76429999</v>
      </c>
      <c r="P16" s="54">
        <v>36059</v>
      </c>
      <c r="Q16" s="54">
        <v>30084</v>
      </c>
      <c r="R16" s="55">
        <v>19.861055710676801</v>
      </c>
      <c r="S16" s="54">
        <v>18.768489836101899</v>
      </c>
      <c r="T16" s="54">
        <v>19.556587318840599</v>
      </c>
      <c r="U16" s="56">
        <v>-4.1990457922869098</v>
      </c>
    </row>
    <row r="17" spans="1:21" ht="12" thickBot="1">
      <c r="A17" s="80"/>
      <c r="B17" s="69" t="s">
        <v>15</v>
      </c>
      <c r="C17" s="70"/>
      <c r="D17" s="54">
        <v>382939.96010000003</v>
      </c>
      <c r="E17" s="54">
        <v>493848.03610000003</v>
      </c>
      <c r="F17" s="55">
        <v>77.542063976631496</v>
      </c>
      <c r="G17" s="54">
        <v>573689.27619999996</v>
      </c>
      <c r="H17" s="55">
        <v>-33.249587191778097</v>
      </c>
      <c r="I17" s="54">
        <v>48521.844400000002</v>
      </c>
      <c r="J17" s="55">
        <v>12.6708751908078</v>
      </c>
      <c r="K17" s="54">
        <v>58998.619400000003</v>
      </c>
      <c r="L17" s="55">
        <v>10.284072205566501</v>
      </c>
      <c r="M17" s="55">
        <v>-0.17757661291986099</v>
      </c>
      <c r="N17" s="54">
        <v>13551006.704500001</v>
      </c>
      <c r="O17" s="54">
        <v>187807308.0731</v>
      </c>
      <c r="P17" s="54">
        <v>9032</v>
      </c>
      <c r="Q17" s="54">
        <v>8856</v>
      </c>
      <c r="R17" s="55">
        <v>1.9873532068654101</v>
      </c>
      <c r="S17" s="54">
        <v>42.3981355292294</v>
      </c>
      <c r="T17" s="54">
        <v>40.4772884823848</v>
      </c>
      <c r="U17" s="56">
        <v>4.53049886007451</v>
      </c>
    </row>
    <row r="18" spans="1:21" ht="12" customHeight="1" thickBot="1">
      <c r="A18" s="80"/>
      <c r="B18" s="69" t="s">
        <v>16</v>
      </c>
      <c r="C18" s="70"/>
      <c r="D18" s="54">
        <v>1209950.1529999999</v>
      </c>
      <c r="E18" s="54">
        <v>1384618.4376999999</v>
      </c>
      <c r="F18" s="55">
        <v>87.385096143155295</v>
      </c>
      <c r="G18" s="54">
        <v>1993015.3287</v>
      </c>
      <c r="H18" s="55">
        <v>-39.290474309135199</v>
      </c>
      <c r="I18" s="54">
        <v>181075.42809999999</v>
      </c>
      <c r="J18" s="55">
        <v>14.9655279311329</v>
      </c>
      <c r="K18" s="54">
        <v>228076.19010000001</v>
      </c>
      <c r="L18" s="55">
        <v>11.4437750084325</v>
      </c>
      <c r="M18" s="55">
        <v>-0.206074829553197</v>
      </c>
      <c r="N18" s="54">
        <v>17269702.719300002</v>
      </c>
      <c r="O18" s="54">
        <v>346567720.30620003</v>
      </c>
      <c r="P18" s="54">
        <v>58916</v>
      </c>
      <c r="Q18" s="54">
        <v>56986</v>
      </c>
      <c r="R18" s="55">
        <v>3.3867967570982298</v>
      </c>
      <c r="S18" s="54">
        <v>20.536868643492401</v>
      </c>
      <c r="T18" s="54">
        <v>21.024204857333402</v>
      </c>
      <c r="U18" s="56">
        <v>-2.3729820855399502</v>
      </c>
    </row>
    <row r="19" spans="1:21" ht="12" customHeight="1" thickBot="1">
      <c r="A19" s="80"/>
      <c r="B19" s="69" t="s">
        <v>17</v>
      </c>
      <c r="C19" s="70"/>
      <c r="D19" s="54">
        <v>402744.7403</v>
      </c>
      <c r="E19" s="54">
        <v>479017.84169999999</v>
      </c>
      <c r="F19" s="55">
        <v>84.077189874742004</v>
      </c>
      <c r="G19" s="54">
        <v>571282.3702</v>
      </c>
      <c r="H19" s="55">
        <v>-29.501633288805401</v>
      </c>
      <c r="I19" s="54">
        <v>39293.354099999997</v>
      </c>
      <c r="J19" s="55">
        <v>9.7563916218324298</v>
      </c>
      <c r="K19" s="54">
        <v>54349.4444</v>
      </c>
      <c r="L19" s="55">
        <v>9.5135868416476495</v>
      </c>
      <c r="M19" s="55">
        <v>-0.27702381259301301</v>
      </c>
      <c r="N19" s="54">
        <v>5597291.7341999998</v>
      </c>
      <c r="O19" s="54">
        <v>99350043.091499999</v>
      </c>
      <c r="P19" s="54">
        <v>8483</v>
      </c>
      <c r="Q19" s="54">
        <v>7974</v>
      </c>
      <c r="R19" s="55">
        <v>6.3832455480310903</v>
      </c>
      <c r="S19" s="54">
        <v>47.4766875279972</v>
      </c>
      <c r="T19" s="54">
        <v>45.889531138700796</v>
      </c>
      <c r="U19" s="56">
        <v>3.34302259053025</v>
      </c>
    </row>
    <row r="20" spans="1:21" ht="12" thickBot="1">
      <c r="A20" s="80"/>
      <c r="B20" s="69" t="s">
        <v>18</v>
      </c>
      <c r="C20" s="70"/>
      <c r="D20" s="54">
        <v>862032.94409999996</v>
      </c>
      <c r="E20" s="54">
        <v>818034.87650000001</v>
      </c>
      <c r="F20" s="55">
        <v>105.37850755071101</v>
      </c>
      <c r="G20" s="54">
        <v>871078.8504</v>
      </c>
      <c r="H20" s="55">
        <v>-1.03847157990877</v>
      </c>
      <c r="I20" s="54">
        <v>93697.788199999995</v>
      </c>
      <c r="J20" s="55">
        <v>10.8693976072834</v>
      </c>
      <c r="K20" s="54">
        <v>88077.361399999994</v>
      </c>
      <c r="L20" s="55">
        <v>10.1112960508173</v>
      </c>
      <c r="M20" s="55">
        <v>6.3812388457858998E-2</v>
      </c>
      <c r="N20" s="54">
        <v>14628010.6558</v>
      </c>
      <c r="O20" s="54">
        <v>171988230.5088</v>
      </c>
      <c r="P20" s="54">
        <v>35895</v>
      </c>
      <c r="Q20" s="54">
        <v>33746</v>
      </c>
      <c r="R20" s="55">
        <v>6.3681621525513998</v>
      </c>
      <c r="S20" s="54">
        <v>24.015404488090301</v>
      </c>
      <c r="T20" s="54">
        <v>23.154472728619702</v>
      </c>
      <c r="U20" s="56">
        <v>3.5849146738191799</v>
      </c>
    </row>
    <row r="21" spans="1:21" ht="12" customHeight="1" thickBot="1">
      <c r="A21" s="80"/>
      <c r="B21" s="69" t="s">
        <v>19</v>
      </c>
      <c r="C21" s="70"/>
      <c r="D21" s="54">
        <v>260078.10810000001</v>
      </c>
      <c r="E21" s="54">
        <v>316636.3406</v>
      </c>
      <c r="F21" s="55">
        <v>82.137794924983396</v>
      </c>
      <c r="G21" s="54">
        <v>374865.37430000002</v>
      </c>
      <c r="H21" s="55">
        <v>-30.620930624586599</v>
      </c>
      <c r="I21" s="54">
        <v>35465.892399999997</v>
      </c>
      <c r="J21" s="55">
        <v>13.636631187106101</v>
      </c>
      <c r="K21" s="54">
        <v>25807.856899999999</v>
      </c>
      <c r="L21" s="55">
        <v>6.8845667456462101</v>
      </c>
      <c r="M21" s="55">
        <v>0.37422849705897099</v>
      </c>
      <c r="N21" s="54">
        <v>3218530.6746</v>
      </c>
      <c r="O21" s="54">
        <v>60505715.5669</v>
      </c>
      <c r="P21" s="54">
        <v>22374</v>
      </c>
      <c r="Q21" s="54">
        <v>22830</v>
      </c>
      <c r="R21" s="55">
        <v>-1.9973718791064401</v>
      </c>
      <c r="S21" s="54">
        <v>11.6241221104854</v>
      </c>
      <c r="T21" s="54">
        <v>11.4553557731056</v>
      </c>
      <c r="U21" s="56">
        <v>1.4518630807189301</v>
      </c>
    </row>
    <row r="22" spans="1:21" ht="12" customHeight="1" thickBot="1">
      <c r="A22" s="80"/>
      <c r="B22" s="69" t="s">
        <v>20</v>
      </c>
      <c r="C22" s="70"/>
      <c r="D22" s="54">
        <v>1077959.3382000001</v>
      </c>
      <c r="E22" s="54">
        <v>1145974.6572</v>
      </c>
      <c r="F22" s="55">
        <v>94.064849639329395</v>
      </c>
      <c r="G22" s="54">
        <v>1572003.0732</v>
      </c>
      <c r="H22" s="55">
        <v>-31.427657071580299</v>
      </c>
      <c r="I22" s="54">
        <v>40699.717700000001</v>
      </c>
      <c r="J22" s="55">
        <v>3.7756264320657298</v>
      </c>
      <c r="K22" s="54">
        <v>101475.90240000001</v>
      </c>
      <c r="L22" s="55">
        <v>6.4551974566712298</v>
      </c>
      <c r="M22" s="55">
        <v>-0.59892233784165905</v>
      </c>
      <c r="N22" s="54">
        <v>13348796.698899999</v>
      </c>
      <c r="O22" s="54">
        <v>192223548.3285</v>
      </c>
      <c r="P22" s="54">
        <v>65286</v>
      </c>
      <c r="Q22" s="54">
        <v>55807</v>
      </c>
      <c r="R22" s="55">
        <v>16.985324421667499</v>
      </c>
      <c r="S22" s="54">
        <v>16.511339922801199</v>
      </c>
      <c r="T22" s="54">
        <v>16.354379801817</v>
      </c>
      <c r="U22" s="56">
        <v>0.95062012966909204</v>
      </c>
    </row>
    <row r="23" spans="1:21" ht="12" thickBot="1">
      <c r="A23" s="80"/>
      <c r="B23" s="69" t="s">
        <v>21</v>
      </c>
      <c r="C23" s="70"/>
      <c r="D23" s="54">
        <v>2119719.1053999998</v>
      </c>
      <c r="E23" s="54">
        <v>2379757.2456999999</v>
      </c>
      <c r="F23" s="55">
        <v>89.072913181801795</v>
      </c>
      <c r="G23" s="54">
        <v>3099242.6954999999</v>
      </c>
      <c r="H23" s="55">
        <v>-31.605256068595001</v>
      </c>
      <c r="I23" s="54">
        <v>180157.1684</v>
      </c>
      <c r="J23" s="55">
        <v>8.4991057513728308</v>
      </c>
      <c r="K23" s="54">
        <v>389097.17369999998</v>
      </c>
      <c r="L23" s="55">
        <v>12.554588715009499</v>
      </c>
      <c r="M23" s="55">
        <v>-0.53698669489975803</v>
      </c>
      <c r="N23" s="54">
        <v>31430391.923099998</v>
      </c>
      <c r="O23" s="54">
        <v>433387812.38129997</v>
      </c>
      <c r="P23" s="54">
        <v>64840</v>
      </c>
      <c r="Q23" s="54">
        <v>56592</v>
      </c>
      <c r="R23" s="55">
        <v>14.574498162284399</v>
      </c>
      <c r="S23" s="54">
        <v>32.691534629858097</v>
      </c>
      <c r="T23" s="54">
        <v>32.305937314461403</v>
      </c>
      <c r="U23" s="56">
        <v>1.1795020324451999</v>
      </c>
    </row>
    <row r="24" spans="1:21" ht="12" thickBot="1">
      <c r="A24" s="80"/>
      <c r="B24" s="69" t="s">
        <v>22</v>
      </c>
      <c r="C24" s="70"/>
      <c r="D24" s="54">
        <v>182618.38870000001</v>
      </c>
      <c r="E24" s="54">
        <v>205757.78320000001</v>
      </c>
      <c r="F24" s="55">
        <v>88.754061139204595</v>
      </c>
      <c r="G24" s="54">
        <v>274892.12809999997</v>
      </c>
      <c r="H24" s="55">
        <v>-33.567254194500897</v>
      </c>
      <c r="I24" s="54">
        <v>30432.780200000001</v>
      </c>
      <c r="J24" s="55">
        <v>16.664685531747899</v>
      </c>
      <c r="K24" s="54">
        <v>42641.669900000001</v>
      </c>
      <c r="L24" s="55">
        <v>15.512146599006201</v>
      </c>
      <c r="M24" s="55">
        <v>-0.28631359251716398</v>
      </c>
      <c r="N24" s="54">
        <v>2420587.2818999998</v>
      </c>
      <c r="O24" s="54">
        <v>41969898.914499998</v>
      </c>
      <c r="P24" s="54">
        <v>19043</v>
      </c>
      <c r="Q24" s="54">
        <v>19032</v>
      </c>
      <c r="R24" s="55">
        <v>5.7797393862957E-2</v>
      </c>
      <c r="S24" s="54">
        <v>9.5897909310507803</v>
      </c>
      <c r="T24" s="54">
        <v>9.4844535676754909</v>
      </c>
      <c r="U24" s="56">
        <v>1.09843232383945</v>
      </c>
    </row>
    <row r="25" spans="1:21" ht="12" thickBot="1">
      <c r="A25" s="80"/>
      <c r="B25" s="69" t="s">
        <v>23</v>
      </c>
      <c r="C25" s="70"/>
      <c r="D25" s="54">
        <v>190198.86919999999</v>
      </c>
      <c r="E25" s="54">
        <v>194618.02600000001</v>
      </c>
      <c r="F25" s="55">
        <v>97.729317838214996</v>
      </c>
      <c r="G25" s="54">
        <v>241677.1814</v>
      </c>
      <c r="H25" s="55">
        <v>-21.300443799366501</v>
      </c>
      <c r="I25" s="54">
        <v>15269.844300000001</v>
      </c>
      <c r="J25" s="55">
        <v>8.0283570371510908</v>
      </c>
      <c r="K25" s="54">
        <v>19600.723300000001</v>
      </c>
      <c r="L25" s="55">
        <v>8.1102912515182108</v>
      </c>
      <c r="M25" s="55">
        <v>-0.22095506036759399</v>
      </c>
      <c r="N25" s="54">
        <v>2837771.0965999998</v>
      </c>
      <c r="O25" s="54">
        <v>54878827.5832</v>
      </c>
      <c r="P25" s="54">
        <v>14091</v>
      </c>
      <c r="Q25" s="54">
        <v>13211</v>
      </c>
      <c r="R25" s="55">
        <v>6.6611157368859297</v>
      </c>
      <c r="S25" s="54">
        <v>13.4978971825988</v>
      </c>
      <c r="T25" s="54">
        <v>13.2571899250624</v>
      </c>
      <c r="U25" s="56">
        <v>1.78329449602481</v>
      </c>
    </row>
    <row r="26" spans="1:21" ht="12" thickBot="1">
      <c r="A26" s="80"/>
      <c r="B26" s="69" t="s">
        <v>24</v>
      </c>
      <c r="C26" s="70"/>
      <c r="D26" s="54">
        <v>498190.91629999998</v>
      </c>
      <c r="E26" s="54">
        <v>546977.25320000004</v>
      </c>
      <c r="F26" s="55">
        <v>91.080737523437506</v>
      </c>
      <c r="G26" s="54">
        <v>678233.77</v>
      </c>
      <c r="H26" s="55">
        <v>-26.545840337616902</v>
      </c>
      <c r="I26" s="54">
        <v>109576.2228</v>
      </c>
      <c r="J26" s="55">
        <v>21.9948255206676</v>
      </c>
      <c r="K26" s="54">
        <v>133552.5491</v>
      </c>
      <c r="L26" s="55">
        <v>19.691226684274401</v>
      </c>
      <c r="M26" s="55">
        <v>-0.17952728316737199</v>
      </c>
      <c r="N26" s="54">
        <v>6051807.6341000004</v>
      </c>
      <c r="O26" s="54">
        <v>99250585.726899996</v>
      </c>
      <c r="P26" s="54">
        <v>35412</v>
      </c>
      <c r="Q26" s="54">
        <v>32315</v>
      </c>
      <c r="R26" s="55">
        <v>9.5837846201454404</v>
      </c>
      <c r="S26" s="54">
        <v>14.068420769795599</v>
      </c>
      <c r="T26" s="54">
        <v>15.2608065016246</v>
      </c>
      <c r="U26" s="56">
        <v>-8.4756189151599397</v>
      </c>
    </row>
    <row r="27" spans="1:21" ht="12" thickBot="1">
      <c r="A27" s="80"/>
      <c r="B27" s="69" t="s">
        <v>25</v>
      </c>
      <c r="C27" s="70"/>
      <c r="D27" s="54">
        <v>179859.4565</v>
      </c>
      <c r="E27" s="54">
        <v>238336.87520000001</v>
      </c>
      <c r="F27" s="55">
        <v>75.464384749137594</v>
      </c>
      <c r="G27" s="54">
        <v>291476.12459999998</v>
      </c>
      <c r="H27" s="55">
        <v>-38.2935886269156</v>
      </c>
      <c r="I27" s="54">
        <v>49387.8946</v>
      </c>
      <c r="J27" s="55">
        <v>27.459159257494999</v>
      </c>
      <c r="K27" s="54">
        <v>79281.849300000002</v>
      </c>
      <c r="L27" s="55">
        <v>27.200117817128401</v>
      </c>
      <c r="M27" s="55">
        <v>-0.37705925081139602</v>
      </c>
      <c r="N27" s="54">
        <v>2237325.3588999999</v>
      </c>
      <c r="O27" s="54">
        <v>34085249.207999997</v>
      </c>
      <c r="P27" s="54">
        <v>23797</v>
      </c>
      <c r="Q27" s="54">
        <v>24350</v>
      </c>
      <c r="R27" s="55">
        <v>-2.27104722792608</v>
      </c>
      <c r="S27" s="54">
        <v>7.5580727192503296</v>
      </c>
      <c r="T27" s="54">
        <v>7.86425495277207</v>
      </c>
      <c r="U27" s="56">
        <v>-4.0510622865787704</v>
      </c>
    </row>
    <row r="28" spans="1:21" ht="12" thickBot="1">
      <c r="A28" s="80"/>
      <c r="B28" s="69" t="s">
        <v>26</v>
      </c>
      <c r="C28" s="70"/>
      <c r="D28" s="54">
        <v>730284.59039999999</v>
      </c>
      <c r="E28" s="54">
        <v>719022.5048</v>
      </c>
      <c r="F28" s="55">
        <v>101.566305021723</v>
      </c>
      <c r="G28" s="54">
        <v>862962.70689999999</v>
      </c>
      <c r="H28" s="55">
        <v>-15.3747219247303</v>
      </c>
      <c r="I28" s="54">
        <v>25010.742399999999</v>
      </c>
      <c r="J28" s="55">
        <v>3.4247939404418801</v>
      </c>
      <c r="K28" s="54">
        <v>14388.5707</v>
      </c>
      <c r="L28" s="55">
        <v>1.6673455973187701</v>
      </c>
      <c r="M28" s="55">
        <v>0.73823675203541905</v>
      </c>
      <c r="N28" s="54">
        <v>9173841.6635999996</v>
      </c>
      <c r="O28" s="54">
        <v>142207238.13589999</v>
      </c>
      <c r="P28" s="54">
        <v>34427</v>
      </c>
      <c r="Q28" s="54">
        <v>34155</v>
      </c>
      <c r="R28" s="55">
        <v>0.79636949202166496</v>
      </c>
      <c r="S28" s="54">
        <v>21.2125538211288</v>
      </c>
      <c r="T28" s="54">
        <v>20.8732809603279</v>
      </c>
      <c r="U28" s="56">
        <v>1.5993965821452301</v>
      </c>
    </row>
    <row r="29" spans="1:21" ht="12" thickBot="1">
      <c r="A29" s="80"/>
      <c r="B29" s="69" t="s">
        <v>27</v>
      </c>
      <c r="C29" s="70"/>
      <c r="D29" s="54">
        <v>708263.6912</v>
      </c>
      <c r="E29" s="54">
        <v>739188.64809999999</v>
      </c>
      <c r="F29" s="55">
        <v>95.816364742682495</v>
      </c>
      <c r="G29" s="54">
        <v>781388.09680000006</v>
      </c>
      <c r="H29" s="55">
        <v>-9.3582697125109409</v>
      </c>
      <c r="I29" s="54">
        <v>107284.35769999999</v>
      </c>
      <c r="J29" s="55">
        <v>15.1475162475475</v>
      </c>
      <c r="K29" s="54">
        <v>133899.48680000001</v>
      </c>
      <c r="L29" s="55">
        <v>17.136105265533899</v>
      </c>
      <c r="M29" s="55">
        <v>-0.198769463095508</v>
      </c>
      <c r="N29" s="54">
        <v>7935807.5197999999</v>
      </c>
      <c r="O29" s="54">
        <v>106374744.6444</v>
      </c>
      <c r="P29" s="54">
        <v>106240</v>
      </c>
      <c r="Q29" s="54">
        <v>100892</v>
      </c>
      <c r="R29" s="55">
        <v>5.3007175990167799</v>
      </c>
      <c r="S29" s="54">
        <v>6.6666386596385498</v>
      </c>
      <c r="T29" s="54">
        <v>6.92810241148951</v>
      </c>
      <c r="U29" s="56">
        <v>-3.9219727541845799</v>
      </c>
    </row>
    <row r="30" spans="1:21" ht="12" thickBot="1">
      <c r="A30" s="80"/>
      <c r="B30" s="69" t="s">
        <v>28</v>
      </c>
      <c r="C30" s="70"/>
      <c r="D30" s="54">
        <v>1078268.0836</v>
      </c>
      <c r="E30" s="54">
        <v>1110697.3753</v>
      </c>
      <c r="F30" s="55">
        <v>97.080276552266</v>
      </c>
      <c r="G30" s="54">
        <v>1482354.1680999999</v>
      </c>
      <c r="H30" s="55">
        <v>-27.259752979136898</v>
      </c>
      <c r="I30" s="54">
        <v>106266.8423</v>
      </c>
      <c r="J30" s="55">
        <v>9.8553266962338597</v>
      </c>
      <c r="K30" s="54">
        <v>186480.2714</v>
      </c>
      <c r="L30" s="55">
        <v>12.5800078964274</v>
      </c>
      <c r="M30" s="55">
        <v>-0.43014431766855499</v>
      </c>
      <c r="N30" s="54">
        <v>15381007.0012</v>
      </c>
      <c r="O30" s="54">
        <v>157609931.60010001</v>
      </c>
      <c r="P30" s="54">
        <v>75744</v>
      </c>
      <c r="Q30" s="54">
        <v>67668</v>
      </c>
      <c r="R30" s="55">
        <v>11.9347402021635</v>
      </c>
      <c r="S30" s="54">
        <v>14.2356897391213</v>
      </c>
      <c r="T30" s="54">
        <v>14.6280068555299</v>
      </c>
      <c r="U30" s="56">
        <v>-2.7558700955006001</v>
      </c>
    </row>
    <row r="31" spans="1:21" ht="12" thickBot="1">
      <c r="A31" s="80"/>
      <c r="B31" s="69" t="s">
        <v>29</v>
      </c>
      <c r="C31" s="70"/>
      <c r="D31" s="54">
        <v>624316.19819999998</v>
      </c>
      <c r="E31" s="54">
        <v>631289.71259999997</v>
      </c>
      <c r="F31" s="55">
        <v>98.895354341942394</v>
      </c>
      <c r="G31" s="54">
        <v>667758.61040000001</v>
      </c>
      <c r="H31" s="55">
        <v>-6.5057060326001901</v>
      </c>
      <c r="I31" s="54">
        <v>27473.837500000001</v>
      </c>
      <c r="J31" s="55">
        <v>4.4006286524699103</v>
      </c>
      <c r="K31" s="54">
        <v>34027.143400000001</v>
      </c>
      <c r="L31" s="55">
        <v>5.0957251422961196</v>
      </c>
      <c r="M31" s="55">
        <v>-0.19259053935159301</v>
      </c>
      <c r="N31" s="54">
        <v>24188250.225299999</v>
      </c>
      <c r="O31" s="54">
        <v>184154852.89230001</v>
      </c>
      <c r="P31" s="54">
        <v>26190</v>
      </c>
      <c r="Q31" s="54">
        <v>22508</v>
      </c>
      <c r="R31" s="55">
        <v>16.358628043362401</v>
      </c>
      <c r="S31" s="54">
        <v>23.837960985108801</v>
      </c>
      <c r="T31" s="54">
        <v>21.7021788963924</v>
      </c>
      <c r="U31" s="56">
        <v>8.9595837917958399</v>
      </c>
    </row>
    <row r="32" spans="1:21" ht="12" thickBot="1">
      <c r="A32" s="80"/>
      <c r="B32" s="69" t="s">
        <v>30</v>
      </c>
      <c r="C32" s="70"/>
      <c r="D32" s="54">
        <v>94279.196100000001</v>
      </c>
      <c r="E32" s="54">
        <v>103896.5618</v>
      </c>
      <c r="F32" s="55">
        <v>90.7433263109194</v>
      </c>
      <c r="G32" s="54">
        <v>128649.59299999999</v>
      </c>
      <c r="H32" s="55">
        <v>-26.716288873140901</v>
      </c>
      <c r="I32" s="54">
        <v>26282.3122</v>
      </c>
      <c r="J32" s="55">
        <v>27.8771068138117</v>
      </c>
      <c r="K32" s="54">
        <v>37000.0841</v>
      </c>
      <c r="L32" s="55">
        <v>28.7603584567889</v>
      </c>
      <c r="M32" s="55">
        <v>-0.289668852401338</v>
      </c>
      <c r="N32" s="54">
        <v>1068578.098</v>
      </c>
      <c r="O32" s="54">
        <v>16470969.765000001</v>
      </c>
      <c r="P32" s="54">
        <v>19308</v>
      </c>
      <c r="Q32" s="54">
        <v>19197</v>
      </c>
      <c r="R32" s="55">
        <v>0.57821534614783698</v>
      </c>
      <c r="S32" s="54">
        <v>4.8829084369173401</v>
      </c>
      <c r="T32" s="54">
        <v>4.9600067145908202</v>
      </c>
      <c r="U32" s="56">
        <v>-1.57894170389471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0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115795.9026</v>
      </c>
      <c r="E34" s="54">
        <v>113459.63</v>
      </c>
      <c r="F34" s="55">
        <v>102.05912235039</v>
      </c>
      <c r="G34" s="54">
        <v>147068.85</v>
      </c>
      <c r="H34" s="55">
        <v>-21.264154441950101</v>
      </c>
      <c r="I34" s="54">
        <v>14685.2626</v>
      </c>
      <c r="J34" s="55">
        <v>12.682022653882701</v>
      </c>
      <c r="K34" s="54">
        <v>18861.201499999999</v>
      </c>
      <c r="L34" s="55">
        <v>12.8247426290476</v>
      </c>
      <c r="M34" s="55">
        <v>-0.221403652360111</v>
      </c>
      <c r="N34" s="54">
        <v>1493530.0215</v>
      </c>
      <c r="O34" s="54">
        <v>28313526.748100001</v>
      </c>
      <c r="P34" s="54">
        <v>8181</v>
      </c>
      <c r="Q34" s="54">
        <v>7878</v>
      </c>
      <c r="R34" s="55">
        <v>3.8461538461538498</v>
      </c>
      <c r="S34" s="54">
        <v>14.1542479647965</v>
      </c>
      <c r="T34" s="54">
        <v>13.814080654988601</v>
      </c>
      <c r="U34" s="56">
        <v>2.4032877667110499</v>
      </c>
    </row>
    <row r="35" spans="1:21" ht="12" customHeight="1" thickBot="1">
      <c r="A35" s="80"/>
      <c r="B35" s="69" t="s">
        <v>77</v>
      </c>
      <c r="C35" s="70"/>
      <c r="D35" s="54">
        <v>6231.3779999999997</v>
      </c>
      <c r="E35" s="57"/>
      <c r="F35" s="57"/>
      <c r="G35" s="57"/>
      <c r="H35" s="57"/>
      <c r="I35" s="54">
        <v>498.93939999999998</v>
      </c>
      <c r="J35" s="55">
        <v>8.0068870801931809</v>
      </c>
      <c r="K35" s="57"/>
      <c r="L35" s="57"/>
      <c r="M35" s="57"/>
      <c r="N35" s="54">
        <v>69035.814299999998</v>
      </c>
      <c r="O35" s="54">
        <v>71950.258600000001</v>
      </c>
      <c r="P35" s="54">
        <v>956</v>
      </c>
      <c r="Q35" s="54">
        <v>682</v>
      </c>
      <c r="R35" s="55">
        <v>40.175953079178903</v>
      </c>
      <c r="S35" s="54">
        <v>6.5181778242677799</v>
      </c>
      <c r="T35" s="54">
        <v>7.2692988269794698</v>
      </c>
      <c r="U35" s="56">
        <v>-11.5234813004824</v>
      </c>
    </row>
    <row r="36" spans="1:21" ht="12" customHeight="1" thickBot="1">
      <c r="A36" s="80"/>
      <c r="B36" s="69" t="s">
        <v>68</v>
      </c>
      <c r="C36" s="70"/>
      <c r="D36" s="54">
        <v>57264.11</v>
      </c>
      <c r="E36" s="57"/>
      <c r="F36" s="57"/>
      <c r="G36" s="54">
        <v>58576.959999999999</v>
      </c>
      <c r="H36" s="55">
        <v>-2.2412395590348102</v>
      </c>
      <c r="I36" s="54">
        <v>383.62</v>
      </c>
      <c r="J36" s="55">
        <v>0.66991349380964804</v>
      </c>
      <c r="K36" s="54">
        <v>2787.73</v>
      </c>
      <c r="L36" s="55">
        <v>4.7590895806132698</v>
      </c>
      <c r="M36" s="55">
        <v>-0.86238982971808598</v>
      </c>
      <c r="N36" s="54">
        <v>1366798</v>
      </c>
      <c r="O36" s="54">
        <v>21261398.68</v>
      </c>
      <c r="P36" s="54">
        <v>51</v>
      </c>
      <c r="Q36" s="54">
        <v>31</v>
      </c>
      <c r="R36" s="55">
        <v>64.516129032258107</v>
      </c>
      <c r="S36" s="54">
        <v>1122.82568627451</v>
      </c>
      <c r="T36" s="54">
        <v>1778.3016129032301</v>
      </c>
      <c r="U36" s="56">
        <v>-58.3773540845471</v>
      </c>
    </row>
    <row r="37" spans="1:21" ht="12" thickBot="1">
      <c r="A37" s="80"/>
      <c r="B37" s="69" t="s">
        <v>35</v>
      </c>
      <c r="C37" s="70"/>
      <c r="D37" s="54">
        <v>103812.9</v>
      </c>
      <c r="E37" s="57"/>
      <c r="F37" s="57"/>
      <c r="G37" s="54">
        <v>209991.51</v>
      </c>
      <c r="H37" s="55">
        <v>-50.563287058605397</v>
      </c>
      <c r="I37" s="54">
        <v>-8236.92</v>
      </c>
      <c r="J37" s="55">
        <v>-7.9343896567767596</v>
      </c>
      <c r="K37" s="54">
        <v>-25491.58</v>
      </c>
      <c r="L37" s="55">
        <v>-12.139338395157001</v>
      </c>
      <c r="M37" s="55">
        <v>-0.67687683540996701</v>
      </c>
      <c r="N37" s="54">
        <v>5185893.4400000004</v>
      </c>
      <c r="O37" s="54">
        <v>64443359.100000001</v>
      </c>
      <c r="P37" s="54">
        <v>56</v>
      </c>
      <c r="Q37" s="54">
        <v>62</v>
      </c>
      <c r="R37" s="55">
        <v>-9.67741935483871</v>
      </c>
      <c r="S37" s="54">
        <v>1853.80178571429</v>
      </c>
      <c r="T37" s="54">
        <v>1518.40483870968</v>
      </c>
      <c r="U37" s="56">
        <v>18.092384503523199</v>
      </c>
    </row>
    <row r="38" spans="1:21" ht="12" thickBot="1">
      <c r="A38" s="80"/>
      <c r="B38" s="69" t="s">
        <v>36</v>
      </c>
      <c r="C38" s="70"/>
      <c r="D38" s="54">
        <v>14756.42</v>
      </c>
      <c r="E38" s="57"/>
      <c r="F38" s="57"/>
      <c r="G38" s="54">
        <v>290686.40999999997</v>
      </c>
      <c r="H38" s="55">
        <v>-94.923594811329494</v>
      </c>
      <c r="I38" s="54">
        <v>43.6</v>
      </c>
      <c r="J38" s="55">
        <v>0.29546461811198099</v>
      </c>
      <c r="K38" s="54">
        <v>-16973.22</v>
      </c>
      <c r="L38" s="55">
        <v>-5.8390139394545502</v>
      </c>
      <c r="M38" s="55">
        <v>-1.0025687524229301</v>
      </c>
      <c r="N38" s="54">
        <v>6614530.6100000003</v>
      </c>
      <c r="O38" s="54">
        <v>37230003.579999998</v>
      </c>
      <c r="P38" s="54">
        <v>9</v>
      </c>
      <c r="Q38" s="54">
        <v>20</v>
      </c>
      <c r="R38" s="55">
        <v>-55</v>
      </c>
      <c r="S38" s="54">
        <v>1639.60222222222</v>
      </c>
      <c r="T38" s="54">
        <v>2091.5814999999998</v>
      </c>
      <c r="U38" s="56">
        <v>-27.566398218538101</v>
      </c>
    </row>
    <row r="39" spans="1:21" ht="12" thickBot="1">
      <c r="A39" s="80"/>
      <c r="B39" s="69" t="s">
        <v>37</v>
      </c>
      <c r="C39" s="70"/>
      <c r="D39" s="54">
        <v>88522.3</v>
      </c>
      <c r="E39" s="57"/>
      <c r="F39" s="57"/>
      <c r="G39" s="54">
        <v>283839.55</v>
      </c>
      <c r="H39" s="55">
        <v>-68.812556248768004</v>
      </c>
      <c r="I39" s="54">
        <v>-11958.26</v>
      </c>
      <c r="J39" s="55">
        <v>-13.5087542912916</v>
      </c>
      <c r="K39" s="54">
        <v>-35643.72</v>
      </c>
      <c r="L39" s="55">
        <v>-12.557700292295401</v>
      </c>
      <c r="M39" s="55">
        <v>-0.66450583721339995</v>
      </c>
      <c r="N39" s="54">
        <v>4496352.3</v>
      </c>
      <c r="O39" s="54">
        <v>38860393.670000002</v>
      </c>
      <c r="P39" s="54">
        <v>62</v>
      </c>
      <c r="Q39" s="54">
        <v>55</v>
      </c>
      <c r="R39" s="55">
        <v>12.7272727272727</v>
      </c>
      <c r="S39" s="54">
        <v>1427.7790322580599</v>
      </c>
      <c r="T39" s="54">
        <v>1460.03254545455</v>
      </c>
      <c r="U39" s="56">
        <v>-2.2589989394557199</v>
      </c>
    </row>
    <row r="40" spans="1:21" ht="12" thickBot="1">
      <c r="A40" s="80"/>
      <c r="B40" s="69" t="s">
        <v>70</v>
      </c>
      <c r="C40" s="70"/>
      <c r="D40" s="57"/>
      <c r="E40" s="57"/>
      <c r="F40" s="57"/>
      <c r="G40" s="54">
        <v>4.3099999999999996</v>
      </c>
      <c r="H40" s="57"/>
      <c r="I40" s="57"/>
      <c r="J40" s="57"/>
      <c r="K40" s="54">
        <v>4.3099999999999996</v>
      </c>
      <c r="L40" s="55">
        <v>100</v>
      </c>
      <c r="M40" s="57"/>
      <c r="N40" s="54">
        <v>1.81</v>
      </c>
      <c r="O40" s="54">
        <v>1246.26</v>
      </c>
      <c r="P40" s="57"/>
      <c r="Q40" s="57"/>
      <c r="R40" s="57"/>
      <c r="S40" s="57"/>
      <c r="T40" s="57"/>
      <c r="U40" s="58"/>
    </row>
    <row r="41" spans="1:21" ht="12" customHeight="1" thickBot="1">
      <c r="A41" s="80"/>
      <c r="B41" s="69" t="s">
        <v>32</v>
      </c>
      <c r="C41" s="70"/>
      <c r="D41" s="54">
        <v>45985.469799999999</v>
      </c>
      <c r="E41" s="57"/>
      <c r="F41" s="57"/>
      <c r="G41" s="54">
        <v>160857.26459999999</v>
      </c>
      <c r="H41" s="55">
        <v>-71.412251778400602</v>
      </c>
      <c r="I41" s="54">
        <v>2395.6152000000002</v>
      </c>
      <c r="J41" s="55">
        <v>5.2095046770621503</v>
      </c>
      <c r="K41" s="54">
        <v>9819.4614000000001</v>
      </c>
      <c r="L41" s="55">
        <v>6.1044562857747398</v>
      </c>
      <c r="M41" s="55">
        <v>-0.75603395110856098</v>
      </c>
      <c r="N41" s="54">
        <v>624846.83640000003</v>
      </c>
      <c r="O41" s="54">
        <v>12085602.1326</v>
      </c>
      <c r="P41" s="54">
        <v>86</v>
      </c>
      <c r="Q41" s="54">
        <v>89</v>
      </c>
      <c r="R41" s="55">
        <v>-3.3707865168539302</v>
      </c>
      <c r="S41" s="54">
        <v>534.71476511627895</v>
      </c>
      <c r="T41" s="54">
        <v>625.25688426966303</v>
      </c>
      <c r="U41" s="56">
        <v>-16.932788293903702</v>
      </c>
    </row>
    <row r="42" spans="1:21" ht="12" thickBot="1">
      <c r="A42" s="80"/>
      <c r="B42" s="69" t="s">
        <v>33</v>
      </c>
      <c r="C42" s="70"/>
      <c r="D42" s="54">
        <v>251794.63800000001</v>
      </c>
      <c r="E42" s="54">
        <v>708894.53509999998</v>
      </c>
      <c r="F42" s="55">
        <v>35.519336873499903</v>
      </c>
      <c r="G42" s="54">
        <v>427701.29</v>
      </c>
      <c r="H42" s="55">
        <v>-41.128389395318401</v>
      </c>
      <c r="I42" s="54">
        <v>13020.3487</v>
      </c>
      <c r="J42" s="55">
        <v>5.1710190508504796</v>
      </c>
      <c r="K42" s="54">
        <v>27708.143400000001</v>
      </c>
      <c r="L42" s="55">
        <v>6.4783866796380201</v>
      </c>
      <c r="M42" s="55">
        <v>-0.53008945738313196</v>
      </c>
      <c r="N42" s="54">
        <v>3868335.3177</v>
      </c>
      <c r="O42" s="54">
        <v>70060709.064899996</v>
      </c>
      <c r="P42" s="54">
        <v>1335</v>
      </c>
      <c r="Q42" s="54">
        <v>1213</v>
      </c>
      <c r="R42" s="55">
        <v>10.0577081615828</v>
      </c>
      <c r="S42" s="54">
        <v>188.61021573033699</v>
      </c>
      <c r="T42" s="54">
        <v>195.338758367683</v>
      </c>
      <c r="U42" s="56">
        <v>-3.5674327667205401</v>
      </c>
    </row>
    <row r="43" spans="1:21" ht="12" thickBot="1">
      <c r="A43" s="80"/>
      <c r="B43" s="69" t="s">
        <v>38</v>
      </c>
      <c r="C43" s="70"/>
      <c r="D43" s="54">
        <v>48644.52</v>
      </c>
      <c r="E43" s="57"/>
      <c r="F43" s="57"/>
      <c r="G43" s="54">
        <v>155385.53</v>
      </c>
      <c r="H43" s="55">
        <v>-68.694305061739001</v>
      </c>
      <c r="I43" s="54">
        <v>-2957.51</v>
      </c>
      <c r="J43" s="55">
        <v>-6.0798420870429002</v>
      </c>
      <c r="K43" s="54">
        <v>-12106.88</v>
      </c>
      <c r="L43" s="55">
        <v>-7.79151057373232</v>
      </c>
      <c r="M43" s="55">
        <v>-0.75571658428926403</v>
      </c>
      <c r="N43" s="54">
        <v>3044269.99</v>
      </c>
      <c r="O43" s="54">
        <v>31097935.300000001</v>
      </c>
      <c r="P43" s="54">
        <v>40</v>
      </c>
      <c r="Q43" s="54">
        <v>62</v>
      </c>
      <c r="R43" s="55">
        <v>-35.4838709677419</v>
      </c>
      <c r="S43" s="54">
        <v>1216.1130000000001</v>
      </c>
      <c r="T43" s="54">
        <v>1105.59838709677</v>
      </c>
      <c r="U43" s="56">
        <v>9.0875282891660305</v>
      </c>
    </row>
    <row r="44" spans="1:21" ht="12" thickBot="1">
      <c r="A44" s="80"/>
      <c r="B44" s="69" t="s">
        <v>39</v>
      </c>
      <c r="C44" s="70"/>
      <c r="D44" s="54">
        <v>36341.910000000003</v>
      </c>
      <c r="E44" s="57"/>
      <c r="F44" s="57"/>
      <c r="G44" s="54">
        <v>62782.080000000002</v>
      </c>
      <c r="H44" s="55">
        <v>-42.1141988287104</v>
      </c>
      <c r="I44" s="54">
        <v>5077.03</v>
      </c>
      <c r="J44" s="55">
        <v>13.970179332896899</v>
      </c>
      <c r="K44" s="54">
        <v>7810.87</v>
      </c>
      <c r="L44" s="55">
        <v>12.4412411949397</v>
      </c>
      <c r="M44" s="55">
        <v>-0.350004544948258</v>
      </c>
      <c r="N44" s="54">
        <v>1456415.74</v>
      </c>
      <c r="O44" s="54">
        <v>12172787.199999999</v>
      </c>
      <c r="P44" s="54">
        <v>37</v>
      </c>
      <c r="Q44" s="54">
        <v>36</v>
      </c>
      <c r="R44" s="55">
        <v>2.7777777777777701</v>
      </c>
      <c r="S44" s="54">
        <v>982.21378378378404</v>
      </c>
      <c r="T44" s="54">
        <v>1032.5505555555601</v>
      </c>
      <c r="U44" s="56">
        <v>-5.1248284846766401</v>
      </c>
    </row>
    <row r="45" spans="1:21" ht="12" thickBot="1">
      <c r="A45" s="80"/>
      <c r="B45" s="69" t="s">
        <v>76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16947.689299999998</v>
      </c>
      <c r="E46" s="60"/>
      <c r="F46" s="60"/>
      <c r="G46" s="59">
        <v>15079.9599</v>
      </c>
      <c r="H46" s="61">
        <v>12.3855064097352</v>
      </c>
      <c r="I46" s="59">
        <v>2525.1651000000002</v>
      </c>
      <c r="J46" s="61">
        <v>14.8997604056855</v>
      </c>
      <c r="K46" s="59">
        <v>2403.3499000000002</v>
      </c>
      <c r="L46" s="61">
        <v>15.9373759342689</v>
      </c>
      <c r="M46" s="61">
        <v>5.0685586813639001E-2</v>
      </c>
      <c r="N46" s="59">
        <v>179775.12330000001</v>
      </c>
      <c r="O46" s="59">
        <v>4199789.4765999997</v>
      </c>
      <c r="P46" s="59">
        <v>15</v>
      </c>
      <c r="Q46" s="59">
        <v>11</v>
      </c>
      <c r="R46" s="61">
        <v>36.363636363636402</v>
      </c>
      <c r="S46" s="59">
        <v>1129.84595333333</v>
      </c>
      <c r="T46" s="59">
        <v>428.4905</v>
      </c>
      <c r="U46" s="62">
        <v>62.075316662785397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56062</v>
      </c>
      <c r="D2" s="37">
        <v>460440.92830341897</v>
      </c>
      <c r="E2" s="37">
        <v>341959.15210512799</v>
      </c>
      <c r="F2" s="37">
        <v>118481.776198291</v>
      </c>
      <c r="G2" s="37">
        <v>341959.15210512799</v>
      </c>
      <c r="H2" s="37">
        <v>0.25732242490879098</v>
      </c>
    </row>
    <row r="3" spans="1:8">
      <c r="A3" s="37">
        <v>2</v>
      </c>
      <c r="B3" s="37">
        <v>13</v>
      </c>
      <c r="C3" s="37">
        <v>5291</v>
      </c>
      <c r="D3" s="37">
        <v>53451.294964102599</v>
      </c>
      <c r="E3" s="37">
        <v>41029.202778632498</v>
      </c>
      <c r="F3" s="37">
        <v>12422.092185470099</v>
      </c>
      <c r="G3" s="37">
        <v>41029.202778632498</v>
      </c>
      <c r="H3" s="37">
        <v>0.23240021020655599</v>
      </c>
    </row>
    <row r="4" spans="1:8">
      <c r="A4" s="37">
        <v>3</v>
      </c>
      <c r="B4" s="37">
        <v>14</v>
      </c>
      <c r="C4" s="37">
        <v>93441</v>
      </c>
      <c r="D4" s="37">
        <v>80013.654477376898</v>
      </c>
      <c r="E4" s="37">
        <v>55936.129635180499</v>
      </c>
      <c r="F4" s="37">
        <v>24077.524842196399</v>
      </c>
      <c r="G4" s="37">
        <v>55936.129635180499</v>
      </c>
      <c r="H4" s="37">
        <v>0.30091769960343601</v>
      </c>
    </row>
    <row r="5" spans="1:8">
      <c r="A5" s="37">
        <v>4</v>
      </c>
      <c r="B5" s="37">
        <v>15</v>
      </c>
      <c r="C5" s="37">
        <v>2532</v>
      </c>
      <c r="D5" s="37">
        <v>41538.503030542299</v>
      </c>
      <c r="E5" s="37">
        <v>33030.375881869797</v>
      </c>
      <c r="F5" s="37">
        <v>8508.1271486725691</v>
      </c>
      <c r="G5" s="37">
        <v>33030.375881869797</v>
      </c>
      <c r="H5" s="37">
        <v>0.20482507861240801</v>
      </c>
    </row>
    <row r="6" spans="1:8">
      <c r="A6" s="37">
        <v>5</v>
      </c>
      <c r="B6" s="37">
        <v>16</v>
      </c>
      <c r="C6" s="37">
        <v>2753</v>
      </c>
      <c r="D6" s="37">
        <v>124314.704276923</v>
      </c>
      <c r="E6" s="37">
        <v>101516.778038462</v>
      </c>
      <c r="F6" s="37">
        <v>22797.926238461499</v>
      </c>
      <c r="G6" s="37">
        <v>101516.778038462</v>
      </c>
      <c r="H6" s="37">
        <v>0.18338881446942101</v>
      </c>
    </row>
    <row r="7" spans="1:8">
      <c r="A7" s="37">
        <v>6</v>
      </c>
      <c r="B7" s="37">
        <v>17</v>
      </c>
      <c r="C7" s="37">
        <v>14948</v>
      </c>
      <c r="D7" s="37">
        <v>176537.291693162</v>
      </c>
      <c r="E7" s="37">
        <v>122880.024894017</v>
      </c>
      <c r="F7" s="37">
        <v>53657.266799145298</v>
      </c>
      <c r="G7" s="37">
        <v>122880.024894017</v>
      </c>
      <c r="H7" s="37">
        <v>0.30394295893247503</v>
      </c>
    </row>
    <row r="8" spans="1:8">
      <c r="A8" s="37">
        <v>7</v>
      </c>
      <c r="B8" s="37">
        <v>18</v>
      </c>
      <c r="C8" s="37">
        <v>33768</v>
      </c>
      <c r="D8" s="37">
        <v>98118.936864957301</v>
      </c>
      <c r="E8" s="37">
        <v>76640.900934188001</v>
      </c>
      <c r="F8" s="37">
        <v>21478.035930769202</v>
      </c>
      <c r="G8" s="37">
        <v>76640.900934188001</v>
      </c>
      <c r="H8" s="37">
        <v>0.218897968292602</v>
      </c>
    </row>
    <row r="9" spans="1:8">
      <c r="A9" s="37">
        <v>8</v>
      </c>
      <c r="B9" s="37">
        <v>19</v>
      </c>
      <c r="C9" s="37">
        <v>14049</v>
      </c>
      <c r="D9" s="37">
        <v>89649.223289743604</v>
      </c>
      <c r="E9" s="37">
        <v>68500.958032478593</v>
      </c>
      <c r="F9" s="37">
        <v>21148.265257265</v>
      </c>
      <c r="G9" s="37">
        <v>68500.958032478593</v>
      </c>
      <c r="H9" s="37">
        <v>0.23590015039967899</v>
      </c>
    </row>
    <row r="10" spans="1:8">
      <c r="A10" s="37">
        <v>9</v>
      </c>
      <c r="B10" s="37">
        <v>21</v>
      </c>
      <c r="C10" s="37">
        <v>163894</v>
      </c>
      <c r="D10" s="37">
        <v>676772.30965982901</v>
      </c>
      <c r="E10" s="37">
        <v>675468.111966667</v>
      </c>
      <c r="F10" s="37">
        <v>1304.1976931623899</v>
      </c>
      <c r="G10" s="37">
        <v>675468.111966667</v>
      </c>
      <c r="H10" s="37">
        <v>1.92708489184188E-3</v>
      </c>
    </row>
    <row r="11" spans="1:8">
      <c r="A11" s="37">
        <v>10</v>
      </c>
      <c r="B11" s="37">
        <v>22</v>
      </c>
      <c r="C11" s="37">
        <v>21986</v>
      </c>
      <c r="D11" s="37">
        <v>382939.95511111099</v>
      </c>
      <c r="E11" s="37">
        <v>334418.112333333</v>
      </c>
      <c r="F11" s="37">
        <v>48521.842777777798</v>
      </c>
      <c r="G11" s="37">
        <v>334418.112333333</v>
      </c>
      <c r="H11" s="37">
        <v>0.12670874932258999</v>
      </c>
    </row>
    <row r="12" spans="1:8">
      <c r="A12" s="37">
        <v>11</v>
      </c>
      <c r="B12" s="37">
        <v>23</v>
      </c>
      <c r="C12" s="37">
        <v>132795.21100000001</v>
      </c>
      <c r="D12" s="37">
        <v>1209950.3432897399</v>
      </c>
      <c r="E12" s="37">
        <v>1028874.71060427</v>
      </c>
      <c r="F12" s="37">
        <v>181075.63268546999</v>
      </c>
      <c r="G12" s="37">
        <v>1028874.71060427</v>
      </c>
      <c r="H12" s="37">
        <v>0.14965542486077699</v>
      </c>
    </row>
    <row r="13" spans="1:8">
      <c r="A13" s="37">
        <v>12</v>
      </c>
      <c r="B13" s="37">
        <v>24</v>
      </c>
      <c r="C13" s="37">
        <v>14119</v>
      </c>
      <c r="D13" s="37">
        <v>402744.76255470101</v>
      </c>
      <c r="E13" s="37">
        <v>363451.38605299097</v>
      </c>
      <c r="F13" s="37">
        <v>39293.376501709397</v>
      </c>
      <c r="G13" s="37">
        <v>363451.38605299097</v>
      </c>
      <c r="H13" s="37">
        <v>9.75639664497749E-2</v>
      </c>
    </row>
    <row r="14" spans="1:8">
      <c r="A14" s="37">
        <v>13</v>
      </c>
      <c r="B14" s="37">
        <v>25</v>
      </c>
      <c r="C14" s="37">
        <v>73290</v>
      </c>
      <c r="D14" s="37">
        <v>862032.92050000001</v>
      </c>
      <c r="E14" s="37">
        <v>768335.15590000001</v>
      </c>
      <c r="F14" s="37">
        <v>93697.764599999995</v>
      </c>
      <c r="G14" s="37">
        <v>768335.15590000001</v>
      </c>
      <c r="H14" s="37">
        <v>0.10869395167142</v>
      </c>
    </row>
    <row r="15" spans="1:8">
      <c r="A15" s="37">
        <v>14</v>
      </c>
      <c r="B15" s="37">
        <v>26</v>
      </c>
      <c r="C15" s="37">
        <v>45780</v>
      </c>
      <c r="D15" s="37">
        <v>260077.97871595199</v>
      </c>
      <c r="E15" s="37">
        <v>224612.21573696399</v>
      </c>
      <c r="F15" s="37">
        <v>35465.762978988001</v>
      </c>
      <c r="G15" s="37">
        <v>224612.21573696399</v>
      </c>
      <c r="H15" s="37">
        <v>0.13636588208693501</v>
      </c>
    </row>
    <row r="16" spans="1:8">
      <c r="A16" s="37">
        <v>15</v>
      </c>
      <c r="B16" s="37">
        <v>27</v>
      </c>
      <c r="C16" s="37">
        <v>141845.522</v>
      </c>
      <c r="D16" s="37">
        <v>1077960.44566838</v>
      </c>
      <c r="E16" s="37">
        <v>1037259.61915812</v>
      </c>
      <c r="F16" s="37">
        <v>40700.826510256396</v>
      </c>
      <c r="G16" s="37">
        <v>1037259.61915812</v>
      </c>
      <c r="H16" s="37">
        <v>3.7757254149543798E-2</v>
      </c>
    </row>
    <row r="17" spans="1:8">
      <c r="A17" s="37">
        <v>16</v>
      </c>
      <c r="B17" s="37">
        <v>29</v>
      </c>
      <c r="C17" s="37">
        <v>152688</v>
      </c>
      <c r="D17" s="37">
        <v>2119720.3785111099</v>
      </c>
      <c r="E17" s="37">
        <v>1939561.95813761</v>
      </c>
      <c r="F17" s="37">
        <v>180158.42037350399</v>
      </c>
      <c r="G17" s="37">
        <v>1939561.95813761</v>
      </c>
      <c r="H17" s="37">
        <v>8.4991597099258603E-2</v>
      </c>
    </row>
    <row r="18" spans="1:8">
      <c r="A18" s="37">
        <v>17</v>
      </c>
      <c r="B18" s="37">
        <v>31</v>
      </c>
      <c r="C18" s="37">
        <v>19045.183000000001</v>
      </c>
      <c r="D18" s="37">
        <v>182618.403910211</v>
      </c>
      <c r="E18" s="37">
        <v>152185.59907136799</v>
      </c>
      <c r="F18" s="37">
        <v>30432.8048388426</v>
      </c>
      <c r="G18" s="37">
        <v>152185.59907136799</v>
      </c>
      <c r="H18" s="37">
        <v>0.16664697635735401</v>
      </c>
    </row>
    <row r="19" spans="1:8">
      <c r="A19" s="37">
        <v>18</v>
      </c>
      <c r="B19" s="37">
        <v>32</v>
      </c>
      <c r="C19" s="37">
        <v>12377.932000000001</v>
      </c>
      <c r="D19" s="37">
        <v>190198.851748869</v>
      </c>
      <c r="E19" s="37">
        <v>174929.021915202</v>
      </c>
      <c r="F19" s="37">
        <v>15269.829833666699</v>
      </c>
      <c r="G19" s="37">
        <v>174929.021915202</v>
      </c>
      <c r="H19" s="37">
        <v>8.0283501678697397E-2</v>
      </c>
    </row>
    <row r="20" spans="1:8">
      <c r="A20" s="37">
        <v>19</v>
      </c>
      <c r="B20" s="37">
        <v>33</v>
      </c>
      <c r="C20" s="37">
        <v>36319.521000000001</v>
      </c>
      <c r="D20" s="37">
        <v>498190.90221176198</v>
      </c>
      <c r="E20" s="37">
        <v>388614.69659990899</v>
      </c>
      <c r="F20" s="37">
        <v>109576.205611852</v>
      </c>
      <c r="G20" s="37">
        <v>388614.69659990899</v>
      </c>
      <c r="H20" s="37">
        <v>0.21994822692541999</v>
      </c>
    </row>
    <row r="21" spans="1:8">
      <c r="A21" s="37">
        <v>20</v>
      </c>
      <c r="B21" s="37">
        <v>34</v>
      </c>
      <c r="C21" s="37">
        <v>30934.993999999999</v>
      </c>
      <c r="D21" s="37">
        <v>179859.28304832501</v>
      </c>
      <c r="E21" s="37">
        <v>130471.56620304901</v>
      </c>
      <c r="F21" s="37">
        <v>49387.716845275303</v>
      </c>
      <c r="G21" s="37">
        <v>130471.56620304901</v>
      </c>
      <c r="H21" s="37">
        <v>0.274590869085171</v>
      </c>
    </row>
    <row r="22" spans="1:8">
      <c r="A22" s="37">
        <v>21</v>
      </c>
      <c r="B22" s="37">
        <v>35</v>
      </c>
      <c r="C22" s="37">
        <v>23141.234</v>
      </c>
      <c r="D22" s="37">
        <v>730284.59035575204</v>
      </c>
      <c r="E22" s="37">
        <v>705273.83330796496</v>
      </c>
      <c r="F22" s="37">
        <v>25010.7570477876</v>
      </c>
      <c r="G22" s="37">
        <v>705273.83330796496</v>
      </c>
      <c r="H22" s="37">
        <v>3.4247959464136897E-2</v>
      </c>
    </row>
    <row r="23" spans="1:8">
      <c r="A23" s="37">
        <v>22</v>
      </c>
      <c r="B23" s="37">
        <v>36</v>
      </c>
      <c r="C23" s="37">
        <v>134079.739</v>
      </c>
      <c r="D23" s="37">
        <v>708263.69151238899</v>
      </c>
      <c r="E23" s="37">
        <v>600979.30612458801</v>
      </c>
      <c r="F23" s="37">
        <v>107284.385387802</v>
      </c>
      <c r="G23" s="37">
        <v>600979.30612458801</v>
      </c>
      <c r="H23" s="37">
        <v>0.15147520150117</v>
      </c>
    </row>
    <row r="24" spans="1:8">
      <c r="A24" s="37">
        <v>23</v>
      </c>
      <c r="B24" s="37">
        <v>37</v>
      </c>
      <c r="C24" s="37">
        <v>135416.141</v>
      </c>
      <c r="D24" s="37">
        <v>1078268.0934548699</v>
      </c>
      <c r="E24" s="37">
        <v>972001.23534948996</v>
      </c>
      <c r="F24" s="37">
        <v>106266.858105377</v>
      </c>
      <c r="G24" s="37">
        <v>972001.23534948996</v>
      </c>
      <c r="H24" s="37">
        <v>9.8553280719722094E-2</v>
      </c>
    </row>
    <row r="25" spans="1:8">
      <c r="A25" s="37">
        <v>24</v>
      </c>
      <c r="B25" s="37">
        <v>38</v>
      </c>
      <c r="C25" s="37">
        <v>151683.465</v>
      </c>
      <c r="D25" s="37">
        <v>624316.138806195</v>
      </c>
      <c r="E25" s="37">
        <v>596842.34947787598</v>
      </c>
      <c r="F25" s="37">
        <v>27473.789328318599</v>
      </c>
      <c r="G25" s="37">
        <v>596842.34947787598</v>
      </c>
      <c r="H25" s="37">
        <v>4.4006213552085102E-2</v>
      </c>
    </row>
    <row r="26" spans="1:8">
      <c r="A26" s="37">
        <v>25</v>
      </c>
      <c r="B26" s="37">
        <v>39</v>
      </c>
      <c r="C26" s="37">
        <v>164751.22200000001</v>
      </c>
      <c r="D26" s="37">
        <v>94279.144337553895</v>
      </c>
      <c r="E26" s="37">
        <v>67996.878775033605</v>
      </c>
      <c r="F26" s="37">
        <v>26282.265562520301</v>
      </c>
      <c r="G26" s="37">
        <v>67996.878775033605</v>
      </c>
      <c r="H26" s="37">
        <v>0.27877072651847801</v>
      </c>
    </row>
    <row r="27" spans="1:8">
      <c r="A27" s="37">
        <v>26</v>
      </c>
      <c r="B27" s="37">
        <v>42</v>
      </c>
      <c r="C27" s="37">
        <v>6808.817</v>
      </c>
      <c r="D27" s="37">
        <v>115795.9011</v>
      </c>
      <c r="E27" s="37">
        <v>101110.64049999999</v>
      </c>
      <c r="F27" s="37">
        <v>14685.2606</v>
      </c>
      <c r="G27" s="37">
        <v>101110.64049999999</v>
      </c>
      <c r="H27" s="37">
        <v>0.126820210909866</v>
      </c>
    </row>
    <row r="28" spans="1:8">
      <c r="A28" s="37">
        <v>27</v>
      </c>
      <c r="B28" s="37">
        <v>43</v>
      </c>
      <c r="C28" s="37">
        <v>902.58600000000001</v>
      </c>
      <c r="D28" s="37">
        <v>6231.3846000000003</v>
      </c>
      <c r="E28" s="37">
        <v>5732.4371000000001</v>
      </c>
      <c r="F28" s="37">
        <v>498.94749999999999</v>
      </c>
      <c r="G28" s="37">
        <v>5732.4371000000001</v>
      </c>
      <c r="H28" s="37">
        <v>8.0070085868235399E-2</v>
      </c>
    </row>
    <row r="29" spans="1:8">
      <c r="A29" s="37">
        <v>28</v>
      </c>
      <c r="B29" s="37">
        <v>75</v>
      </c>
      <c r="C29" s="37">
        <v>95</v>
      </c>
      <c r="D29" s="37">
        <v>45985.4700854701</v>
      </c>
      <c r="E29" s="37">
        <v>43589.854700854703</v>
      </c>
      <c r="F29" s="37">
        <v>2395.6153846153802</v>
      </c>
      <c r="G29" s="37">
        <v>43589.854700854703</v>
      </c>
      <c r="H29" s="37">
        <v>5.2095050461870199E-2</v>
      </c>
    </row>
    <row r="30" spans="1:8">
      <c r="A30" s="37">
        <v>29</v>
      </c>
      <c r="B30" s="37">
        <v>76</v>
      </c>
      <c r="C30" s="37">
        <v>1490</v>
      </c>
      <c r="D30" s="37">
        <v>251794.63443589699</v>
      </c>
      <c r="E30" s="37">
        <v>238774.29121025599</v>
      </c>
      <c r="F30" s="37">
        <v>13020.343225641</v>
      </c>
      <c r="G30" s="37">
        <v>238774.29121025599</v>
      </c>
      <c r="H30" s="37">
        <v>5.1710169499087501E-2</v>
      </c>
    </row>
    <row r="31" spans="1:8">
      <c r="A31" s="30">
        <v>30</v>
      </c>
      <c r="B31" s="39">
        <v>99</v>
      </c>
      <c r="C31" s="40">
        <v>16</v>
      </c>
      <c r="D31" s="40">
        <v>16947.689282202598</v>
      </c>
      <c r="E31" s="40">
        <v>14422.524014824899</v>
      </c>
      <c r="F31" s="40">
        <v>2525.1652673776598</v>
      </c>
      <c r="G31" s="40">
        <v>14422.524014824899</v>
      </c>
      <c r="H31" s="40">
        <v>0.148997614089458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43</v>
      </c>
      <c r="D34" s="34">
        <v>57264.11</v>
      </c>
      <c r="E34" s="34">
        <v>56880.49</v>
      </c>
      <c r="F34" s="30"/>
      <c r="G34" s="30"/>
      <c r="H34" s="30"/>
    </row>
    <row r="35" spans="1:8">
      <c r="A35" s="30"/>
      <c r="B35" s="33">
        <v>71</v>
      </c>
      <c r="C35" s="34">
        <v>50</v>
      </c>
      <c r="D35" s="34">
        <v>103812.9</v>
      </c>
      <c r="E35" s="34">
        <v>112049.82</v>
      </c>
      <c r="F35" s="30"/>
      <c r="G35" s="30"/>
      <c r="H35" s="30"/>
    </row>
    <row r="36" spans="1:8">
      <c r="A36" s="30"/>
      <c r="B36" s="33">
        <v>72</v>
      </c>
      <c r="C36" s="34">
        <v>5</v>
      </c>
      <c r="D36" s="34">
        <v>14756.42</v>
      </c>
      <c r="E36" s="34">
        <v>14712.82</v>
      </c>
      <c r="F36" s="30"/>
      <c r="G36" s="30"/>
      <c r="H36" s="30"/>
    </row>
    <row r="37" spans="1:8">
      <c r="A37" s="30"/>
      <c r="B37" s="33">
        <v>73</v>
      </c>
      <c r="C37" s="34">
        <v>52</v>
      </c>
      <c r="D37" s="34">
        <v>88522.3</v>
      </c>
      <c r="E37" s="34">
        <v>100480.56</v>
      </c>
      <c r="F37" s="30"/>
      <c r="G37" s="30"/>
      <c r="H37" s="30"/>
    </row>
    <row r="38" spans="1:8">
      <c r="A38" s="30"/>
      <c r="B38" s="33">
        <v>77</v>
      </c>
      <c r="C38" s="34">
        <v>38</v>
      </c>
      <c r="D38" s="34">
        <v>48644.52</v>
      </c>
      <c r="E38" s="34">
        <v>51602.03</v>
      </c>
      <c r="F38" s="30"/>
      <c r="G38" s="30"/>
      <c r="H38" s="30"/>
    </row>
    <row r="39" spans="1:8">
      <c r="A39" s="30"/>
      <c r="B39" s="33">
        <v>78</v>
      </c>
      <c r="C39" s="34">
        <v>33</v>
      </c>
      <c r="D39" s="34">
        <v>36341.910000000003</v>
      </c>
      <c r="E39" s="34">
        <v>31264.880000000001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2016-05-11T00:33:47Z</dcterms:modified>
</cp:coreProperties>
</file>