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<sst xmlns="http://schemas.openxmlformats.org/spreadsheetml/2006/main" count="119" uniqueCount="78">
  <si>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</si>
  <si>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</si>
  <si>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</si>
  <si>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</si>
  <si>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</si>
  <si>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</si>
  <si>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</si>
  <si>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</si>
  <si>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</si>
  <si>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</si>
  <si>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</si>
  <si>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</si>
  <si>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</si>
  <si>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</si>
  <si>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</si>
  <si>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</si>
  <si>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</si>
  <si>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</si>
  <si>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</si>
  <si>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</si>
  <si>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</si>
  <si>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</si>
  <si>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</si>
  <si>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</si>
  <si>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</si>
  <si>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</si>
  <si>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</si>
  <si>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</si>
  <si>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</si>
  <si>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</si>
  <si>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</si>
  <si>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</si>
  <si>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</si>
  <si>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</si>
  <si>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</si>
  <si>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</si>
  <si>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</si>
  <si>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</si>
  <si>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</si>
  <si>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</si>
  <si>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9" type="noConversion"/>
  </si>
  <si>
    <t>COST</t>
    <phoneticPr fontId="39" type="noConversion"/>
  </si>
  <si>
    <t>成本</t>
    <phoneticPr fontId="39" type="noConversion"/>
  </si>
  <si>
    <t>销售金额差异</t>
    <phoneticPr fontId="39" type="noConversion"/>
  </si>
  <si>
    <t>销售成本差异</t>
    <phoneticPr fontId="3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</si>
  <si>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</si>
  <si>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</si>
  <si>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</si>
  <si>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</si>
  <si>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</si>
  <si>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</si>
  <si>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</si>
  <si>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</si>
  <si>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</si>
  <si>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</si>
  <si>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</si>
  <si>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</si>
  <si>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</si>
  <si>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</si>
  <si>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</si>
  <si>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</si>
  <si>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</si>
  <si>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</si>
  <si>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</si>
  <si>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</si>
  <si>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</si>
  <si>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</si>
  <si>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</si>
  <si>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</si>
  <si>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</si>
  <si>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</si>
  <si>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9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</si>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</sst>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4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5">
    <xf numFmtId="0" fontId="0" fillId="0" borderId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60" fillId="2" borderId="0" applyNumberFormat="0" applyBorder="0" applyAlignment="0" applyProtection="0"/>
    <xf numFmtId="0" fontId="58" fillId="3" borderId="0" applyNumberFormat="0" applyBorder="0" applyAlignment="0" applyProtection="0"/>
    <xf numFmtId="0" fontId="67" fillId="4" borderId="0" applyNumberFormat="0" applyBorder="0" applyAlignment="0" applyProtection="0"/>
    <xf numFmtId="0" fontId="69" fillId="5" borderId="4" applyNumberFormat="0" applyAlignment="0" applyProtection="0"/>
    <xf numFmtId="0" fontId="68" fillId="6" borderId="5" applyNumberFormat="0" applyAlignment="0" applyProtection="0"/>
    <xf numFmtId="0" fontId="62" fillId="6" borderId="4" applyNumberFormat="0" applyAlignment="0" applyProtection="0"/>
    <xf numFmtId="0" fontId="66" fillId="0" borderId="6" applyNumberFormat="0" applyFill="0" applyAlignment="0" applyProtection="0"/>
    <xf numFmtId="0" fontId="63" fillId="7" borderId="7" applyNumberFormat="0" applyAlignment="0" applyProtection="0"/>
    <xf numFmtId="0" fontId="65" fillId="0" borderId="0" applyNumberForma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64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52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2" fillId="32" borderId="0" applyNumberFormat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9" fillId="0" borderId="0" applyNumberFormat="0" applyFill="0" applyBorder="0" applyAlignment="0" applyProtection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0" fillId="0" borderId="0"/>
    <xf numFmtId="43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60" fillId="2" borderId="0" applyNumberFormat="0" applyBorder="0" applyAlignment="0" applyProtection="0"/>
    <xf numFmtId="0" fontId="58" fillId="3" borderId="0" applyNumberFormat="0" applyBorder="0" applyAlignment="0" applyProtection="0"/>
    <xf numFmtId="0" fontId="67" fillId="4" borderId="0" applyNumberFormat="0" applyBorder="0" applyAlignment="0" applyProtection="0"/>
    <xf numFmtId="0" fontId="69" fillId="5" borderId="4" applyNumberFormat="0" applyAlignment="0" applyProtection="0"/>
    <xf numFmtId="0" fontId="68" fillId="6" borderId="5" applyNumberFormat="0" applyAlignment="0" applyProtection="0"/>
    <xf numFmtId="0" fontId="62" fillId="6" borderId="4" applyNumberFormat="0" applyAlignment="0" applyProtection="0"/>
    <xf numFmtId="0" fontId="66" fillId="0" borderId="6" applyNumberFormat="0" applyFill="0" applyAlignment="0" applyProtection="0"/>
    <xf numFmtId="0" fontId="63" fillId="7" borderId="7" applyNumberFormat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52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2" fillId="32" borderId="0" applyNumberFormat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3" fillId="38" borderId="21">
      <alignment vertical="center"/>
    </xf>
    <xf numFmtId="0" fontId="72" fillId="0" borderId="0"/>
    <xf numFmtId="180" fontId="74" fillId="0" borderId="0" applyFont="0" applyFill="0" applyBorder="0" applyAlignment="0" applyProtection="0"/>
    <xf numFmtId="181" fontId="74" fillId="0" borderId="0" applyFont="0" applyFill="0" applyBorder="0" applyAlignment="0" applyProtection="0"/>
    <xf numFmtId="178" fontId="74" fillId="0" borderId="0" applyFont="0" applyFill="0" applyBorder="0" applyAlignment="0" applyProtection="0"/>
    <xf numFmtId="179" fontId="74" fillId="0" borderId="0" applyFon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1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9" fillId="0" borderId="3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3" fillId="5" borderId="4" applyNumberFormat="0" applyAlignment="0" applyProtection="0">
      <alignment vertical="center"/>
    </xf>
    <xf numFmtId="0" fontId="84" fillId="6" borderId="5" applyNumberFormat="0" applyAlignment="0" applyProtection="0">
      <alignment vertical="center"/>
    </xf>
    <xf numFmtId="0" fontId="85" fillId="6" borderId="4" applyNumberFormat="0" applyAlignment="0" applyProtection="0">
      <alignment vertical="center"/>
    </xf>
    <xf numFmtId="0" fontId="86" fillId="0" borderId="6" applyNumberFormat="0" applyFill="0" applyAlignment="0" applyProtection="0">
      <alignment vertical="center"/>
    </xf>
    <xf numFmtId="0" fontId="87" fillId="7" borderId="7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9" applyNumberFormat="0" applyFill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1" fillId="20" borderId="0" applyNumberFormat="0" applyBorder="0" applyAlignment="0" applyProtection="0">
      <alignment vertical="center"/>
    </xf>
    <xf numFmtId="0" fontId="9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1" fillId="24" borderId="0" applyNumberFormat="0" applyBorder="0" applyAlignment="0" applyProtection="0">
      <alignment vertical="center"/>
    </xf>
    <xf numFmtId="0" fontId="9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1" fillId="28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1" fillId="32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1" fillId="20" borderId="0" applyNumberFormat="0" applyBorder="0" applyAlignment="0" applyProtection="0">
      <alignment vertical="center"/>
    </xf>
    <xf numFmtId="0" fontId="9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1" fillId="24" borderId="0" applyNumberFormat="0" applyBorder="0" applyAlignment="0" applyProtection="0">
      <alignment vertical="center"/>
    </xf>
    <xf numFmtId="0" fontId="9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1" fillId="28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1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6" fillId="0" borderId="0" xfId="0" applyFont="1"/>
    <xf numFmtId="177" fontId="36" fillId="0" borderId="0" xfId="0" applyNumberFormat="1" applyFont="1"/>
    <xf numFmtId="0" fontId="0" fillId="0" borderId="0" xfId="0" applyAlignment="1"/>
    <xf numFmtId="0" fontId="36" fillId="0" borderId="0" xfId="0" applyNumberFormat="1" applyFont="1"/>
    <xf numFmtId="0" fontId="37" fillId="0" borderId="18" xfId="0" applyFont="1" applyBorder="1" applyAlignment="1">
      <alignment wrapText="1"/>
    </xf>
    <xf numFmtId="0" fontId="37" fillId="0" borderId="18" xfId="0" applyNumberFormat="1" applyFont="1" applyBorder="1" applyAlignment="1">
      <alignment wrapText="1"/>
    </xf>
    <xf numFmtId="0" fontId="36" fillId="0" borderId="18" xfId="0" applyFont="1" applyBorder="1" applyAlignment="1">
      <alignment wrapText="1"/>
    </xf>
    <xf numFmtId="0" fontId="36" fillId="0" borderId="18" xfId="0" applyFont="1" applyBorder="1" applyAlignment="1">
      <alignment horizontal="right" vertical="center" wrapText="1"/>
    </xf>
    <xf numFmtId="49" fontId="37" fillId="36" borderId="18" xfId="0" applyNumberFormat="1" applyFont="1" applyFill="1" applyBorder="1" applyAlignment="1">
      <alignment vertical="center" wrapText="1"/>
    </xf>
    <xf numFmtId="49" fontId="40" fillId="37" borderId="18" xfId="0" applyNumberFormat="1" applyFont="1" applyFill="1" applyBorder="1" applyAlignment="1">
      <alignment horizontal="center" vertical="center" wrapText="1"/>
    </xf>
    <xf numFmtId="0" fontId="37" fillId="33" borderId="18" xfId="0" applyFont="1" applyFill="1" applyBorder="1" applyAlignment="1">
      <alignment vertical="center" wrapText="1"/>
    </xf>
    <xf numFmtId="0" fontId="37" fillId="33" borderId="18" xfId="0" applyNumberFormat="1" applyFont="1" applyFill="1" applyBorder="1" applyAlignment="1">
      <alignment vertical="center" wrapText="1"/>
    </xf>
    <xf numFmtId="0" fontId="37" fillId="36" borderId="18" xfId="0" applyFont="1" applyFill="1" applyBorder="1" applyAlignment="1">
      <alignment vertical="center" wrapText="1"/>
    </xf>
    <xf numFmtId="0" fontId="37" fillId="37" borderId="18" xfId="0" applyFont="1" applyFill="1" applyBorder="1" applyAlignment="1">
      <alignment vertical="center" wrapText="1"/>
    </xf>
    <xf numFmtId="4" fontId="37" fillId="36" borderId="18" xfId="0" applyNumberFormat="1" applyFont="1" applyFill="1" applyBorder="1" applyAlignment="1">
      <alignment horizontal="right" vertical="top" wrapText="1"/>
    </xf>
    <xf numFmtId="4" fontId="37" fillId="37" borderId="18" xfId="0" applyNumberFormat="1" applyFont="1" applyFill="1" applyBorder="1" applyAlignment="1">
      <alignment horizontal="right" vertical="top" wrapText="1"/>
    </xf>
    <xf numFmtId="177" fontId="36" fillId="36" borderId="18" xfId="0" applyNumberFormat="1" applyFont="1" applyFill="1" applyBorder="1" applyAlignment="1">
      <alignment horizontal="center" vertical="center"/>
    </xf>
    <xf numFmtId="177" fontId="36" fillId="37" borderId="18" xfId="0" applyNumberFormat="1" applyFont="1" applyFill="1" applyBorder="1" applyAlignment="1">
      <alignment horizontal="center" vertical="center"/>
    </xf>
    <xf numFmtId="177" fontId="41" fillId="0" borderId="18" xfId="0" applyNumberFormat="1" applyFont="1" applyBorder="1"/>
    <xf numFmtId="177" fontId="36" fillId="36" borderId="18" xfId="0" applyNumberFormat="1" applyFont="1" applyFill="1" applyBorder="1"/>
    <xf numFmtId="177" fontId="36" fillId="37" borderId="18" xfId="0" applyNumberFormat="1" applyFont="1" applyFill="1" applyBorder="1"/>
    <xf numFmtId="177" fontId="36" fillId="0" borderId="18" xfId="0" applyNumberFormat="1" applyFont="1" applyBorder="1"/>
    <xf numFmtId="49" fontId="37" fillId="0" borderId="18" xfId="0" applyNumberFormat="1" applyFont="1" applyFill="1" applyBorder="1" applyAlignment="1">
      <alignment vertical="center" wrapText="1"/>
    </xf>
    <xf numFmtId="0" fontId="37" fillId="0" borderId="18" xfId="0" applyFont="1" applyFill="1" applyBorder="1" applyAlignment="1">
      <alignment vertical="center" wrapText="1"/>
    </xf>
    <xf numFmtId="4" fontId="37" fillId="0" borderId="18" xfId="0" applyNumberFormat="1" applyFont="1" applyFill="1" applyBorder="1" applyAlignment="1">
      <alignment horizontal="right" vertical="top" wrapText="1"/>
    </xf>
    <xf numFmtId="0" fontId="36" fillId="0" borderId="0" xfId="0" applyFont="1" applyFill="1"/>
    <xf numFmtId="176" fontId="3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7" fillId="0" borderId="0" xfId="0" applyNumberFormat="1" applyFont="1" applyAlignment="1"/>
    <xf numFmtId="1" fontId="47" fillId="0" borderId="0" xfId="0" applyNumberFormat="1" applyFont="1" applyAlignment="1"/>
    <xf numFmtId="0" fontId="36" fillId="0" borderId="0" xfId="0" applyFont="1"/>
    <xf numFmtId="1" fontId="71" fillId="0" borderId="0" xfId="0" applyNumberFormat="1" applyFont="1" applyAlignment="1"/>
    <xf numFmtId="0" fontId="71" fillId="0" borderId="0" xfId="0" applyNumberFormat="1" applyFont="1" applyAlignment="1"/>
    <xf numFmtId="0" fontId="36" fillId="0" borderId="0" xfId="0" applyFont="1"/>
    <xf numFmtId="0" fontId="36" fillId="0" borderId="0" xfId="0" applyFont="1"/>
    <xf numFmtId="0" fontId="72" fillId="0" borderId="0" xfId="110"/>
    <xf numFmtId="0" fontId="73" fillId="0" borderId="0" xfId="110" applyNumberFormat="1" applyFont="1"/>
    <xf numFmtId="1" fontId="75" fillId="0" borderId="0" xfId="0" applyNumberFormat="1" applyFont="1" applyAlignment="1"/>
    <xf numFmtId="0" fontId="75" fillId="0" borderId="0" xfId="0" applyNumberFormat="1" applyFont="1" applyAlignment="1"/>
    <xf numFmtId="0" fontId="36" fillId="0" borderId="0" xfId="0" applyFont="1" applyAlignment="1">
      <alignment vertical="center"/>
    </xf>
    <xf numFmtId="0" fontId="37" fillId="33" borderId="18" xfId="0" applyFont="1" applyFill="1" applyBorder="1" applyAlignment="1">
      <alignment vertical="center" wrapText="1"/>
    </xf>
    <xf numFmtId="49" fontId="37" fillId="33" borderId="18" xfId="0" applyNumberFormat="1" applyFont="1" applyFill="1" applyBorder="1" applyAlignment="1">
      <alignment horizontal="left" vertical="top" wrapText="1"/>
    </xf>
    <xf numFmtId="49" fontId="38" fillId="33" borderId="18" xfId="0" applyNumberFormat="1" applyFont="1" applyFill="1" applyBorder="1" applyAlignment="1">
      <alignment horizontal="left" vertical="top" wrapText="1"/>
    </xf>
    <xf numFmtId="14" fontId="37" fillId="33" borderId="18" xfId="0" applyNumberFormat="1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49" fontId="37" fillId="33" borderId="22" xfId="0" applyNumberFormat="1" applyFont="1" applyFill="1" applyBorder="1" applyAlignment="1">
      <alignment horizontal="left" vertical="top" wrapText="1"/>
    </xf>
    <xf numFmtId="49" fontId="37" fillId="33" borderId="23" xfId="0" applyNumberFormat="1" applyFont="1" applyFill="1" applyBorder="1" applyAlignment="1">
      <alignment horizontal="left" vertical="top" wrapText="1"/>
    </xf>
    <xf numFmtId="0" fontId="36" fillId="0" borderId="19" xfId="411" applyFont="1" applyBorder="1" applyAlignment="1">
      <alignment wrapText="1"/>
    </xf>
    <xf numFmtId="49" fontId="37" fillId="33" borderId="15" xfId="411" applyNumberFormat="1" applyFont="1" applyFill="1" applyBorder="1" applyAlignment="1">
      <alignment horizontal="left" vertical="top" wrapText="1"/>
    </xf>
    <xf numFmtId="0" fontId="36" fillId="0" borderId="0" xfId="411" applyFont="1" applyAlignment="1">
      <alignment wrapText="1"/>
    </xf>
    <xf numFmtId="14" fontId="37" fillId="33" borderId="12" xfId="411" applyNumberFormat="1" applyFont="1" applyFill="1" applyBorder="1" applyAlignment="1">
      <alignment vertical="center" wrapText="1"/>
    </xf>
    <xf numFmtId="14" fontId="37" fillId="33" borderId="16" xfId="411" applyNumberFormat="1" applyFont="1" applyFill="1" applyBorder="1" applyAlignment="1">
      <alignment vertical="center" wrapText="1"/>
    </xf>
    <xf numFmtId="14" fontId="37" fillId="33" borderId="17" xfId="411" applyNumberFormat="1" applyFont="1" applyFill="1" applyBorder="1" applyAlignment="1">
      <alignment vertical="center" wrapText="1"/>
    </xf>
    <xf numFmtId="49" fontId="38" fillId="33" borderId="15" xfId="411" applyNumberFormat="1" applyFont="1" applyFill="1" applyBorder="1" applyAlignment="1">
      <alignment horizontal="left" vertical="top" wrapText="1"/>
    </xf>
    <xf numFmtId="49" fontId="38" fillId="33" borderId="14" xfId="411" applyNumberFormat="1" applyFont="1" applyFill="1" applyBorder="1" applyAlignment="1">
      <alignment horizontal="left" vertical="top" wrapText="1"/>
    </xf>
    <xf numFmtId="49" fontId="38" fillId="33" borderId="13" xfId="411" applyNumberFormat="1" applyFont="1" applyFill="1" applyBorder="1" applyAlignment="1">
      <alignment horizontal="left" vertical="top" wrapText="1"/>
    </xf>
    <xf numFmtId="0" fontId="37" fillId="33" borderId="15" xfId="411" applyFont="1" applyFill="1" applyBorder="1" applyAlignment="1">
      <alignment vertical="center" wrapText="1"/>
    </xf>
    <xf numFmtId="0" fontId="37" fillId="33" borderId="13" xfId="411" applyFont="1" applyFill="1" applyBorder="1" applyAlignment="1">
      <alignment vertical="center" wrapText="1"/>
    </xf>
    <xf numFmtId="0" fontId="36" fillId="0" borderId="0" xfId="411" applyFont="1" applyAlignment="1">
      <alignment horizontal="right" vertical="center" wrapText="1"/>
    </xf>
    <xf numFmtId="49" fontId="37" fillId="33" borderId="13" xfId="411" applyNumberFormat="1" applyFont="1" applyFill="1" applyBorder="1" applyAlignment="1">
      <alignment horizontal="left" vertical="top" wrapText="1"/>
    </xf>
    <xf numFmtId="0" fontId="1" fillId="0" borderId="0" xfId="411">
      <alignment vertical="center"/>
    </xf>
    <xf numFmtId="0" fontId="42" fillId="0" borderId="0" xfId="411" applyFont="1" applyAlignment="1">
      <alignment horizontal="left" wrapText="1"/>
    </xf>
    <xf numFmtId="0" fontId="48" fillId="0" borderId="19" xfId="411" applyFont="1" applyBorder="1" applyAlignment="1">
      <alignment horizontal="left" vertical="center" wrapText="1"/>
    </xf>
    <xf numFmtId="0" fontId="37" fillId="0" borderId="10" xfId="411" applyFont="1" applyBorder="1" applyAlignment="1">
      <alignment wrapText="1"/>
    </xf>
    <xf numFmtId="0" fontId="36" fillId="0" borderId="11" xfId="411" applyFont="1" applyBorder="1" applyAlignment="1">
      <alignment wrapText="1"/>
    </xf>
    <xf numFmtId="0" fontId="36" fillId="0" borderId="11" xfId="411" applyFont="1" applyBorder="1" applyAlignment="1">
      <alignment horizontal="right" vertical="center" wrapText="1"/>
    </xf>
    <xf numFmtId="49" fontId="37" fillId="33" borderId="10" xfId="411" applyNumberFormat="1" applyFont="1" applyFill="1" applyBorder="1" applyAlignment="1">
      <alignment vertical="center" wrapText="1"/>
    </xf>
    <xf numFmtId="49" fontId="37" fillId="33" borderId="12" xfId="411" applyNumberFormat="1" applyFont="1" applyFill="1" applyBorder="1" applyAlignment="1">
      <alignment vertical="center" wrapText="1"/>
    </xf>
    <xf numFmtId="0" fontId="37" fillId="33" borderId="10" xfId="411" applyFont="1" applyFill="1" applyBorder="1" applyAlignment="1">
      <alignment vertical="center" wrapText="1"/>
    </xf>
    <xf numFmtId="0" fontId="37" fillId="33" borderId="12" xfId="411" applyFont="1" applyFill="1" applyBorder="1" applyAlignment="1">
      <alignment vertical="center" wrapText="1"/>
    </xf>
    <xf numFmtId="4" fontId="38" fillId="34" borderId="10" xfId="411" applyNumberFormat="1" applyFont="1" applyFill="1" applyBorder="1" applyAlignment="1">
      <alignment horizontal="right" vertical="top" wrapText="1"/>
    </xf>
    <xf numFmtId="176" fontId="38" fillId="34" borderId="10" xfId="411" applyNumberFormat="1" applyFont="1" applyFill="1" applyBorder="1" applyAlignment="1">
      <alignment horizontal="right" vertical="top" wrapText="1"/>
    </xf>
    <xf numFmtId="176" fontId="38" fillId="34" borderId="12" xfId="411" applyNumberFormat="1" applyFont="1" applyFill="1" applyBorder="1" applyAlignment="1">
      <alignment horizontal="right" vertical="top" wrapText="1"/>
    </xf>
    <xf numFmtId="4" fontId="37" fillId="35" borderId="10" xfId="411" applyNumberFormat="1" applyFont="1" applyFill="1" applyBorder="1" applyAlignment="1">
      <alignment horizontal="right" vertical="top" wrapText="1"/>
    </xf>
    <xf numFmtId="176" fontId="37" fillId="35" borderId="10" xfId="411" applyNumberFormat="1" applyFont="1" applyFill="1" applyBorder="1" applyAlignment="1">
      <alignment horizontal="right" vertical="top" wrapText="1"/>
    </xf>
    <xf numFmtId="176" fontId="37" fillId="35" borderId="12" xfId="411" applyNumberFormat="1" applyFont="1" applyFill="1" applyBorder="1" applyAlignment="1">
      <alignment horizontal="right" vertical="top" wrapText="1"/>
    </xf>
    <xf numFmtId="0" fontId="37" fillId="35" borderId="10" xfId="411" applyFont="1" applyFill="1" applyBorder="1" applyAlignment="1">
      <alignment horizontal="right" vertical="top" wrapText="1"/>
    </xf>
    <xf numFmtId="0" fontId="37" fillId="35" borderId="12" xfId="411" applyFont="1" applyFill="1" applyBorder="1" applyAlignment="1">
      <alignment horizontal="right" vertical="top" wrapText="1"/>
    </xf>
    <xf numFmtId="4" fontId="37" fillId="35" borderId="13" xfId="411" applyNumberFormat="1" applyFont="1" applyFill="1" applyBorder="1" applyAlignment="1">
      <alignment horizontal="right" vertical="top" wrapText="1"/>
    </xf>
    <xf numFmtId="0" fontId="37" fillId="35" borderId="13" xfId="411" applyFont="1" applyFill="1" applyBorder="1" applyAlignment="1">
      <alignment horizontal="right" vertical="top" wrapText="1"/>
    </xf>
    <xf numFmtId="176" fontId="37" fillId="35" borderId="13" xfId="411" applyNumberFormat="1" applyFont="1" applyFill="1" applyBorder="1" applyAlignment="1">
      <alignment horizontal="right" vertical="top" wrapText="1"/>
    </xf>
    <xf numFmtId="176" fontId="37" fillId="35" borderId="20" xfId="411" applyNumberFormat="1" applyFont="1" applyFill="1" applyBorder="1" applyAlignment="1">
      <alignment horizontal="right" vertical="top" wrapText="1"/>
    </xf>
  </cellXfs>
  <cellStyles count="42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14506297.3509</v>
      </c>
      <c r="F3" s="25">
        <f>RA!I7</f>
        <v>1267437.6231</v>
      </c>
      <c r="G3" s="16">
        <f>SUM(G4:G41)</f>
        <v>13237121.105599999</v>
      </c>
      <c r="H3" s="27">
        <f>RA!J7</f>
        <v>8.7336534285261305</v>
      </c>
      <c r="I3" s="20">
        <f>SUM(I4:I41)</f>
        <v>14506303.165335899</v>
      </c>
      <c r="J3" s="21">
        <f>SUM(J4:J41)</f>
        <v>13237121.048834881</v>
      </c>
      <c r="K3" s="22">
        <f>E3-I3</f>
        <v>-5.8144358992576599</v>
      </c>
      <c r="L3" s="22">
        <f>G3-J3</f>
        <v>5.6765118613839149E-2</v>
      </c>
    </row>
    <row r="4" spans="1:13" x14ac:dyDescent="0.2">
      <c r="A4" s="45">
        <f>RA!A8</f>
        <v>42503</v>
      </c>
      <c r="B4" s="12">
        <v>12</v>
      </c>
      <c r="C4" s="43" t="s">
        <v>6</v>
      </c>
      <c r="D4" s="43"/>
      <c r="E4" s="15">
        <f>VLOOKUP(C4,RA!B8:D35,3,0)</f>
        <v>470407.79479999997</v>
      </c>
      <c r="F4" s="25">
        <f>VLOOKUP(C4,RA!B8:I38,8,0)</f>
        <v>92876.058399999994</v>
      </c>
      <c r="G4" s="16">
        <f t="shared" ref="G4:G41" si="0">E4-F4</f>
        <v>377531.73639999999</v>
      </c>
      <c r="H4" s="27">
        <f>RA!J8</f>
        <v>19.7437328689435</v>
      </c>
      <c r="I4" s="20">
        <f>VLOOKUP(B4,RMS!B:D,3,FALSE)</f>
        <v>470408.40596495703</v>
      </c>
      <c r="J4" s="21">
        <f>VLOOKUP(B4,RMS!B:E,4,FALSE)</f>
        <v>377531.74465128197</v>
      </c>
      <c r="K4" s="22">
        <f t="shared" ref="K4:K41" si="1">E4-I4</f>
        <v>-0.61116495705209672</v>
      </c>
      <c r="L4" s="22">
        <f t="shared" ref="L4:L41" si="2">G4-J4</f>
        <v>-8.2512819790281355E-3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56555.9853</v>
      </c>
      <c r="F5" s="25">
        <f>VLOOKUP(C5,RA!B9:I39,8,0)</f>
        <v>12250.5002</v>
      </c>
      <c r="G5" s="16">
        <f t="shared" si="0"/>
        <v>44305.485099999998</v>
      </c>
      <c r="H5" s="27">
        <f>RA!J9</f>
        <v>21.660837725693401</v>
      </c>
      <c r="I5" s="20">
        <f>VLOOKUP(B5,RMS!B:D,3,FALSE)</f>
        <v>56556.007519658102</v>
      </c>
      <c r="J5" s="21">
        <f>VLOOKUP(B5,RMS!B:E,4,FALSE)</f>
        <v>44305.474512820503</v>
      </c>
      <c r="K5" s="22">
        <f t="shared" si="1"/>
        <v>-2.2219658101676032E-2</v>
      </c>
      <c r="L5" s="22">
        <f t="shared" si="2"/>
        <v>1.0587179494905286E-2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100481.16869999999</v>
      </c>
      <c r="F6" s="25">
        <f>VLOOKUP(C6,RA!B10:I40,8,0)</f>
        <v>28168.301800000001</v>
      </c>
      <c r="G6" s="16">
        <f t="shared" si="0"/>
        <v>72312.866899999994</v>
      </c>
      <c r="H6" s="27">
        <f>RA!J10</f>
        <v>28.033413787314</v>
      </c>
      <c r="I6" s="20">
        <f>VLOOKUP(B6,RMS!B:D,3,FALSE)</f>
        <v>100483.28196280899</v>
      </c>
      <c r="J6" s="21">
        <f>VLOOKUP(B6,RMS!B:E,4,FALSE)</f>
        <v>72312.868633466394</v>
      </c>
      <c r="K6" s="22">
        <f>E6-I6</f>
        <v>-2.1132628089981154</v>
      </c>
      <c r="L6" s="22">
        <f t="shared" si="2"/>
        <v>-1.7334664007648826E-3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45628.645199999999</v>
      </c>
      <c r="F7" s="25">
        <f>VLOOKUP(C7,RA!B11:I41,8,0)</f>
        <v>8157.3320000000003</v>
      </c>
      <c r="G7" s="16">
        <f t="shared" si="0"/>
        <v>37471.313199999997</v>
      </c>
      <c r="H7" s="27">
        <f>RA!J11</f>
        <v>17.8776555040034</v>
      </c>
      <c r="I7" s="20">
        <f>VLOOKUP(B7,RMS!B:D,3,FALSE)</f>
        <v>45628.658637856402</v>
      </c>
      <c r="J7" s="21">
        <f>VLOOKUP(B7,RMS!B:E,4,FALSE)</f>
        <v>37471.313031994599</v>
      </c>
      <c r="K7" s="22">
        <f t="shared" si="1"/>
        <v>-1.3437856403470505E-2</v>
      </c>
      <c r="L7" s="22">
        <f t="shared" si="2"/>
        <v>1.680053974268958E-4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165105.60370000001</v>
      </c>
      <c r="F8" s="25">
        <f>VLOOKUP(C8,RA!B12:I42,8,0)</f>
        <v>25951.358199999999</v>
      </c>
      <c r="G8" s="16">
        <f t="shared" si="0"/>
        <v>139154.24550000002</v>
      </c>
      <c r="H8" s="27">
        <f>RA!J12</f>
        <v>15.7180359832935</v>
      </c>
      <c r="I8" s="20">
        <f>VLOOKUP(B8,RMS!B:D,3,FALSE)</f>
        <v>165105.62865128199</v>
      </c>
      <c r="J8" s="21">
        <f>VLOOKUP(B8,RMS!B:E,4,FALSE)</f>
        <v>139154.244031624</v>
      </c>
      <c r="K8" s="22">
        <f t="shared" si="1"/>
        <v>-2.495128198643215E-2</v>
      </c>
      <c r="L8" s="22">
        <f t="shared" si="2"/>
        <v>1.4683760236948729E-3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198820.64799999999</v>
      </c>
      <c r="F9" s="25">
        <f>VLOOKUP(C9,RA!B13:I43,8,0)</f>
        <v>35970.337800000001</v>
      </c>
      <c r="G9" s="16">
        <f t="shared" si="0"/>
        <v>162850.31019999998</v>
      </c>
      <c r="H9" s="27">
        <f>RA!J13</f>
        <v>18.0918522104404</v>
      </c>
      <c r="I9" s="20">
        <f>VLOOKUP(B9,RMS!B:D,3,FALSE)</f>
        <v>198820.82744700901</v>
      </c>
      <c r="J9" s="21">
        <f>VLOOKUP(B9,RMS!B:E,4,FALSE)</f>
        <v>162850.308759829</v>
      </c>
      <c r="K9" s="22">
        <f t="shared" si="1"/>
        <v>-0.1794470090244431</v>
      </c>
      <c r="L9" s="22">
        <f t="shared" si="2"/>
        <v>1.440170977730304E-3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109705.6909</v>
      </c>
      <c r="F10" s="25">
        <f>VLOOKUP(C10,RA!B14:I43,8,0)</f>
        <v>23582.264200000001</v>
      </c>
      <c r="G10" s="16">
        <f t="shared" si="0"/>
        <v>86123.426699999996</v>
      </c>
      <c r="H10" s="27">
        <f>RA!J14</f>
        <v>21.4959351757749</v>
      </c>
      <c r="I10" s="20">
        <f>VLOOKUP(B10,RMS!B:D,3,FALSE)</f>
        <v>109705.72183076901</v>
      </c>
      <c r="J10" s="21">
        <f>VLOOKUP(B10,RMS!B:E,4,FALSE)</f>
        <v>86123.428229914498</v>
      </c>
      <c r="K10" s="22">
        <f t="shared" si="1"/>
        <v>-3.0930769004044123E-2</v>
      </c>
      <c r="L10" s="22">
        <f t="shared" si="2"/>
        <v>-1.5299145015887916E-3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116001.17909999999</v>
      </c>
      <c r="F11" s="25">
        <f>VLOOKUP(C11,RA!B15:I44,8,0)</f>
        <v>26742.740699999998</v>
      </c>
      <c r="G11" s="16">
        <f t="shared" si="0"/>
        <v>89258.438399999999</v>
      </c>
      <c r="H11" s="27">
        <f>RA!J15</f>
        <v>23.053852475884</v>
      </c>
      <c r="I11" s="20">
        <f>VLOOKUP(B11,RMS!B:D,3,FALSE)</f>
        <v>116001.348299145</v>
      </c>
      <c r="J11" s="21">
        <f>VLOOKUP(B11,RMS!B:E,4,FALSE)</f>
        <v>89258.439330769193</v>
      </c>
      <c r="K11" s="22">
        <f t="shared" si="1"/>
        <v>-0.16919914500613231</v>
      </c>
      <c r="L11" s="22">
        <f t="shared" si="2"/>
        <v>-9.3076919438317418E-4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794872.74930000002</v>
      </c>
      <c r="F12" s="25">
        <f>VLOOKUP(C12,RA!B16:I45,8,0)</f>
        <v>-349.12220000000002</v>
      </c>
      <c r="G12" s="16">
        <f t="shared" si="0"/>
        <v>795221.87150000001</v>
      </c>
      <c r="H12" s="27">
        <f>RA!J16</f>
        <v>-4.3921772423001E-2</v>
      </c>
      <c r="I12" s="20">
        <f>VLOOKUP(B12,RMS!B:D,3,FALSE)</f>
        <v>794872.16634615394</v>
      </c>
      <c r="J12" s="21">
        <f>VLOOKUP(B12,RMS!B:E,4,FALSE)</f>
        <v>795221.87150000001</v>
      </c>
      <c r="K12" s="22">
        <f t="shared" si="1"/>
        <v>0.58295384608209133</v>
      </c>
      <c r="L12" s="22">
        <f t="shared" si="2"/>
        <v>0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465121.9644</v>
      </c>
      <c r="F13" s="25">
        <f>VLOOKUP(C13,RA!B17:I46,8,0)</f>
        <v>41699.257799999999</v>
      </c>
      <c r="G13" s="16">
        <f t="shared" si="0"/>
        <v>423422.70659999998</v>
      </c>
      <c r="H13" s="27">
        <f>RA!J17</f>
        <v>8.9652308408594301</v>
      </c>
      <c r="I13" s="20">
        <f>VLOOKUP(B13,RMS!B:D,3,FALSE)</f>
        <v>465122.21028888901</v>
      </c>
      <c r="J13" s="21">
        <f>VLOOKUP(B13,RMS!B:E,4,FALSE)</f>
        <v>423422.706466667</v>
      </c>
      <c r="K13" s="22">
        <f t="shared" si="1"/>
        <v>-0.24588888901052997</v>
      </c>
      <c r="L13" s="22">
        <f t="shared" si="2"/>
        <v>1.3333297101780772E-4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1352694.5636</v>
      </c>
      <c r="F14" s="25">
        <f>VLOOKUP(C14,RA!B18:I47,8,0)</f>
        <v>100446.6532</v>
      </c>
      <c r="G14" s="16">
        <f t="shared" si="0"/>
        <v>1252247.9103999999</v>
      </c>
      <c r="H14" s="27">
        <f>RA!J18</f>
        <v>7.4256713897537798</v>
      </c>
      <c r="I14" s="20">
        <f>VLOOKUP(B14,RMS!B:D,3,FALSE)</f>
        <v>1352694.64776154</v>
      </c>
      <c r="J14" s="21">
        <f>VLOOKUP(B14,RMS!B:E,4,FALSE)</f>
        <v>1252247.8958170901</v>
      </c>
      <c r="K14" s="22">
        <f t="shared" si="1"/>
        <v>-8.4161540027707815E-2</v>
      </c>
      <c r="L14" s="22">
        <f t="shared" si="2"/>
        <v>1.4582909876480699E-2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393647.77549999999</v>
      </c>
      <c r="F15" s="25">
        <f>VLOOKUP(C15,RA!B19:I48,8,0)</f>
        <v>32956.9185</v>
      </c>
      <c r="G15" s="16">
        <f t="shared" si="0"/>
        <v>360690.85699999996</v>
      </c>
      <c r="H15" s="27">
        <f>RA!J19</f>
        <v>8.3721846155840893</v>
      </c>
      <c r="I15" s="20">
        <f>VLOOKUP(B15,RMS!B:D,3,FALSE)</f>
        <v>393647.78765982902</v>
      </c>
      <c r="J15" s="21">
        <f>VLOOKUP(B15,RMS!B:E,4,FALSE)</f>
        <v>360690.858452991</v>
      </c>
      <c r="K15" s="22">
        <f t="shared" si="1"/>
        <v>-1.2159829027950764E-2</v>
      </c>
      <c r="L15" s="22">
        <f t="shared" si="2"/>
        <v>-1.4529910404235125E-3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857878.23580000002</v>
      </c>
      <c r="F16" s="25">
        <f>VLOOKUP(C16,RA!B20:I49,8,0)</f>
        <v>79460.909700000004</v>
      </c>
      <c r="G16" s="16">
        <f t="shared" si="0"/>
        <v>778417.32610000006</v>
      </c>
      <c r="H16" s="27">
        <f>RA!J20</f>
        <v>9.2624927855758106</v>
      </c>
      <c r="I16" s="20">
        <f>VLOOKUP(B16,RMS!B:D,3,FALSE)</f>
        <v>857878.446</v>
      </c>
      <c r="J16" s="21">
        <f>VLOOKUP(B16,RMS!B:E,4,FALSE)</f>
        <v>778417.32609999995</v>
      </c>
      <c r="K16" s="22">
        <f t="shared" si="1"/>
        <v>-0.21019999997224659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318913.07410000003</v>
      </c>
      <c r="F17" s="25">
        <f>VLOOKUP(C17,RA!B21:I50,8,0)</f>
        <v>28392.088</v>
      </c>
      <c r="G17" s="16">
        <f t="shared" si="0"/>
        <v>290520.98610000004</v>
      </c>
      <c r="H17" s="27">
        <f>RA!J21</f>
        <v>8.9027670251917108</v>
      </c>
      <c r="I17" s="20">
        <f>VLOOKUP(B17,RMS!B:D,3,FALSE)</f>
        <v>318912.55845774902</v>
      </c>
      <c r="J17" s="21">
        <f>VLOOKUP(B17,RMS!B:E,4,FALSE)</f>
        <v>290520.98611831199</v>
      </c>
      <c r="K17" s="22">
        <f t="shared" si="1"/>
        <v>0.51564225100446492</v>
      </c>
      <c r="L17" s="22">
        <f t="shared" si="2"/>
        <v>-1.8311955500394106E-5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1190266.8244</v>
      </c>
      <c r="F18" s="25">
        <f>VLOOKUP(C18,RA!B22:I51,8,0)</f>
        <v>21659.973699999999</v>
      </c>
      <c r="G18" s="16">
        <f t="shared" si="0"/>
        <v>1168606.8507000001</v>
      </c>
      <c r="H18" s="27">
        <f>RA!J22</f>
        <v>1.8197578270669299</v>
      </c>
      <c r="I18" s="20">
        <f>VLOOKUP(B18,RMS!B:D,3,FALSE)</f>
        <v>1190268.4943854699</v>
      </c>
      <c r="J18" s="21">
        <f>VLOOKUP(B18,RMS!B:E,4,FALSE)</f>
        <v>1168606.8531726501</v>
      </c>
      <c r="K18" s="22">
        <f t="shared" si="1"/>
        <v>-1.6699854698963463</v>
      </c>
      <c r="L18" s="22">
        <f t="shared" si="2"/>
        <v>-2.4726500269025564E-3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2119917.4144000001</v>
      </c>
      <c r="F19" s="25">
        <f>VLOOKUP(C19,RA!B23:I52,8,0)</f>
        <v>235659.3358</v>
      </c>
      <c r="G19" s="16">
        <f t="shared" si="0"/>
        <v>1884258.0786000001</v>
      </c>
      <c r="H19" s="27">
        <f>RA!J23</f>
        <v>11.116439451802799</v>
      </c>
      <c r="I19" s="20">
        <f>VLOOKUP(B19,RMS!B:D,3,FALSE)</f>
        <v>2119918.7286025598</v>
      </c>
      <c r="J19" s="21">
        <f>VLOOKUP(B19,RMS!B:E,4,FALSE)</f>
        <v>1884258.1011290599</v>
      </c>
      <c r="K19" s="22">
        <f t="shared" si="1"/>
        <v>-1.314202559646219</v>
      </c>
      <c r="L19" s="22">
        <f t="shared" si="2"/>
        <v>-2.252905978821218E-2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230304.21609999999</v>
      </c>
      <c r="F20" s="25">
        <f>VLOOKUP(C20,RA!B24:I53,8,0)</f>
        <v>30153.515800000001</v>
      </c>
      <c r="G20" s="16">
        <f t="shared" si="0"/>
        <v>200150.7003</v>
      </c>
      <c r="H20" s="27">
        <f>RA!J24</f>
        <v>13.092906552308699</v>
      </c>
      <c r="I20" s="20">
        <f>VLOOKUP(B20,RMS!B:D,3,FALSE)</f>
        <v>230304.24935774901</v>
      </c>
      <c r="J20" s="21">
        <f>VLOOKUP(B20,RMS!B:E,4,FALSE)</f>
        <v>200150.69035248799</v>
      </c>
      <c r="K20" s="22">
        <f t="shared" si="1"/>
        <v>-3.3257749018957838E-2</v>
      </c>
      <c r="L20" s="22">
        <f t="shared" si="2"/>
        <v>9.9475120077840984E-3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225236.92259999999</v>
      </c>
      <c r="F21" s="25">
        <f>VLOOKUP(C21,RA!B25:I54,8,0)</f>
        <v>11839.777899999999</v>
      </c>
      <c r="G21" s="16">
        <f t="shared" si="0"/>
        <v>213397.1447</v>
      </c>
      <c r="H21" s="27">
        <f>RA!J25</f>
        <v>5.25658837961765</v>
      </c>
      <c r="I21" s="20">
        <f>VLOOKUP(B21,RMS!B:D,3,FALSE)</f>
        <v>225236.91805863401</v>
      </c>
      <c r="J21" s="21">
        <f>VLOOKUP(B21,RMS!B:E,4,FALSE)</f>
        <v>213397.142241761</v>
      </c>
      <c r="K21" s="22">
        <f t="shared" si="1"/>
        <v>4.5413659827318043E-3</v>
      </c>
      <c r="L21" s="22">
        <f t="shared" si="2"/>
        <v>2.4582390033174306E-3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547108.49239999999</v>
      </c>
      <c r="F22" s="25">
        <f>VLOOKUP(C22,RA!B26:I55,8,0)</f>
        <v>111639.48360000001</v>
      </c>
      <c r="G22" s="16">
        <f t="shared" si="0"/>
        <v>435469.00879999995</v>
      </c>
      <c r="H22" s="27">
        <f>RA!J26</f>
        <v>20.405364776969801</v>
      </c>
      <c r="I22" s="20">
        <f>VLOOKUP(B22,RMS!B:D,3,FALSE)</f>
        <v>547108.42671928694</v>
      </c>
      <c r="J22" s="21">
        <f>VLOOKUP(B22,RMS!B:E,4,FALSE)</f>
        <v>435469.00259218703</v>
      </c>
      <c r="K22" s="22">
        <f t="shared" si="1"/>
        <v>6.5680713043548167E-2</v>
      </c>
      <c r="L22" s="22">
        <f t="shared" si="2"/>
        <v>6.2078129267320037E-3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181940.98980000001</v>
      </c>
      <c r="F23" s="25">
        <f>VLOOKUP(C23,RA!B27:I56,8,0)</f>
        <v>50637.057399999998</v>
      </c>
      <c r="G23" s="16">
        <f t="shared" si="0"/>
        <v>131303.93240000002</v>
      </c>
      <c r="H23" s="27">
        <f>RA!J27</f>
        <v>27.831582897104798</v>
      </c>
      <c r="I23" s="20">
        <f>VLOOKUP(B23,RMS!B:D,3,FALSE)</f>
        <v>181940.79389244399</v>
      </c>
      <c r="J23" s="21">
        <f>VLOOKUP(B23,RMS!B:E,4,FALSE)</f>
        <v>131303.940709285</v>
      </c>
      <c r="K23" s="22">
        <f t="shared" si="1"/>
        <v>0.19590755601529963</v>
      </c>
      <c r="L23" s="22">
        <f t="shared" si="2"/>
        <v>-8.3092849818058312E-3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849445.58979999996</v>
      </c>
      <c r="F24" s="25">
        <f>VLOOKUP(C24,RA!B28:I57,8,0)</f>
        <v>10946.134</v>
      </c>
      <c r="G24" s="16">
        <f t="shared" si="0"/>
        <v>838499.4558</v>
      </c>
      <c r="H24" s="27">
        <f>RA!J28</f>
        <v>1.28862097012915</v>
      </c>
      <c r="I24" s="20">
        <f>VLOOKUP(B24,RMS!B:D,3,FALSE)</f>
        <v>849445.58981415897</v>
      </c>
      <c r="J24" s="21">
        <f>VLOOKUP(B24,RMS!B:E,4,FALSE)</f>
        <v>838499.457973451</v>
      </c>
      <c r="K24" s="22">
        <f t="shared" si="1"/>
        <v>-1.4159013517200947E-5</v>
      </c>
      <c r="L24" s="22">
        <f t="shared" si="2"/>
        <v>-2.1734510082751513E-3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838194.92929999996</v>
      </c>
      <c r="F25" s="25">
        <f>VLOOKUP(C25,RA!B29:I58,8,0)</f>
        <v>102154.4572</v>
      </c>
      <c r="G25" s="16">
        <f t="shared" si="0"/>
        <v>736040.4720999999</v>
      </c>
      <c r="H25" s="27">
        <f>RA!J29</f>
        <v>12.1874344056593</v>
      </c>
      <c r="I25" s="20">
        <f>VLOOKUP(B25,RMS!B:D,3,FALSE)</f>
        <v>838195.40360088495</v>
      </c>
      <c r="J25" s="21">
        <f>VLOOKUP(B25,RMS!B:E,4,FALSE)</f>
        <v>736040.47752980003</v>
      </c>
      <c r="K25" s="22">
        <f t="shared" si="1"/>
        <v>-0.47430088499095291</v>
      </c>
      <c r="L25" s="22">
        <f t="shared" si="2"/>
        <v>-5.429800134152174E-3</v>
      </c>
      <c r="M25" s="32"/>
    </row>
    <row r="26" spans="1:13" x14ac:dyDescent="0.2">
      <c r="A26" s="45"/>
      <c r="B26" s="12">
        <v>37</v>
      </c>
      <c r="C26" s="43" t="s">
        <v>67</v>
      </c>
      <c r="D26" s="43"/>
      <c r="E26" s="15">
        <f>VLOOKUP(C26,RA!B30:D55,3,0)</f>
        <v>1184559.6011000001</v>
      </c>
      <c r="F26" s="25">
        <f>VLOOKUP(C26,RA!B30:I59,8,0)</f>
        <v>112762.5482</v>
      </c>
      <c r="G26" s="16">
        <f t="shared" si="0"/>
        <v>1071797.0529</v>
      </c>
      <c r="H26" s="27">
        <f>RA!J30</f>
        <v>9.5193646731905304</v>
      </c>
      <c r="I26" s="20">
        <f>VLOOKUP(B26,RMS!B:D,3,FALSE)</f>
        <v>1184559.6210283199</v>
      </c>
      <c r="J26" s="21">
        <f>VLOOKUP(B26,RMS!B:E,4,FALSE)</f>
        <v>1071797.0431547801</v>
      </c>
      <c r="K26" s="22">
        <f t="shared" si="1"/>
        <v>-1.9928319845348597E-2</v>
      </c>
      <c r="L26" s="22">
        <f t="shared" si="2"/>
        <v>9.7452199552208185E-3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713372.29460000002</v>
      </c>
      <c r="F27" s="25">
        <f>VLOOKUP(C27,RA!B31:I60,8,0)</f>
        <v>14600.3797</v>
      </c>
      <c r="G27" s="16">
        <f t="shared" si="0"/>
        <v>698771.91489999997</v>
      </c>
      <c r="H27" s="27">
        <f>RA!J31</f>
        <v>2.0466704146657002</v>
      </c>
      <c r="I27" s="20">
        <f>VLOOKUP(B27,RMS!B:D,3,FALSE)</f>
        <v>713372.27935221198</v>
      </c>
      <c r="J27" s="21">
        <f>VLOOKUP(B27,RMS!B:E,4,FALSE)</f>
        <v>698771.86860354</v>
      </c>
      <c r="K27" s="22">
        <f t="shared" si="1"/>
        <v>1.5247788047417998E-2</v>
      </c>
      <c r="L27" s="22">
        <f t="shared" si="2"/>
        <v>4.6296459971927106E-2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95764.070500000002</v>
      </c>
      <c r="F28" s="25">
        <f>VLOOKUP(C28,RA!B32:I61,8,0)</f>
        <v>25086.136699999999</v>
      </c>
      <c r="G28" s="16">
        <f t="shared" si="0"/>
        <v>70677.933799999999</v>
      </c>
      <c r="H28" s="27">
        <f>RA!J32</f>
        <v>26.195771095590601</v>
      </c>
      <c r="I28" s="20">
        <f>VLOOKUP(B28,RMS!B:D,3,FALSE)</f>
        <v>95764.0416820588</v>
      </c>
      <c r="J28" s="21">
        <f>VLOOKUP(B28,RMS!B:E,4,FALSE)</f>
        <v>70677.921605847907</v>
      </c>
      <c r="K28" s="22">
        <f t="shared" si="1"/>
        <v>2.8817941201850772E-2</v>
      </c>
      <c r="L28" s="22">
        <f t="shared" si="2"/>
        <v>1.2194152091979049E-2</v>
      </c>
      <c r="M28" s="32"/>
    </row>
    <row r="29" spans="1:13" x14ac:dyDescent="0.2">
      <c r="A29" s="45"/>
      <c r="B29" s="12">
        <v>40</v>
      </c>
      <c r="C29" s="43" t="s">
        <v>69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146354.19769999999</v>
      </c>
      <c r="F30" s="25">
        <f>VLOOKUP(C30,RA!B34:I64,8,0)</f>
        <v>13484.793100000001</v>
      </c>
      <c r="G30" s="16">
        <f t="shared" si="0"/>
        <v>132869.40459999998</v>
      </c>
      <c r="H30" s="27">
        <f>RA!J34</f>
        <v>9.2138068548203993</v>
      </c>
      <c r="I30" s="20">
        <f>VLOOKUP(B30,RMS!B:D,3,FALSE)</f>
        <v>146354.19699999999</v>
      </c>
      <c r="J30" s="21">
        <f>VLOOKUP(B30,RMS!B:E,4,FALSE)</f>
        <v>132869.4074</v>
      </c>
      <c r="K30" s="22">
        <f t="shared" si="1"/>
        <v>7.0000000414438546E-4</v>
      </c>
      <c r="L30" s="22">
        <f t="shared" si="2"/>
        <v>-2.8000000165775418E-3</v>
      </c>
      <c r="M30" s="32"/>
    </row>
    <row r="31" spans="1:13" s="35" customFormat="1" ht="12" thickBot="1" x14ac:dyDescent="0.25">
      <c r="A31" s="45"/>
      <c r="B31" s="12">
        <v>70</v>
      </c>
      <c r="C31" s="46" t="s">
        <v>64</v>
      </c>
      <c r="D31" s="47"/>
      <c r="E31" s="15">
        <f>VLOOKUP(C31,RA!B34:D61,3,0)</f>
        <v>47161.57</v>
      </c>
      <c r="F31" s="25">
        <f>VLOOKUP(C31,RA!B34:I65,8,0)</f>
        <v>-486.24</v>
      </c>
      <c r="G31" s="16">
        <f t="shared" si="0"/>
        <v>47647.81</v>
      </c>
      <c r="H31" s="27">
        <f>RA!J34</f>
        <v>9.2138068548203993</v>
      </c>
      <c r="I31" s="20">
        <f>VLOOKUP(B31,RMS!B:D,3,FALSE)</f>
        <v>47161.57</v>
      </c>
      <c r="J31" s="21">
        <f>VLOOKUP(B31,RMS!B:E,4,FALSE)</f>
        <v>47647.81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63209.47</v>
      </c>
      <c r="F32" s="25">
        <f>VLOOKUP(C32,RA!B34:I65,8,0)</f>
        <v>-6911.15</v>
      </c>
      <c r="G32" s="16">
        <f t="shared" si="0"/>
        <v>70120.62</v>
      </c>
      <c r="H32" s="27">
        <f>RA!J34</f>
        <v>9.2138068548203993</v>
      </c>
      <c r="I32" s="20">
        <f>VLOOKUP(B32,RMS!B:D,3,FALSE)</f>
        <v>63209.47</v>
      </c>
      <c r="J32" s="21">
        <f>VLOOKUP(B32,RMS!B:E,4,FALSE)</f>
        <v>70120.62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131091.51</v>
      </c>
      <c r="F33" s="25">
        <f>VLOOKUP(C33,RA!B34:I66,8,0)</f>
        <v>-3572.61</v>
      </c>
      <c r="G33" s="16">
        <f t="shared" si="0"/>
        <v>134664.12</v>
      </c>
      <c r="H33" s="27">
        <f>RA!J35</f>
        <v>-29.897435702547298</v>
      </c>
      <c r="I33" s="20">
        <f>VLOOKUP(B33,RMS!B:D,3,FALSE)</f>
        <v>131091.51</v>
      </c>
      <c r="J33" s="21">
        <f>VLOOKUP(B33,RMS!B:E,4,FALSE)</f>
        <v>134664.12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119410.42</v>
      </c>
      <c r="F34" s="25">
        <f>VLOOKUP(C34,RA!B34:I67,8,0)</f>
        <v>-16164.08</v>
      </c>
      <c r="G34" s="16">
        <f t="shared" si="0"/>
        <v>135574.5</v>
      </c>
      <c r="H34" s="27">
        <f>RA!J34</f>
        <v>9.2138068548203993</v>
      </c>
      <c r="I34" s="20">
        <f>VLOOKUP(B34,RMS!B:D,3,FALSE)</f>
        <v>119410.42</v>
      </c>
      <c r="J34" s="21">
        <f>VLOOKUP(B34,RMS!B:E,4,FALSE)</f>
        <v>135574.5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65</v>
      </c>
      <c r="D35" s="43"/>
      <c r="E35" s="15">
        <f>VLOOKUP(C35,RA!B35:D64,3,0)</f>
        <v>0.95</v>
      </c>
      <c r="F35" s="25">
        <f>VLOOKUP(C35,RA!B35:I68,8,0)</f>
        <v>163.34</v>
      </c>
      <c r="G35" s="16">
        <f t="shared" si="0"/>
        <v>-162.39000000000001</v>
      </c>
      <c r="H35" s="27">
        <f>RA!J35</f>
        <v>-29.897435702547298</v>
      </c>
      <c r="I35" s="20">
        <f>VLOOKUP(B35,RMS!B:D,3,FALSE)</f>
        <v>0.95</v>
      </c>
      <c r="J35" s="21">
        <f>VLOOKUP(B35,RMS!B:E,4,FALSE)</f>
        <v>-162.38999999999999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38420.939899999998</v>
      </c>
      <c r="F36" s="25">
        <f>VLOOKUP(C36,RA!B8:I68,8,0)</f>
        <v>2605.7809000000002</v>
      </c>
      <c r="G36" s="16">
        <f t="shared" si="0"/>
        <v>35815.159</v>
      </c>
      <c r="H36" s="27">
        <f>RA!J35</f>
        <v>-29.897435702547298</v>
      </c>
      <c r="I36" s="20">
        <f>VLOOKUP(B36,RMS!B:D,3,FALSE)</f>
        <v>38420.940170940201</v>
      </c>
      <c r="J36" s="21">
        <f>VLOOKUP(B36,RMS!B:E,4,FALSE)</f>
        <v>35815.160256410301</v>
      </c>
      <c r="K36" s="22">
        <f t="shared" si="1"/>
        <v>-2.709402033360675E-4</v>
      </c>
      <c r="L36" s="22">
        <f t="shared" si="2"/>
        <v>-1.2564103017211892E-3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260097.4007</v>
      </c>
      <c r="F37" s="25">
        <f>VLOOKUP(C37,RA!B8:I69,8,0)</f>
        <v>13947.7827</v>
      </c>
      <c r="G37" s="16">
        <f t="shared" si="0"/>
        <v>246149.61799999999</v>
      </c>
      <c r="H37" s="27">
        <f>RA!J36</f>
        <v>-1.03100893375687</v>
      </c>
      <c r="I37" s="20">
        <f>VLOOKUP(B37,RMS!B:D,3,FALSE)</f>
        <v>260097.395664957</v>
      </c>
      <c r="J37" s="21">
        <f>VLOOKUP(B37,RMS!B:E,4,FALSE)</f>
        <v>246149.61774529901</v>
      </c>
      <c r="K37" s="22">
        <f t="shared" si="1"/>
        <v>5.0350429955869913E-3</v>
      </c>
      <c r="L37" s="22">
        <f t="shared" si="2"/>
        <v>2.5470097898505628E-4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39912</v>
      </c>
      <c r="F38" s="25">
        <f>VLOOKUP(C38,RA!B9:I70,8,0)</f>
        <v>-2269.86</v>
      </c>
      <c r="G38" s="16">
        <f t="shared" si="0"/>
        <v>42181.86</v>
      </c>
      <c r="H38" s="27">
        <f>RA!J37</f>
        <v>-10.9337255952312</v>
      </c>
      <c r="I38" s="20">
        <f>VLOOKUP(B38,RMS!B:D,3,FALSE)</f>
        <v>39912</v>
      </c>
      <c r="J38" s="21">
        <f>VLOOKUP(B38,RMS!B:E,4,FALSE)</f>
        <v>42181.86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27436.81</v>
      </c>
      <c r="F39" s="25">
        <f>VLOOKUP(C39,RA!B10:I71,8,0)</f>
        <v>3812.6</v>
      </c>
      <c r="G39" s="16">
        <f t="shared" si="0"/>
        <v>23624.210000000003</v>
      </c>
      <c r="H39" s="27">
        <f>RA!J38</f>
        <v>-2.7252794631780501</v>
      </c>
      <c r="I39" s="20">
        <f>VLOOKUP(B39,RMS!B:D,3,FALSE)</f>
        <v>27436.81</v>
      </c>
      <c r="J39" s="21">
        <f>VLOOKUP(B39,RMS!B:E,4,FALSE)</f>
        <v>23624.21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71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-13.5365741113715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11255.6592</v>
      </c>
      <c r="F41" s="25">
        <f>VLOOKUP(C41,RA!B8:I72,8,0)</f>
        <v>1121.4902999999999</v>
      </c>
      <c r="G41" s="16">
        <f t="shared" si="0"/>
        <v>10134.168900000001</v>
      </c>
      <c r="H41" s="27">
        <f>RA!J39</f>
        <v>-13.5365741113715</v>
      </c>
      <c r="I41" s="20">
        <f>VLOOKUP(B41,RMS!B:D,3,FALSE)</f>
        <v>11255.659178579501</v>
      </c>
      <c r="J41" s="21">
        <f>VLOOKUP(B41,RMS!B:E,4,FALSE)</f>
        <v>10134.168731563401</v>
      </c>
      <c r="K41" s="22">
        <f t="shared" si="1"/>
        <v>2.1420499251689762E-5</v>
      </c>
      <c r="L41" s="22">
        <f t="shared" si="2"/>
        <v>1.6843659977894276E-4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14512112.639599999</v>
      </c>
      <c r="E7" s="73">
        <v>17662978.392000001</v>
      </c>
      <c r="F7" s="74">
        <v>82.161186621690604</v>
      </c>
      <c r="G7" s="73">
        <v>12517828.846999999</v>
      </c>
      <c r="H7" s="74">
        <v>15.931547051611499</v>
      </c>
      <c r="I7" s="73">
        <v>1267437.6231</v>
      </c>
      <c r="J7" s="74">
        <v>8.7336534285261305</v>
      </c>
      <c r="K7" s="73">
        <v>1539987.5171999999</v>
      </c>
      <c r="L7" s="74">
        <v>12.3023531957706</v>
      </c>
      <c r="M7" s="74">
        <v>-0.17698188527888201</v>
      </c>
      <c r="N7" s="73">
        <v>269011039.50520003</v>
      </c>
      <c r="O7" s="73">
        <v>3124385712.9703002</v>
      </c>
      <c r="P7" s="73">
        <v>879973</v>
      </c>
      <c r="Q7" s="73">
        <v>757234</v>
      </c>
      <c r="R7" s="74">
        <v>16.208860140986801</v>
      </c>
      <c r="S7" s="73">
        <v>16.4915430809809</v>
      </c>
      <c r="T7" s="73">
        <v>16.228648152882698</v>
      </c>
      <c r="U7" s="75">
        <v>1.59411964548879</v>
      </c>
      <c r="V7" s="63"/>
      <c r="W7" s="63"/>
    </row>
    <row r="8" spans="1:23" ht="12" customHeight="1" thickBot="1" x14ac:dyDescent="0.25">
      <c r="A8" s="53">
        <v>42503</v>
      </c>
      <c r="B8" s="62" t="s">
        <v>6</v>
      </c>
      <c r="C8" s="51"/>
      <c r="D8" s="76">
        <v>470407.79479999997</v>
      </c>
      <c r="E8" s="76">
        <v>574309.10719999997</v>
      </c>
      <c r="F8" s="77">
        <v>81.908468610821302</v>
      </c>
      <c r="G8" s="76">
        <v>445510.50290000002</v>
      </c>
      <c r="H8" s="77">
        <v>5.58848595890196</v>
      </c>
      <c r="I8" s="76">
        <v>92876.058399999994</v>
      </c>
      <c r="J8" s="77">
        <v>19.7437328689435</v>
      </c>
      <c r="K8" s="76">
        <v>115270.4209</v>
      </c>
      <c r="L8" s="77">
        <v>25.8737830308512</v>
      </c>
      <c r="M8" s="77">
        <v>-0.19427674788684701</v>
      </c>
      <c r="N8" s="76">
        <v>8084397.4159000004</v>
      </c>
      <c r="O8" s="76">
        <v>115300640.5755</v>
      </c>
      <c r="P8" s="76">
        <v>24261</v>
      </c>
      <c r="Q8" s="76">
        <v>21290</v>
      </c>
      <c r="R8" s="77">
        <v>13.954908407703099</v>
      </c>
      <c r="S8" s="76">
        <v>19.389464358435401</v>
      </c>
      <c r="T8" s="76">
        <v>19.985143734147499</v>
      </c>
      <c r="U8" s="78">
        <v>-3.07218066832769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56555.9853</v>
      </c>
      <c r="E9" s="76">
        <v>89723.419599999994</v>
      </c>
      <c r="F9" s="77">
        <v>63.033693490656901</v>
      </c>
      <c r="G9" s="76">
        <v>60706.065000000002</v>
      </c>
      <c r="H9" s="77">
        <v>-6.8363510301647796</v>
      </c>
      <c r="I9" s="76">
        <v>12250.5002</v>
      </c>
      <c r="J9" s="77">
        <v>21.660837725693401</v>
      </c>
      <c r="K9" s="76">
        <v>13210.0926</v>
      </c>
      <c r="L9" s="77">
        <v>21.7607459814765</v>
      </c>
      <c r="M9" s="77">
        <v>-7.2640853403253006E-2</v>
      </c>
      <c r="N9" s="76">
        <v>892147.04989999998</v>
      </c>
      <c r="O9" s="76">
        <v>15836551.818399999</v>
      </c>
      <c r="P9" s="76">
        <v>3400</v>
      </c>
      <c r="Q9" s="76">
        <v>2615</v>
      </c>
      <c r="R9" s="77">
        <v>30.019120458890999</v>
      </c>
      <c r="S9" s="76">
        <v>16.634113323529402</v>
      </c>
      <c r="T9" s="76">
        <v>17.117926615678801</v>
      </c>
      <c r="U9" s="78">
        <v>-2.90856075547469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100481.16869999999</v>
      </c>
      <c r="E10" s="76">
        <v>148310.8328</v>
      </c>
      <c r="F10" s="77">
        <v>67.750390718593593</v>
      </c>
      <c r="G10" s="76">
        <v>95594.000199999995</v>
      </c>
      <c r="H10" s="77">
        <v>5.1124217940196699</v>
      </c>
      <c r="I10" s="76">
        <v>28168.301800000001</v>
      </c>
      <c r="J10" s="77">
        <v>28.033413787314</v>
      </c>
      <c r="K10" s="76">
        <v>24923.444</v>
      </c>
      <c r="L10" s="77">
        <v>26.072184392174901</v>
      </c>
      <c r="M10" s="77">
        <v>0.130192994194542</v>
      </c>
      <c r="N10" s="76">
        <v>1594388.5209999999</v>
      </c>
      <c r="O10" s="76">
        <v>27068901.951699998</v>
      </c>
      <c r="P10" s="76">
        <v>92605</v>
      </c>
      <c r="Q10" s="76">
        <v>78498</v>
      </c>
      <c r="R10" s="77">
        <v>17.971158500853502</v>
      </c>
      <c r="S10" s="76">
        <v>1.08505122509584</v>
      </c>
      <c r="T10" s="76">
        <v>1.0260535682437799</v>
      </c>
      <c r="U10" s="78">
        <v>5.4373153531852196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45628.645199999999</v>
      </c>
      <c r="E11" s="76">
        <v>70089.236999999994</v>
      </c>
      <c r="F11" s="77">
        <v>65.100787443298898</v>
      </c>
      <c r="G11" s="76">
        <v>50968.154699999999</v>
      </c>
      <c r="H11" s="77">
        <v>-10.4761679747452</v>
      </c>
      <c r="I11" s="76">
        <v>8157.3320000000003</v>
      </c>
      <c r="J11" s="77">
        <v>17.8776555040034</v>
      </c>
      <c r="K11" s="76">
        <v>7189.2699000000002</v>
      </c>
      <c r="L11" s="77">
        <v>14.105415317302</v>
      </c>
      <c r="M11" s="77">
        <v>0.134653742795218</v>
      </c>
      <c r="N11" s="76">
        <v>740507.62829999998</v>
      </c>
      <c r="O11" s="76">
        <v>9256204.4016999993</v>
      </c>
      <c r="P11" s="76">
        <v>2161</v>
      </c>
      <c r="Q11" s="76">
        <v>1911</v>
      </c>
      <c r="R11" s="77">
        <v>13.082155939298801</v>
      </c>
      <c r="S11" s="76">
        <v>21.114597501156901</v>
      </c>
      <c r="T11" s="76">
        <v>22.5481531658817</v>
      </c>
      <c r="U11" s="78">
        <v>-6.7894055979344303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165105.60370000001</v>
      </c>
      <c r="E12" s="76">
        <v>209485.87549999999</v>
      </c>
      <c r="F12" s="77">
        <v>78.8146710635868</v>
      </c>
      <c r="G12" s="76">
        <v>120085.694</v>
      </c>
      <c r="H12" s="77">
        <v>37.489819311865702</v>
      </c>
      <c r="I12" s="76">
        <v>25951.358199999999</v>
      </c>
      <c r="J12" s="77">
        <v>15.7180359832935</v>
      </c>
      <c r="K12" s="76">
        <v>20995.860100000002</v>
      </c>
      <c r="L12" s="77">
        <v>17.484064421528899</v>
      </c>
      <c r="M12" s="77">
        <v>0.23602262905152399</v>
      </c>
      <c r="N12" s="76">
        <v>2875370.2064</v>
      </c>
      <c r="O12" s="76">
        <v>30518795.84</v>
      </c>
      <c r="P12" s="76">
        <v>1884</v>
      </c>
      <c r="Q12" s="76">
        <v>1589</v>
      </c>
      <c r="R12" s="77">
        <v>18.5651353052234</v>
      </c>
      <c r="S12" s="76">
        <v>87.635670753715502</v>
      </c>
      <c r="T12" s="76">
        <v>88.843051982378896</v>
      </c>
      <c r="U12" s="78">
        <v>-1.37772806241937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198820.64799999999</v>
      </c>
      <c r="E13" s="76">
        <v>300028.0943</v>
      </c>
      <c r="F13" s="77">
        <v>66.267343551233594</v>
      </c>
      <c r="G13" s="76">
        <v>185899.5263</v>
      </c>
      <c r="H13" s="77">
        <v>6.9505942038540898</v>
      </c>
      <c r="I13" s="76">
        <v>35970.337800000001</v>
      </c>
      <c r="J13" s="77">
        <v>18.0918522104404</v>
      </c>
      <c r="K13" s="76">
        <v>55518.100899999998</v>
      </c>
      <c r="L13" s="77">
        <v>29.864573624790399</v>
      </c>
      <c r="M13" s="77">
        <v>-0.352097113970265</v>
      </c>
      <c r="N13" s="76">
        <v>3350754.9707999998</v>
      </c>
      <c r="O13" s="76">
        <v>49365477.795000002</v>
      </c>
      <c r="P13" s="76">
        <v>9481</v>
      </c>
      <c r="Q13" s="76">
        <v>7565</v>
      </c>
      <c r="R13" s="77">
        <v>25.327164573694599</v>
      </c>
      <c r="S13" s="76">
        <v>20.9704301234047</v>
      </c>
      <c r="T13" s="76">
        <v>21.613037871777902</v>
      </c>
      <c r="U13" s="78">
        <v>-3.0643517781546001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109705.6909</v>
      </c>
      <c r="E14" s="76">
        <v>168452.158</v>
      </c>
      <c r="F14" s="77">
        <v>65.125726023646394</v>
      </c>
      <c r="G14" s="76">
        <v>129995.7136</v>
      </c>
      <c r="H14" s="77">
        <v>-15.6082244084085</v>
      </c>
      <c r="I14" s="76">
        <v>23582.264200000001</v>
      </c>
      <c r="J14" s="77">
        <v>21.4959351757749</v>
      </c>
      <c r="K14" s="76">
        <v>25565.577600000001</v>
      </c>
      <c r="L14" s="77">
        <v>19.666477372220101</v>
      </c>
      <c r="M14" s="77">
        <v>-7.7577492323115005E-2</v>
      </c>
      <c r="N14" s="76">
        <v>2095668.1262000001</v>
      </c>
      <c r="O14" s="76">
        <v>22529301.528499998</v>
      </c>
      <c r="P14" s="76">
        <v>2416</v>
      </c>
      <c r="Q14" s="76">
        <v>2090</v>
      </c>
      <c r="R14" s="77">
        <v>15.598086124401901</v>
      </c>
      <c r="S14" s="76">
        <v>45.407984644039701</v>
      </c>
      <c r="T14" s="76">
        <v>49.477548708134002</v>
      </c>
      <c r="U14" s="78">
        <v>-8.96222128331876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116001.17909999999</v>
      </c>
      <c r="E15" s="76">
        <v>143127.76569999999</v>
      </c>
      <c r="F15" s="77">
        <v>81.047292628840395</v>
      </c>
      <c r="G15" s="76">
        <v>81947.638200000001</v>
      </c>
      <c r="H15" s="77">
        <v>41.555243870347503</v>
      </c>
      <c r="I15" s="76">
        <v>26742.740699999998</v>
      </c>
      <c r="J15" s="77">
        <v>23.053852475884</v>
      </c>
      <c r="K15" s="76">
        <v>20311.496200000001</v>
      </c>
      <c r="L15" s="77">
        <v>24.785944593580702</v>
      </c>
      <c r="M15" s="77">
        <v>0.31663076105639099</v>
      </c>
      <c r="N15" s="76">
        <v>1846586.1695999999</v>
      </c>
      <c r="O15" s="76">
        <v>18459710.5667</v>
      </c>
      <c r="P15" s="76">
        <v>4536</v>
      </c>
      <c r="Q15" s="76">
        <v>4091</v>
      </c>
      <c r="R15" s="77">
        <v>10.8775360547543</v>
      </c>
      <c r="S15" s="76">
        <v>25.5734521825397</v>
      </c>
      <c r="T15" s="76">
        <v>22.196222683940402</v>
      </c>
      <c r="U15" s="78">
        <v>13.205997667006899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794872.74930000002</v>
      </c>
      <c r="E16" s="76">
        <v>964177.42020000005</v>
      </c>
      <c r="F16" s="77">
        <v>82.440506554812202</v>
      </c>
      <c r="G16" s="76">
        <v>654205.10380000004</v>
      </c>
      <c r="H16" s="77">
        <v>21.502070938138701</v>
      </c>
      <c r="I16" s="76">
        <v>-349.12220000000002</v>
      </c>
      <c r="J16" s="77">
        <v>-4.3921772423001E-2</v>
      </c>
      <c r="K16" s="76">
        <v>33394.122900000002</v>
      </c>
      <c r="L16" s="77">
        <v>5.1045341447242896</v>
      </c>
      <c r="M16" s="77">
        <v>-1.01045460008174</v>
      </c>
      <c r="N16" s="76">
        <v>15589643.728499999</v>
      </c>
      <c r="O16" s="76">
        <v>154216060.59959999</v>
      </c>
      <c r="P16" s="76">
        <v>43714</v>
      </c>
      <c r="Q16" s="76">
        <v>36884</v>
      </c>
      <c r="R16" s="77">
        <v>18.5175143693743</v>
      </c>
      <c r="S16" s="76">
        <v>18.1834823923686</v>
      </c>
      <c r="T16" s="76">
        <v>17.889110587246499</v>
      </c>
      <c r="U16" s="78">
        <v>1.6188967479937799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465121.9644</v>
      </c>
      <c r="E17" s="76">
        <v>592637.39399999997</v>
      </c>
      <c r="F17" s="77">
        <v>78.483397961216099</v>
      </c>
      <c r="G17" s="76">
        <v>398786.32579999999</v>
      </c>
      <c r="H17" s="77">
        <v>16.634381448993999</v>
      </c>
      <c r="I17" s="76">
        <v>41699.257799999999</v>
      </c>
      <c r="J17" s="77">
        <v>8.9652308408594301</v>
      </c>
      <c r="K17" s="76">
        <v>59609.805</v>
      </c>
      <c r="L17" s="77">
        <v>14.9478056652062</v>
      </c>
      <c r="M17" s="77">
        <v>-0.30046310669863802</v>
      </c>
      <c r="N17" s="76">
        <v>14789109.564999999</v>
      </c>
      <c r="O17" s="76">
        <v>189045410.93360001</v>
      </c>
      <c r="P17" s="76">
        <v>12832</v>
      </c>
      <c r="Q17" s="76">
        <v>10555</v>
      </c>
      <c r="R17" s="77">
        <v>21.572714353386999</v>
      </c>
      <c r="S17" s="76">
        <v>36.247035879052397</v>
      </c>
      <c r="T17" s="76">
        <v>39.233321752723803</v>
      </c>
      <c r="U17" s="78">
        <v>-8.2387036656900197</v>
      </c>
    </row>
    <row r="18" spans="1:21" ht="12" customHeight="1" thickBot="1" x14ac:dyDescent="0.25">
      <c r="A18" s="54"/>
      <c r="B18" s="62" t="s">
        <v>16</v>
      </c>
      <c r="C18" s="51"/>
      <c r="D18" s="76">
        <v>1352694.5636</v>
      </c>
      <c r="E18" s="76">
        <v>1721233.8154</v>
      </c>
      <c r="F18" s="77">
        <v>78.588658408715105</v>
      </c>
      <c r="G18" s="76">
        <v>1180012.4335</v>
      </c>
      <c r="H18" s="77">
        <v>14.6339246263544</v>
      </c>
      <c r="I18" s="76">
        <v>100446.6532</v>
      </c>
      <c r="J18" s="77">
        <v>7.4256713897537798</v>
      </c>
      <c r="K18" s="76">
        <v>131787.80160000001</v>
      </c>
      <c r="L18" s="77">
        <v>11.1683400834268</v>
      </c>
      <c r="M18" s="77">
        <v>-0.23781524556518599</v>
      </c>
      <c r="N18" s="76">
        <v>20696940.776500002</v>
      </c>
      <c r="O18" s="76">
        <v>349994958.36339998</v>
      </c>
      <c r="P18" s="76">
        <v>65412</v>
      </c>
      <c r="Q18" s="76">
        <v>50336</v>
      </c>
      <c r="R18" s="77">
        <v>29.950731087094699</v>
      </c>
      <c r="S18" s="76">
        <v>20.679608689537101</v>
      </c>
      <c r="T18" s="76">
        <v>19.699124962253698</v>
      </c>
      <c r="U18" s="78">
        <v>4.7413069657333997</v>
      </c>
    </row>
    <row r="19" spans="1:21" ht="12" customHeight="1" thickBot="1" x14ac:dyDescent="0.25">
      <c r="A19" s="54"/>
      <c r="B19" s="62" t="s">
        <v>17</v>
      </c>
      <c r="C19" s="51"/>
      <c r="D19" s="76">
        <v>393647.77549999999</v>
      </c>
      <c r="E19" s="76">
        <v>607504.9878</v>
      </c>
      <c r="F19" s="77">
        <v>64.797455725514993</v>
      </c>
      <c r="G19" s="76">
        <v>467703.6924</v>
      </c>
      <c r="H19" s="77">
        <v>-15.833938902638399</v>
      </c>
      <c r="I19" s="76">
        <v>32956.9185</v>
      </c>
      <c r="J19" s="77">
        <v>8.3721846155840893</v>
      </c>
      <c r="K19" s="76">
        <v>29655.037400000001</v>
      </c>
      <c r="L19" s="77">
        <v>6.3405608897006003</v>
      </c>
      <c r="M19" s="77">
        <v>0.111343009130719</v>
      </c>
      <c r="N19" s="76">
        <v>6751861.6407000003</v>
      </c>
      <c r="O19" s="76">
        <v>100504612.998</v>
      </c>
      <c r="P19" s="76">
        <v>8285</v>
      </c>
      <c r="Q19" s="76">
        <v>6940</v>
      </c>
      <c r="R19" s="77">
        <v>19.380403458213301</v>
      </c>
      <c r="S19" s="76">
        <v>47.513310259505097</v>
      </c>
      <c r="T19" s="76">
        <v>49.126047752161398</v>
      </c>
      <c r="U19" s="78">
        <v>-3.3942856935202101</v>
      </c>
    </row>
    <row r="20" spans="1:21" ht="12" thickBot="1" x14ac:dyDescent="0.25">
      <c r="A20" s="54"/>
      <c r="B20" s="62" t="s">
        <v>18</v>
      </c>
      <c r="C20" s="51"/>
      <c r="D20" s="76">
        <v>857878.23580000002</v>
      </c>
      <c r="E20" s="76">
        <v>1022547.6192</v>
      </c>
      <c r="F20" s="77">
        <v>83.896164803666494</v>
      </c>
      <c r="G20" s="76">
        <v>713391.03460000001</v>
      </c>
      <c r="H20" s="77">
        <v>20.253576817237999</v>
      </c>
      <c r="I20" s="76">
        <v>79460.909700000004</v>
      </c>
      <c r="J20" s="77">
        <v>9.2624927855758106</v>
      </c>
      <c r="K20" s="76">
        <v>66772.797699999996</v>
      </c>
      <c r="L20" s="77">
        <v>9.3599154547042591</v>
      </c>
      <c r="M20" s="77">
        <v>0.19001917602742599</v>
      </c>
      <c r="N20" s="76">
        <v>16925138.658500001</v>
      </c>
      <c r="O20" s="76">
        <v>174285358.5115</v>
      </c>
      <c r="P20" s="76">
        <v>38752</v>
      </c>
      <c r="Q20" s="76">
        <v>34210</v>
      </c>
      <c r="R20" s="77">
        <v>13.276819643379101</v>
      </c>
      <c r="S20" s="76">
        <v>22.137650593517801</v>
      </c>
      <c r="T20" s="76">
        <v>21.791169792458302</v>
      </c>
      <c r="U20" s="78">
        <v>1.5651200184759699</v>
      </c>
    </row>
    <row r="21" spans="1:21" ht="12" customHeight="1" thickBot="1" x14ac:dyDescent="0.25">
      <c r="A21" s="54"/>
      <c r="B21" s="62" t="s">
        <v>19</v>
      </c>
      <c r="C21" s="51"/>
      <c r="D21" s="76">
        <v>318913.07410000003</v>
      </c>
      <c r="E21" s="76">
        <v>357158.86330000003</v>
      </c>
      <c r="F21" s="77">
        <v>89.291658942291207</v>
      </c>
      <c r="G21" s="76">
        <v>254313.13380000001</v>
      </c>
      <c r="H21" s="77">
        <v>25.401731847165799</v>
      </c>
      <c r="I21" s="76">
        <v>28392.088</v>
      </c>
      <c r="J21" s="77">
        <v>8.9027670251917108</v>
      </c>
      <c r="K21" s="76">
        <v>30584.044099999999</v>
      </c>
      <c r="L21" s="77">
        <v>12.0261363001615</v>
      </c>
      <c r="M21" s="77">
        <v>-7.1669923468361998E-2</v>
      </c>
      <c r="N21" s="76">
        <v>4046097.3445000001</v>
      </c>
      <c r="O21" s="76">
        <v>61333282.2368</v>
      </c>
      <c r="P21" s="76">
        <v>28323</v>
      </c>
      <c r="Q21" s="76">
        <v>24494</v>
      </c>
      <c r="R21" s="77">
        <v>15.632399771372601</v>
      </c>
      <c r="S21" s="76">
        <v>11.2598620944109</v>
      </c>
      <c r="T21" s="76">
        <v>11.4801018086062</v>
      </c>
      <c r="U21" s="78">
        <v>-1.9559716837438601</v>
      </c>
    </row>
    <row r="22" spans="1:21" ht="12" customHeight="1" thickBot="1" x14ac:dyDescent="0.25">
      <c r="A22" s="54"/>
      <c r="B22" s="62" t="s">
        <v>20</v>
      </c>
      <c r="C22" s="51"/>
      <c r="D22" s="76">
        <v>1190266.8244</v>
      </c>
      <c r="E22" s="76">
        <v>1381096.1261</v>
      </c>
      <c r="F22" s="77">
        <v>86.182764682797796</v>
      </c>
      <c r="G22" s="76">
        <v>958912.46349999995</v>
      </c>
      <c r="H22" s="77">
        <v>24.1267445889236</v>
      </c>
      <c r="I22" s="76">
        <v>21659.973699999999</v>
      </c>
      <c r="J22" s="77">
        <v>1.8197578270669299</v>
      </c>
      <c r="K22" s="76">
        <v>117911.9764</v>
      </c>
      <c r="L22" s="77">
        <v>12.296427556027901</v>
      </c>
      <c r="M22" s="77">
        <v>-0.81630387038445096</v>
      </c>
      <c r="N22" s="76">
        <v>16534326.2194</v>
      </c>
      <c r="O22" s="76">
        <v>195409077.84900001</v>
      </c>
      <c r="P22" s="76">
        <v>74401</v>
      </c>
      <c r="Q22" s="76">
        <v>62851</v>
      </c>
      <c r="R22" s="77">
        <v>18.3767959141462</v>
      </c>
      <c r="S22" s="76">
        <v>15.997994978562099</v>
      </c>
      <c r="T22" s="76">
        <v>16.089998038217399</v>
      </c>
      <c r="U22" s="78">
        <v>-0.57509118973061402</v>
      </c>
    </row>
    <row r="23" spans="1:21" ht="12" thickBot="1" x14ac:dyDescent="0.25">
      <c r="A23" s="54"/>
      <c r="B23" s="62" t="s">
        <v>21</v>
      </c>
      <c r="C23" s="51"/>
      <c r="D23" s="76">
        <v>2119917.4144000001</v>
      </c>
      <c r="E23" s="76">
        <v>3036525.6894999999</v>
      </c>
      <c r="F23" s="77">
        <v>69.813913372459197</v>
      </c>
      <c r="G23" s="76">
        <v>1953896.0511</v>
      </c>
      <c r="H23" s="77">
        <v>8.4969393948329106</v>
      </c>
      <c r="I23" s="76">
        <v>235659.3358</v>
      </c>
      <c r="J23" s="77">
        <v>11.116439451802799</v>
      </c>
      <c r="K23" s="76">
        <v>261621.11180000001</v>
      </c>
      <c r="L23" s="77">
        <v>13.3897149570835</v>
      </c>
      <c r="M23" s="77">
        <v>-9.9234254534652996E-2</v>
      </c>
      <c r="N23" s="76">
        <v>37052239.524400003</v>
      </c>
      <c r="O23" s="76">
        <v>439009659.98259997</v>
      </c>
      <c r="P23" s="76">
        <v>71823</v>
      </c>
      <c r="Q23" s="76">
        <v>61775</v>
      </c>
      <c r="R23" s="77">
        <v>16.26547956293</v>
      </c>
      <c r="S23" s="76">
        <v>29.515857237932099</v>
      </c>
      <c r="T23" s="76">
        <v>29.800444187778201</v>
      </c>
      <c r="U23" s="78">
        <v>-0.96418324411851497</v>
      </c>
    </row>
    <row r="24" spans="1:21" ht="12" thickBot="1" x14ac:dyDescent="0.25">
      <c r="A24" s="54"/>
      <c r="B24" s="62" t="s">
        <v>22</v>
      </c>
      <c r="C24" s="51"/>
      <c r="D24" s="76">
        <v>230304.21609999999</v>
      </c>
      <c r="E24" s="76">
        <v>228566.87599999999</v>
      </c>
      <c r="F24" s="77">
        <v>100.76010143307001</v>
      </c>
      <c r="G24" s="76">
        <v>185752.5134</v>
      </c>
      <c r="H24" s="77">
        <v>23.984441386298901</v>
      </c>
      <c r="I24" s="76">
        <v>30153.515800000001</v>
      </c>
      <c r="J24" s="77">
        <v>13.092906552308699</v>
      </c>
      <c r="K24" s="76">
        <v>29535.798599999998</v>
      </c>
      <c r="L24" s="77">
        <v>15.9006185485079</v>
      </c>
      <c r="M24" s="77">
        <v>2.0914186488256999E-2</v>
      </c>
      <c r="N24" s="76">
        <v>3018418.4293999998</v>
      </c>
      <c r="O24" s="76">
        <v>42567730.061999999</v>
      </c>
      <c r="P24" s="76">
        <v>23960</v>
      </c>
      <c r="Q24" s="76">
        <v>20504</v>
      </c>
      <c r="R24" s="77">
        <v>16.855247756535299</v>
      </c>
      <c r="S24" s="76">
        <v>9.6120290525876495</v>
      </c>
      <c r="T24" s="76">
        <v>9.6161203326180296</v>
      </c>
      <c r="U24" s="78">
        <v>-4.2564166296157002E-2</v>
      </c>
    </row>
    <row r="25" spans="1:21" ht="12" thickBot="1" x14ac:dyDescent="0.25">
      <c r="A25" s="54"/>
      <c r="B25" s="62" t="s">
        <v>23</v>
      </c>
      <c r="C25" s="51"/>
      <c r="D25" s="76">
        <v>225236.92259999999</v>
      </c>
      <c r="E25" s="76">
        <v>270637.38669999997</v>
      </c>
      <c r="F25" s="77">
        <v>83.224614805224206</v>
      </c>
      <c r="G25" s="76">
        <v>165542.9792</v>
      </c>
      <c r="H25" s="77">
        <v>36.059483578509898</v>
      </c>
      <c r="I25" s="76">
        <v>11839.777899999999</v>
      </c>
      <c r="J25" s="77">
        <v>5.25658837961765</v>
      </c>
      <c r="K25" s="76">
        <v>15589.967500000001</v>
      </c>
      <c r="L25" s="77">
        <v>9.4174742869433601</v>
      </c>
      <c r="M25" s="77">
        <v>-0.24055147003994701</v>
      </c>
      <c r="N25" s="76">
        <v>3426703.0918000001</v>
      </c>
      <c r="O25" s="76">
        <v>55467759.578400001</v>
      </c>
      <c r="P25" s="76">
        <v>16995</v>
      </c>
      <c r="Q25" s="76">
        <v>13720</v>
      </c>
      <c r="R25" s="77">
        <v>23.8702623906706</v>
      </c>
      <c r="S25" s="76">
        <v>13.2531287202118</v>
      </c>
      <c r="T25" s="76">
        <v>13.2645859402332</v>
      </c>
      <c r="U25" s="78">
        <v>-8.6449171839222003E-2</v>
      </c>
    </row>
    <row r="26" spans="1:21" ht="12" thickBot="1" x14ac:dyDescent="0.25">
      <c r="A26" s="54"/>
      <c r="B26" s="62" t="s">
        <v>24</v>
      </c>
      <c r="C26" s="51"/>
      <c r="D26" s="76">
        <v>547108.49239999999</v>
      </c>
      <c r="E26" s="76">
        <v>588395.66020000004</v>
      </c>
      <c r="F26" s="77">
        <v>92.983094439213502</v>
      </c>
      <c r="G26" s="76">
        <v>449975.84490000003</v>
      </c>
      <c r="H26" s="77">
        <v>21.5861914813641</v>
      </c>
      <c r="I26" s="76">
        <v>111639.48360000001</v>
      </c>
      <c r="J26" s="77">
        <v>20.405364776969801</v>
      </c>
      <c r="K26" s="76">
        <v>104083.8098</v>
      </c>
      <c r="L26" s="77">
        <v>23.130977135701801</v>
      </c>
      <c r="M26" s="77">
        <v>7.2592210205587995E-2</v>
      </c>
      <c r="N26" s="76">
        <v>7522420.4659000002</v>
      </c>
      <c r="O26" s="76">
        <v>100721198.5587</v>
      </c>
      <c r="P26" s="76">
        <v>39081</v>
      </c>
      <c r="Q26" s="76">
        <v>33780</v>
      </c>
      <c r="R26" s="77">
        <v>15.6927175843695</v>
      </c>
      <c r="S26" s="76">
        <v>13.9993473145518</v>
      </c>
      <c r="T26" s="76">
        <v>13.9273140378922</v>
      </c>
      <c r="U26" s="78">
        <v>0.51454739311101605</v>
      </c>
    </row>
    <row r="27" spans="1:21" ht="12" thickBot="1" x14ac:dyDescent="0.25">
      <c r="A27" s="54"/>
      <c r="B27" s="62" t="s">
        <v>25</v>
      </c>
      <c r="C27" s="51"/>
      <c r="D27" s="76">
        <v>181940.98980000001</v>
      </c>
      <c r="E27" s="76">
        <v>250762.8377</v>
      </c>
      <c r="F27" s="77">
        <v>72.555005147000699</v>
      </c>
      <c r="G27" s="76">
        <v>199896.97560000001</v>
      </c>
      <c r="H27" s="77">
        <v>-8.9826200452029301</v>
      </c>
      <c r="I27" s="76">
        <v>50637.057399999998</v>
      </c>
      <c r="J27" s="77">
        <v>27.831582897104798</v>
      </c>
      <c r="K27" s="76">
        <v>54650.497199999998</v>
      </c>
      <c r="L27" s="77">
        <v>27.3393316912194</v>
      </c>
      <c r="M27" s="77">
        <v>-7.3438303503669006E-2</v>
      </c>
      <c r="N27" s="76">
        <v>2726644.1024000002</v>
      </c>
      <c r="O27" s="76">
        <v>34574567.951499999</v>
      </c>
      <c r="P27" s="76">
        <v>24203</v>
      </c>
      <c r="Q27" s="76">
        <v>19800</v>
      </c>
      <c r="R27" s="77">
        <v>22.237373737373701</v>
      </c>
      <c r="S27" s="76">
        <v>7.5172908234516402</v>
      </c>
      <c r="T27" s="76">
        <v>7.2417275555555598</v>
      </c>
      <c r="U27" s="78">
        <v>3.6657257829696999</v>
      </c>
    </row>
    <row r="28" spans="1:21" ht="12" thickBot="1" x14ac:dyDescent="0.25">
      <c r="A28" s="54"/>
      <c r="B28" s="62" t="s">
        <v>26</v>
      </c>
      <c r="C28" s="51"/>
      <c r="D28" s="76">
        <v>849445.58979999996</v>
      </c>
      <c r="E28" s="76">
        <v>816586.06070000003</v>
      </c>
      <c r="F28" s="77">
        <v>104.02401298300801</v>
      </c>
      <c r="G28" s="76">
        <v>667474.27859999996</v>
      </c>
      <c r="H28" s="77">
        <v>27.262670193325999</v>
      </c>
      <c r="I28" s="76">
        <v>10946.134</v>
      </c>
      <c r="J28" s="77">
        <v>1.28862097012915</v>
      </c>
      <c r="K28" s="76">
        <v>26093.051100000001</v>
      </c>
      <c r="L28" s="77">
        <v>3.9092219635382999</v>
      </c>
      <c r="M28" s="77">
        <v>-0.58049620345088704</v>
      </c>
      <c r="N28" s="76">
        <v>11469844.810699999</v>
      </c>
      <c r="O28" s="76">
        <v>144503241.28299999</v>
      </c>
      <c r="P28" s="76">
        <v>37407</v>
      </c>
      <c r="Q28" s="76">
        <v>33458</v>
      </c>
      <c r="R28" s="77">
        <v>11.802857313646999</v>
      </c>
      <c r="S28" s="76">
        <v>22.708198727510901</v>
      </c>
      <c r="T28" s="76">
        <v>21.8745370315022</v>
      </c>
      <c r="U28" s="78">
        <v>3.6711925327601298</v>
      </c>
    </row>
    <row r="29" spans="1:21" ht="12" thickBot="1" x14ac:dyDescent="0.25">
      <c r="A29" s="54"/>
      <c r="B29" s="62" t="s">
        <v>27</v>
      </c>
      <c r="C29" s="51"/>
      <c r="D29" s="76">
        <v>838194.92929999996</v>
      </c>
      <c r="E29" s="76">
        <v>718641.08180000004</v>
      </c>
      <c r="F29" s="77">
        <v>116.636099789974</v>
      </c>
      <c r="G29" s="76">
        <v>633353.73840000003</v>
      </c>
      <c r="H29" s="77">
        <v>32.342303910209303</v>
      </c>
      <c r="I29" s="76">
        <v>102154.4572</v>
      </c>
      <c r="J29" s="77">
        <v>12.1874344056593</v>
      </c>
      <c r="K29" s="76">
        <v>99117.231199999995</v>
      </c>
      <c r="L29" s="77">
        <v>15.6495849302782</v>
      </c>
      <c r="M29" s="77">
        <v>3.0642764766819E-2</v>
      </c>
      <c r="N29" s="76">
        <v>10229111.717</v>
      </c>
      <c r="O29" s="76">
        <v>108668048.8416</v>
      </c>
      <c r="P29" s="76">
        <v>113875</v>
      </c>
      <c r="Q29" s="76">
        <v>106517</v>
      </c>
      <c r="R29" s="77">
        <v>6.9078175314738504</v>
      </c>
      <c r="S29" s="76">
        <v>7.3606579960482996</v>
      </c>
      <c r="T29" s="76">
        <v>7.2426297267102902</v>
      </c>
      <c r="U29" s="78">
        <v>1.6035016081629301</v>
      </c>
    </row>
    <row r="30" spans="1:21" ht="12" thickBot="1" x14ac:dyDescent="0.25">
      <c r="A30" s="54"/>
      <c r="B30" s="62" t="s">
        <v>28</v>
      </c>
      <c r="C30" s="51"/>
      <c r="D30" s="76">
        <v>1184559.6011000001</v>
      </c>
      <c r="E30" s="76">
        <v>1422848.5763000001</v>
      </c>
      <c r="F30" s="77">
        <v>83.252682037349999</v>
      </c>
      <c r="G30" s="76">
        <v>953323.7328</v>
      </c>
      <c r="H30" s="77">
        <v>24.255754928164698</v>
      </c>
      <c r="I30" s="76">
        <v>112762.5482</v>
      </c>
      <c r="J30" s="77">
        <v>9.5193646731905304</v>
      </c>
      <c r="K30" s="76">
        <v>131622.66039999999</v>
      </c>
      <c r="L30" s="77">
        <v>13.8067118095772</v>
      </c>
      <c r="M30" s="77">
        <v>-0.14328924930315401</v>
      </c>
      <c r="N30" s="76">
        <v>18564564.927000001</v>
      </c>
      <c r="O30" s="76">
        <v>160793489.52590001</v>
      </c>
      <c r="P30" s="76">
        <v>79019</v>
      </c>
      <c r="Q30" s="76">
        <v>69804</v>
      </c>
      <c r="R30" s="77">
        <v>13.2012492120795</v>
      </c>
      <c r="S30" s="76">
        <v>14.9908199433048</v>
      </c>
      <c r="T30" s="76">
        <v>14.2713707581227</v>
      </c>
      <c r="U30" s="78">
        <v>4.7992650695758199</v>
      </c>
    </row>
    <row r="31" spans="1:21" ht="12" thickBot="1" x14ac:dyDescent="0.25">
      <c r="A31" s="54"/>
      <c r="B31" s="62" t="s">
        <v>29</v>
      </c>
      <c r="C31" s="51"/>
      <c r="D31" s="76">
        <v>713372.29460000002</v>
      </c>
      <c r="E31" s="76">
        <v>912174.60939999996</v>
      </c>
      <c r="F31" s="77">
        <v>78.205673261310594</v>
      </c>
      <c r="G31" s="76">
        <v>557522.1679</v>
      </c>
      <c r="H31" s="77">
        <v>27.9540681381398</v>
      </c>
      <c r="I31" s="76">
        <v>14600.3797</v>
      </c>
      <c r="J31" s="77">
        <v>2.0466704146657002</v>
      </c>
      <c r="K31" s="76">
        <v>32017.264599999999</v>
      </c>
      <c r="L31" s="77">
        <v>5.74277875274419</v>
      </c>
      <c r="M31" s="77">
        <v>-0.54398416346910505</v>
      </c>
      <c r="N31" s="76">
        <v>26043579.633699998</v>
      </c>
      <c r="O31" s="76">
        <v>186010182.30070001</v>
      </c>
      <c r="P31" s="76">
        <v>29145</v>
      </c>
      <c r="Q31" s="76">
        <v>24576</v>
      </c>
      <c r="R31" s="77">
        <v>18.59130859375</v>
      </c>
      <c r="S31" s="76">
        <v>24.476661334705799</v>
      </c>
      <c r="T31" s="76">
        <v>23.358471793619799</v>
      </c>
      <c r="U31" s="78">
        <v>4.5683907857992496</v>
      </c>
    </row>
    <row r="32" spans="1:21" ht="12" thickBot="1" x14ac:dyDescent="0.25">
      <c r="A32" s="54"/>
      <c r="B32" s="62" t="s">
        <v>30</v>
      </c>
      <c r="C32" s="51"/>
      <c r="D32" s="76">
        <v>95764.070500000002</v>
      </c>
      <c r="E32" s="76">
        <v>113438.7164</v>
      </c>
      <c r="F32" s="77">
        <v>84.419212010759296</v>
      </c>
      <c r="G32" s="76">
        <v>95292.340200000006</v>
      </c>
      <c r="H32" s="77">
        <v>0.49503485695694399</v>
      </c>
      <c r="I32" s="76">
        <v>25086.136699999999</v>
      </c>
      <c r="J32" s="77">
        <v>26.195771095590601</v>
      </c>
      <c r="K32" s="76">
        <v>28739.063999999998</v>
      </c>
      <c r="L32" s="77">
        <v>30.158839566414599</v>
      </c>
      <c r="M32" s="77">
        <v>-0.12710669004390701</v>
      </c>
      <c r="N32" s="76">
        <v>1332062.2945999999</v>
      </c>
      <c r="O32" s="76">
        <v>16734453.9616</v>
      </c>
      <c r="P32" s="76">
        <v>19509</v>
      </c>
      <c r="Q32" s="76">
        <v>17025</v>
      </c>
      <c r="R32" s="77">
        <v>14.590308370043999</v>
      </c>
      <c r="S32" s="76">
        <v>4.9087124147829204</v>
      </c>
      <c r="T32" s="76">
        <v>4.7557668193832603</v>
      </c>
      <c r="U32" s="78">
        <v>3.1157986550414898</v>
      </c>
    </row>
    <row r="33" spans="1:21" ht="12" thickBot="1" x14ac:dyDescent="0.25">
      <c r="A33" s="54"/>
      <c r="B33" s="62" t="s">
        <v>70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0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146354.19769999999</v>
      </c>
      <c r="E34" s="76">
        <v>130925.15240000001</v>
      </c>
      <c r="F34" s="77">
        <v>111.78463039161601</v>
      </c>
      <c r="G34" s="76">
        <v>99177.100999999995</v>
      </c>
      <c r="H34" s="77">
        <v>47.568537721222597</v>
      </c>
      <c r="I34" s="76">
        <v>13484.793100000001</v>
      </c>
      <c r="J34" s="77">
        <v>9.2138068548203993</v>
      </c>
      <c r="K34" s="76">
        <v>17440.015599999999</v>
      </c>
      <c r="L34" s="77">
        <v>17.584720085738301</v>
      </c>
      <c r="M34" s="77">
        <v>-0.22679007810061799</v>
      </c>
      <c r="N34" s="76">
        <v>1859957.1244999999</v>
      </c>
      <c r="O34" s="76">
        <v>28679953.851100001</v>
      </c>
      <c r="P34" s="76">
        <v>9790</v>
      </c>
      <c r="Q34" s="76">
        <v>8002</v>
      </c>
      <c r="R34" s="77">
        <v>22.3444138965259</v>
      </c>
      <c r="S34" s="76">
        <v>14.9493562512768</v>
      </c>
      <c r="T34" s="76">
        <v>14.477061684578899</v>
      </c>
      <c r="U34" s="78">
        <v>3.15929702095112</v>
      </c>
    </row>
    <row r="35" spans="1:21" ht="12" customHeight="1" thickBot="1" x14ac:dyDescent="0.25">
      <c r="A35" s="54"/>
      <c r="B35" s="62" t="s">
        <v>73</v>
      </c>
      <c r="C35" s="51"/>
      <c r="D35" s="76">
        <v>5815.2887000000001</v>
      </c>
      <c r="E35" s="79"/>
      <c r="F35" s="79"/>
      <c r="G35" s="79"/>
      <c r="H35" s="79"/>
      <c r="I35" s="76">
        <v>-1738.6222</v>
      </c>
      <c r="J35" s="77">
        <v>-29.897435702547298</v>
      </c>
      <c r="K35" s="79"/>
      <c r="L35" s="79"/>
      <c r="M35" s="79"/>
      <c r="N35" s="76">
        <v>85068.510899999994</v>
      </c>
      <c r="O35" s="76">
        <v>87982.955199999997</v>
      </c>
      <c r="P35" s="76">
        <v>981</v>
      </c>
      <c r="Q35" s="76">
        <v>806</v>
      </c>
      <c r="R35" s="77">
        <v>21.712158808933001</v>
      </c>
      <c r="S35" s="76">
        <v>5.9279191641182498</v>
      </c>
      <c r="T35" s="76">
        <v>5.8998258064516103</v>
      </c>
      <c r="U35" s="78">
        <v>0.47391600473710199</v>
      </c>
    </row>
    <row r="36" spans="1:21" ht="12" customHeight="1" thickBot="1" x14ac:dyDescent="0.25">
      <c r="A36" s="54"/>
      <c r="B36" s="62" t="s">
        <v>64</v>
      </c>
      <c r="C36" s="51"/>
      <c r="D36" s="76">
        <v>47161.57</v>
      </c>
      <c r="E36" s="79"/>
      <c r="F36" s="79"/>
      <c r="G36" s="76">
        <v>52270.09</v>
      </c>
      <c r="H36" s="77">
        <v>-9.7733139545005496</v>
      </c>
      <c r="I36" s="76">
        <v>-486.24</v>
      </c>
      <c r="J36" s="77">
        <v>-1.03100893375687</v>
      </c>
      <c r="K36" s="76">
        <v>2351.37</v>
      </c>
      <c r="L36" s="77">
        <v>4.4985000025827402</v>
      </c>
      <c r="M36" s="77">
        <v>-1.2067900840786401</v>
      </c>
      <c r="N36" s="76">
        <v>1536680.15</v>
      </c>
      <c r="O36" s="76">
        <v>21431280.829999998</v>
      </c>
      <c r="P36" s="76">
        <v>48</v>
      </c>
      <c r="Q36" s="76">
        <v>33</v>
      </c>
      <c r="R36" s="77">
        <v>45.454545454545503</v>
      </c>
      <c r="S36" s="76">
        <v>982.53270833333295</v>
      </c>
      <c r="T36" s="76">
        <v>1487.20606060606</v>
      </c>
      <c r="U36" s="78">
        <v>-51.3645345332883</v>
      </c>
    </row>
    <row r="37" spans="1:21" ht="12" thickBot="1" x14ac:dyDescent="0.25">
      <c r="A37" s="54"/>
      <c r="B37" s="62" t="s">
        <v>35</v>
      </c>
      <c r="C37" s="51"/>
      <c r="D37" s="76">
        <v>63209.47</v>
      </c>
      <c r="E37" s="79"/>
      <c r="F37" s="79"/>
      <c r="G37" s="76">
        <v>90108.6</v>
      </c>
      <c r="H37" s="77">
        <v>-29.851900928435299</v>
      </c>
      <c r="I37" s="76">
        <v>-6911.15</v>
      </c>
      <c r="J37" s="77">
        <v>-10.9337255952312</v>
      </c>
      <c r="K37" s="76">
        <v>-14659.23</v>
      </c>
      <c r="L37" s="77">
        <v>-16.268402793962</v>
      </c>
      <c r="M37" s="77">
        <v>-0.52854617875563703</v>
      </c>
      <c r="N37" s="76">
        <v>5391766.2800000003</v>
      </c>
      <c r="O37" s="76">
        <v>64649231.939999998</v>
      </c>
      <c r="P37" s="76">
        <v>42</v>
      </c>
      <c r="Q37" s="76">
        <v>39</v>
      </c>
      <c r="R37" s="77">
        <v>7.6923076923076898</v>
      </c>
      <c r="S37" s="76">
        <v>1504.9873809523799</v>
      </c>
      <c r="T37" s="76">
        <v>1643.2184615384599</v>
      </c>
      <c r="U37" s="78">
        <v>-9.1848664205148207</v>
      </c>
    </row>
    <row r="38" spans="1:21" ht="12" thickBot="1" x14ac:dyDescent="0.25">
      <c r="A38" s="54"/>
      <c r="B38" s="62" t="s">
        <v>36</v>
      </c>
      <c r="C38" s="51"/>
      <c r="D38" s="76">
        <v>131091.51</v>
      </c>
      <c r="E38" s="79"/>
      <c r="F38" s="79"/>
      <c r="G38" s="76">
        <v>41688.9</v>
      </c>
      <c r="H38" s="77">
        <v>214.45183250217701</v>
      </c>
      <c r="I38" s="76">
        <v>-3572.61</v>
      </c>
      <c r="J38" s="77">
        <v>-2.7252794631780501</v>
      </c>
      <c r="K38" s="76">
        <v>-546.95000000000005</v>
      </c>
      <c r="L38" s="77">
        <v>-1.31197992751068</v>
      </c>
      <c r="M38" s="77">
        <v>5.5318767711856696</v>
      </c>
      <c r="N38" s="76">
        <v>6866200.8099999996</v>
      </c>
      <c r="O38" s="76">
        <v>37481673.780000001</v>
      </c>
      <c r="P38" s="76">
        <v>60</v>
      </c>
      <c r="Q38" s="76">
        <v>38</v>
      </c>
      <c r="R38" s="77">
        <v>57.894736842105303</v>
      </c>
      <c r="S38" s="76">
        <v>2184.8584999999998</v>
      </c>
      <c r="T38" s="76">
        <v>2039.16</v>
      </c>
      <c r="U38" s="78">
        <v>6.6685554236121103</v>
      </c>
    </row>
    <row r="39" spans="1:21" ht="12" thickBot="1" x14ac:dyDescent="0.25">
      <c r="A39" s="54"/>
      <c r="B39" s="62" t="s">
        <v>37</v>
      </c>
      <c r="C39" s="51"/>
      <c r="D39" s="76">
        <v>119410.42</v>
      </c>
      <c r="E39" s="79"/>
      <c r="F39" s="79"/>
      <c r="G39" s="76">
        <v>126596.68</v>
      </c>
      <c r="H39" s="77">
        <v>-5.6764995732905401</v>
      </c>
      <c r="I39" s="76">
        <v>-16164.08</v>
      </c>
      <c r="J39" s="77">
        <v>-13.5365741113715</v>
      </c>
      <c r="K39" s="76">
        <v>-22397.72</v>
      </c>
      <c r="L39" s="77">
        <v>-17.692185924623001</v>
      </c>
      <c r="M39" s="77">
        <v>-0.27831582857540899</v>
      </c>
      <c r="N39" s="76">
        <v>4771588.5599999996</v>
      </c>
      <c r="O39" s="76">
        <v>39135629.93</v>
      </c>
      <c r="P39" s="76">
        <v>92</v>
      </c>
      <c r="Q39" s="76">
        <v>57</v>
      </c>
      <c r="R39" s="77">
        <v>61.403508771929801</v>
      </c>
      <c r="S39" s="76">
        <v>1297.9393478260899</v>
      </c>
      <c r="T39" s="76">
        <v>1318.7749122806999</v>
      </c>
      <c r="U39" s="78">
        <v>-1.6052802844379599</v>
      </c>
    </row>
    <row r="40" spans="1:21" ht="12" thickBot="1" x14ac:dyDescent="0.25">
      <c r="A40" s="54"/>
      <c r="B40" s="62" t="s">
        <v>66</v>
      </c>
      <c r="C40" s="51"/>
      <c r="D40" s="76">
        <v>0.95</v>
      </c>
      <c r="E40" s="79"/>
      <c r="F40" s="79"/>
      <c r="G40" s="76">
        <v>2.94</v>
      </c>
      <c r="H40" s="77">
        <v>-67.687074829932001</v>
      </c>
      <c r="I40" s="76">
        <v>163.34</v>
      </c>
      <c r="J40" s="77">
        <v>17193.684210526299</v>
      </c>
      <c r="K40" s="76">
        <v>2.94</v>
      </c>
      <c r="L40" s="77">
        <v>100</v>
      </c>
      <c r="M40" s="77">
        <v>54.557823129251702</v>
      </c>
      <c r="N40" s="76">
        <v>2.76</v>
      </c>
      <c r="O40" s="76">
        <v>1247.21</v>
      </c>
      <c r="P40" s="76">
        <v>4</v>
      </c>
      <c r="Q40" s="79"/>
      <c r="R40" s="79"/>
      <c r="S40" s="76">
        <v>0.23749999999999999</v>
      </c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38420.939899999998</v>
      </c>
      <c r="E41" s="79"/>
      <c r="F41" s="79"/>
      <c r="G41" s="76">
        <v>101997.4359</v>
      </c>
      <c r="H41" s="77">
        <v>-62.331464942247599</v>
      </c>
      <c r="I41" s="76">
        <v>2605.7809000000002</v>
      </c>
      <c r="J41" s="77">
        <v>6.7821893654402796</v>
      </c>
      <c r="K41" s="76">
        <v>5012.5032000000001</v>
      </c>
      <c r="L41" s="77">
        <v>4.9143423614240103</v>
      </c>
      <c r="M41" s="77">
        <v>-0.48014379322491002</v>
      </c>
      <c r="N41" s="76">
        <v>738516.49349999998</v>
      </c>
      <c r="O41" s="76">
        <v>12199271.7897</v>
      </c>
      <c r="P41" s="76">
        <v>74</v>
      </c>
      <c r="Q41" s="76">
        <v>69</v>
      </c>
      <c r="R41" s="77">
        <v>7.2463768115942102</v>
      </c>
      <c r="S41" s="76">
        <v>519.20189054054094</v>
      </c>
      <c r="T41" s="76">
        <v>493.54638550724599</v>
      </c>
      <c r="U41" s="78">
        <v>4.9413350568859196</v>
      </c>
    </row>
    <row r="42" spans="1:21" ht="12" thickBot="1" x14ac:dyDescent="0.25">
      <c r="A42" s="54"/>
      <c r="B42" s="62" t="s">
        <v>33</v>
      </c>
      <c r="C42" s="51"/>
      <c r="D42" s="76">
        <v>260097.4007</v>
      </c>
      <c r="E42" s="76">
        <v>823593.02879999997</v>
      </c>
      <c r="F42" s="77">
        <v>31.5808162046939</v>
      </c>
      <c r="G42" s="76">
        <v>253951.4687</v>
      </c>
      <c r="H42" s="77">
        <v>2.4201206756005602</v>
      </c>
      <c r="I42" s="76">
        <v>13947.7827</v>
      </c>
      <c r="J42" s="77">
        <v>5.3625229096724301</v>
      </c>
      <c r="K42" s="76">
        <v>18755.412400000001</v>
      </c>
      <c r="L42" s="77">
        <v>7.3854317504090901</v>
      </c>
      <c r="M42" s="77">
        <v>-0.256332923929735</v>
      </c>
      <c r="N42" s="76">
        <v>4629113.7125000004</v>
      </c>
      <c r="O42" s="76">
        <v>70821487.459700003</v>
      </c>
      <c r="P42" s="76">
        <v>1314</v>
      </c>
      <c r="Q42" s="76">
        <v>1228</v>
      </c>
      <c r="R42" s="77">
        <v>7.0032573289902302</v>
      </c>
      <c r="S42" s="76">
        <v>197.943227321157</v>
      </c>
      <c r="T42" s="76">
        <v>199.082064169381</v>
      </c>
      <c r="U42" s="78">
        <v>-0.57533509160007201</v>
      </c>
    </row>
    <row r="43" spans="1:21" ht="12" thickBot="1" x14ac:dyDescent="0.25">
      <c r="A43" s="54"/>
      <c r="B43" s="62" t="s">
        <v>38</v>
      </c>
      <c r="C43" s="51"/>
      <c r="D43" s="76">
        <v>39912</v>
      </c>
      <c r="E43" s="79"/>
      <c r="F43" s="79"/>
      <c r="G43" s="76">
        <v>68985.48</v>
      </c>
      <c r="H43" s="77">
        <v>-42.144346897347098</v>
      </c>
      <c r="I43" s="76">
        <v>-2269.86</v>
      </c>
      <c r="J43" s="77">
        <v>-5.6871617558629</v>
      </c>
      <c r="K43" s="76">
        <v>-4846.1499999999996</v>
      </c>
      <c r="L43" s="77">
        <v>-7.0248840770550602</v>
      </c>
      <c r="M43" s="77">
        <v>-0.53161581874271302</v>
      </c>
      <c r="N43" s="76">
        <v>3186326.22</v>
      </c>
      <c r="O43" s="76">
        <v>31239991.530000001</v>
      </c>
      <c r="P43" s="76">
        <v>41</v>
      </c>
      <c r="Q43" s="76">
        <v>43</v>
      </c>
      <c r="R43" s="77">
        <v>-4.6511627906976702</v>
      </c>
      <c r="S43" s="76">
        <v>973.46341463414603</v>
      </c>
      <c r="T43" s="76">
        <v>1160.3811627907</v>
      </c>
      <c r="U43" s="78">
        <v>-19.201312072606299</v>
      </c>
    </row>
    <row r="44" spans="1:21" ht="12" thickBot="1" x14ac:dyDescent="0.25">
      <c r="A44" s="54"/>
      <c r="B44" s="62" t="s">
        <v>39</v>
      </c>
      <c r="C44" s="51"/>
      <c r="D44" s="76">
        <v>27436.81</v>
      </c>
      <c r="E44" s="79"/>
      <c r="F44" s="79"/>
      <c r="G44" s="76">
        <v>20135.93</v>
      </c>
      <c r="H44" s="77">
        <v>36.257972688621798</v>
      </c>
      <c r="I44" s="76">
        <v>3812.6</v>
      </c>
      <c r="J44" s="77">
        <v>13.8959303213457</v>
      </c>
      <c r="K44" s="76">
        <v>2758.18</v>
      </c>
      <c r="L44" s="77">
        <v>13.6978028827077</v>
      </c>
      <c r="M44" s="77">
        <v>0.38228832055920903</v>
      </c>
      <c r="N44" s="76">
        <v>1543057.74</v>
      </c>
      <c r="O44" s="76">
        <v>12259429.199999999</v>
      </c>
      <c r="P44" s="76">
        <v>33</v>
      </c>
      <c r="Q44" s="76">
        <v>33</v>
      </c>
      <c r="R44" s="77">
        <v>0</v>
      </c>
      <c r="S44" s="76">
        <v>831.41848484848504</v>
      </c>
      <c r="T44" s="76">
        <v>1160.7366666666701</v>
      </c>
      <c r="U44" s="78">
        <v>-39.609196550182098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11255.6592</v>
      </c>
      <c r="E46" s="82"/>
      <c r="F46" s="82"/>
      <c r="G46" s="81">
        <v>2852.1170000000002</v>
      </c>
      <c r="H46" s="83">
        <v>294.64226748061202</v>
      </c>
      <c r="I46" s="81">
        <v>1121.4902999999999</v>
      </c>
      <c r="J46" s="83">
        <v>9.9637904815028495</v>
      </c>
      <c r="K46" s="81">
        <v>346.84249999999997</v>
      </c>
      <c r="L46" s="83">
        <v>12.160879094370999</v>
      </c>
      <c r="M46" s="83">
        <v>2.2334281410150099</v>
      </c>
      <c r="N46" s="81">
        <v>204234.1257</v>
      </c>
      <c r="O46" s="81">
        <v>4224248.4790000003</v>
      </c>
      <c r="P46" s="81">
        <v>14</v>
      </c>
      <c r="Q46" s="81">
        <v>8</v>
      </c>
      <c r="R46" s="83">
        <v>75</v>
      </c>
      <c r="S46" s="81">
        <v>803.97565714285702</v>
      </c>
      <c r="T46" s="81">
        <v>1260.9967125000001</v>
      </c>
      <c r="U46" s="84">
        <v>-56.845135956142002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3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81604</v>
      </c>
      <c r="D2" s="37">
        <v>470408.40596495703</v>
      </c>
      <c r="E2" s="37">
        <v>377531.74465128197</v>
      </c>
      <c r="F2" s="37">
        <v>92876.661313675198</v>
      </c>
      <c r="G2" s="37">
        <v>377531.74465128197</v>
      </c>
      <c r="H2" s="37">
        <v>0.19743835385584901</v>
      </c>
    </row>
    <row r="3" spans="1:8" x14ac:dyDescent="0.2">
      <c r="A3" s="37">
        <v>2</v>
      </c>
      <c r="B3" s="37">
        <v>13</v>
      </c>
      <c r="C3" s="37">
        <v>5803</v>
      </c>
      <c r="D3" s="37">
        <v>56556.007519658102</v>
      </c>
      <c r="E3" s="37">
        <v>44305.474512820503</v>
      </c>
      <c r="F3" s="37">
        <v>12250.533006837601</v>
      </c>
      <c r="G3" s="37">
        <v>44305.474512820503</v>
      </c>
      <c r="H3" s="37">
        <v>0.21660887223306</v>
      </c>
    </row>
    <row r="4" spans="1:8" x14ac:dyDescent="0.2">
      <c r="A4" s="37">
        <v>3</v>
      </c>
      <c r="B4" s="37">
        <v>14</v>
      </c>
      <c r="C4" s="37">
        <v>106026</v>
      </c>
      <c r="D4" s="37">
        <v>100483.28196280899</v>
      </c>
      <c r="E4" s="37">
        <v>72312.868633466394</v>
      </c>
      <c r="F4" s="37">
        <v>28170.4133293427</v>
      </c>
      <c r="G4" s="37">
        <v>72312.868633466394</v>
      </c>
      <c r="H4" s="37">
        <v>0.28034925590676002</v>
      </c>
    </row>
    <row r="5" spans="1:8" x14ac:dyDescent="0.2">
      <c r="A5" s="37">
        <v>4</v>
      </c>
      <c r="B5" s="37">
        <v>15</v>
      </c>
      <c r="C5" s="37">
        <v>2693</v>
      </c>
      <c r="D5" s="37">
        <v>45628.658637856402</v>
      </c>
      <c r="E5" s="37">
        <v>37471.313031994599</v>
      </c>
      <c r="F5" s="37">
        <v>8157.3456058618904</v>
      </c>
      <c r="G5" s="37">
        <v>37471.313031994599</v>
      </c>
      <c r="H5" s="37">
        <v>0.178776800576251</v>
      </c>
    </row>
    <row r="6" spans="1:8" x14ac:dyDescent="0.2">
      <c r="A6" s="37">
        <v>5</v>
      </c>
      <c r="B6" s="37">
        <v>16</v>
      </c>
      <c r="C6" s="37">
        <v>3519</v>
      </c>
      <c r="D6" s="37">
        <v>165105.62865128199</v>
      </c>
      <c r="E6" s="37">
        <v>139154.244031624</v>
      </c>
      <c r="F6" s="37">
        <v>25951.3846196581</v>
      </c>
      <c r="G6" s="37">
        <v>139154.244031624</v>
      </c>
      <c r="H6" s="37">
        <v>0.15718049609604601</v>
      </c>
    </row>
    <row r="7" spans="1:8" x14ac:dyDescent="0.2">
      <c r="A7" s="37">
        <v>6</v>
      </c>
      <c r="B7" s="37">
        <v>17</v>
      </c>
      <c r="C7" s="37">
        <v>16229</v>
      </c>
      <c r="D7" s="37">
        <v>198820.82744700901</v>
      </c>
      <c r="E7" s="37">
        <v>162850.308759829</v>
      </c>
      <c r="F7" s="37">
        <v>35970.518687179501</v>
      </c>
      <c r="G7" s="37">
        <v>162850.308759829</v>
      </c>
      <c r="H7" s="37">
        <v>0.18091926861518901</v>
      </c>
    </row>
    <row r="8" spans="1:8" x14ac:dyDescent="0.2">
      <c r="A8" s="37">
        <v>7</v>
      </c>
      <c r="B8" s="37">
        <v>18</v>
      </c>
      <c r="C8" s="37">
        <v>37798</v>
      </c>
      <c r="D8" s="37">
        <v>109705.72183076901</v>
      </c>
      <c r="E8" s="37">
        <v>86123.428229914498</v>
      </c>
      <c r="F8" s="37">
        <v>23582.2936008547</v>
      </c>
      <c r="G8" s="37">
        <v>86123.428229914498</v>
      </c>
      <c r="H8" s="37">
        <v>0.21495955914890599</v>
      </c>
    </row>
    <row r="9" spans="1:8" x14ac:dyDescent="0.2">
      <c r="A9" s="37">
        <v>8</v>
      </c>
      <c r="B9" s="37">
        <v>19</v>
      </c>
      <c r="C9" s="37">
        <v>31309</v>
      </c>
      <c r="D9" s="37">
        <v>116001.348299145</v>
      </c>
      <c r="E9" s="37">
        <v>89258.439330769193</v>
      </c>
      <c r="F9" s="37">
        <v>26742.908968376101</v>
      </c>
      <c r="G9" s="37">
        <v>89258.439330769193</v>
      </c>
      <c r="H9" s="37">
        <v>0.230539639068774</v>
      </c>
    </row>
    <row r="10" spans="1:8" x14ac:dyDescent="0.2">
      <c r="A10" s="37">
        <v>9</v>
      </c>
      <c r="B10" s="37">
        <v>21</v>
      </c>
      <c r="C10" s="37">
        <v>184500</v>
      </c>
      <c r="D10" s="37">
        <v>794872.16634615394</v>
      </c>
      <c r="E10" s="37">
        <v>795221.87150000001</v>
      </c>
      <c r="F10" s="37">
        <v>-349.70515384615402</v>
      </c>
      <c r="G10" s="37">
        <v>795221.87150000001</v>
      </c>
      <c r="H10" s="37">
        <v>-4.3995143955495201E-4</v>
      </c>
    </row>
    <row r="11" spans="1:8" x14ac:dyDescent="0.2">
      <c r="A11" s="37">
        <v>10</v>
      </c>
      <c r="B11" s="37">
        <v>22</v>
      </c>
      <c r="C11" s="37">
        <v>50317</v>
      </c>
      <c r="D11" s="37">
        <v>465122.21028888901</v>
      </c>
      <c r="E11" s="37">
        <v>423422.706466667</v>
      </c>
      <c r="F11" s="37">
        <v>41699.503822222199</v>
      </c>
      <c r="G11" s="37">
        <v>423422.706466667</v>
      </c>
      <c r="H11" s="37">
        <v>8.9652789954542303E-2</v>
      </c>
    </row>
    <row r="12" spans="1:8" x14ac:dyDescent="0.2">
      <c r="A12" s="37">
        <v>11</v>
      </c>
      <c r="B12" s="37">
        <v>23</v>
      </c>
      <c r="C12" s="37">
        <v>169000.75599999999</v>
      </c>
      <c r="D12" s="37">
        <v>1352694.64776154</v>
      </c>
      <c r="E12" s="37">
        <v>1252247.8958170901</v>
      </c>
      <c r="F12" s="37">
        <v>100446.751944444</v>
      </c>
      <c r="G12" s="37">
        <v>1252247.8958170901</v>
      </c>
      <c r="H12" s="37">
        <v>7.4256782275782196E-2</v>
      </c>
    </row>
    <row r="13" spans="1:8" x14ac:dyDescent="0.2">
      <c r="A13" s="37">
        <v>12</v>
      </c>
      <c r="B13" s="37">
        <v>24</v>
      </c>
      <c r="C13" s="37">
        <v>13177</v>
      </c>
      <c r="D13" s="37">
        <v>393647.78765982902</v>
      </c>
      <c r="E13" s="37">
        <v>360690.858452991</v>
      </c>
      <c r="F13" s="37">
        <v>32956.929206837602</v>
      </c>
      <c r="G13" s="37">
        <v>360690.858452991</v>
      </c>
      <c r="H13" s="37">
        <v>8.3721870768691697E-2</v>
      </c>
    </row>
    <row r="14" spans="1:8" x14ac:dyDescent="0.2">
      <c r="A14" s="37">
        <v>13</v>
      </c>
      <c r="B14" s="37">
        <v>25</v>
      </c>
      <c r="C14" s="37">
        <v>77548</v>
      </c>
      <c r="D14" s="37">
        <v>857878.446</v>
      </c>
      <c r="E14" s="37">
        <v>778417.32609999995</v>
      </c>
      <c r="F14" s="37">
        <v>79461.119900000005</v>
      </c>
      <c r="G14" s="37">
        <v>778417.32609999995</v>
      </c>
      <c r="H14" s="37">
        <v>9.2625150183572702E-2</v>
      </c>
    </row>
    <row r="15" spans="1:8" x14ac:dyDescent="0.2">
      <c r="A15" s="37">
        <v>14</v>
      </c>
      <c r="B15" s="37">
        <v>26</v>
      </c>
      <c r="C15" s="37">
        <v>60174</v>
      </c>
      <c r="D15" s="37">
        <v>318912.55845774902</v>
      </c>
      <c r="E15" s="37">
        <v>290520.98611831199</v>
      </c>
      <c r="F15" s="37">
        <v>28391.572339437302</v>
      </c>
      <c r="G15" s="37">
        <v>290520.98611831199</v>
      </c>
      <c r="H15" s="37">
        <v>8.9026197264660906E-2</v>
      </c>
    </row>
    <row r="16" spans="1:8" x14ac:dyDescent="0.2">
      <c r="A16" s="37">
        <v>15</v>
      </c>
      <c r="B16" s="37">
        <v>27</v>
      </c>
      <c r="C16" s="37">
        <v>169939.63399999999</v>
      </c>
      <c r="D16" s="37">
        <v>1190268.4943854699</v>
      </c>
      <c r="E16" s="37">
        <v>1168606.8531726501</v>
      </c>
      <c r="F16" s="37">
        <v>21661.641212820501</v>
      </c>
      <c r="G16" s="37">
        <v>1168606.8531726501</v>
      </c>
      <c r="H16" s="37">
        <v>1.8198953694060702E-2</v>
      </c>
    </row>
    <row r="17" spans="1:8" x14ac:dyDescent="0.2">
      <c r="A17" s="37">
        <v>16</v>
      </c>
      <c r="B17" s="37">
        <v>29</v>
      </c>
      <c r="C17" s="37">
        <v>160777</v>
      </c>
      <c r="D17" s="37">
        <v>2119918.7286025598</v>
      </c>
      <c r="E17" s="37">
        <v>1884258.1011290599</v>
      </c>
      <c r="F17" s="37">
        <v>235660.62747350399</v>
      </c>
      <c r="G17" s="37">
        <v>1884258.1011290599</v>
      </c>
      <c r="H17" s="37">
        <v>0.11116493490712701</v>
      </c>
    </row>
    <row r="18" spans="1:8" x14ac:dyDescent="0.2">
      <c r="A18" s="37">
        <v>17</v>
      </c>
      <c r="B18" s="37">
        <v>31</v>
      </c>
      <c r="C18" s="37">
        <v>24100.953000000001</v>
      </c>
      <c r="D18" s="37">
        <v>230304.24935774901</v>
      </c>
      <c r="E18" s="37">
        <v>200150.69035248799</v>
      </c>
      <c r="F18" s="37">
        <v>30153.5590052609</v>
      </c>
      <c r="G18" s="37">
        <v>200150.69035248799</v>
      </c>
      <c r="H18" s="37">
        <v>0.130929234216695</v>
      </c>
    </row>
    <row r="19" spans="1:8" x14ac:dyDescent="0.2">
      <c r="A19" s="37">
        <v>18</v>
      </c>
      <c r="B19" s="37">
        <v>32</v>
      </c>
      <c r="C19" s="37">
        <v>14765.022999999999</v>
      </c>
      <c r="D19" s="37">
        <v>225236.91805863401</v>
      </c>
      <c r="E19" s="37">
        <v>213397.142241761</v>
      </c>
      <c r="F19" s="37">
        <v>11839.7758168727</v>
      </c>
      <c r="G19" s="37">
        <v>213397.142241761</v>
      </c>
      <c r="H19" s="37">
        <v>5.2565875607437099E-2</v>
      </c>
    </row>
    <row r="20" spans="1:8" x14ac:dyDescent="0.2">
      <c r="A20" s="37">
        <v>19</v>
      </c>
      <c r="B20" s="37">
        <v>33</v>
      </c>
      <c r="C20" s="37">
        <v>44118.699000000001</v>
      </c>
      <c r="D20" s="37">
        <v>547108.42671928694</v>
      </c>
      <c r="E20" s="37">
        <v>435469.00259218703</v>
      </c>
      <c r="F20" s="37">
        <v>111639.42412710001</v>
      </c>
      <c r="G20" s="37">
        <v>435469.00259218703</v>
      </c>
      <c r="H20" s="37">
        <v>0.20405356356241999</v>
      </c>
    </row>
    <row r="21" spans="1:8" x14ac:dyDescent="0.2">
      <c r="A21" s="37">
        <v>20</v>
      </c>
      <c r="B21" s="37">
        <v>34</v>
      </c>
      <c r="C21" s="37">
        <v>32012.222000000002</v>
      </c>
      <c r="D21" s="37">
        <v>181940.79389244399</v>
      </c>
      <c r="E21" s="37">
        <v>131303.940709285</v>
      </c>
      <c r="F21" s="37">
        <v>50636.853183159197</v>
      </c>
      <c r="G21" s="37">
        <v>131303.940709285</v>
      </c>
      <c r="H21" s="37">
        <v>0.27831500621621902</v>
      </c>
    </row>
    <row r="22" spans="1:8" x14ac:dyDescent="0.2">
      <c r="A22" s="37">
        <v>21</v>
      </c>
      <c r="B22" s="37">
        <v>35</v>
      </c>
      <c r="C22" s="37">
        <v>27334.796999999999</v>
      </c>
      <c r="D22" s="37">
        <v>849445.58981415897</v>
      </c>
      <c r="E22" s="37">
        <v>838499.457973451</v>
      </c>
      <c r="F22" s="37">
        <v>10946.131840708</v>
      </c>
      <c r="G22" s="37">
        <v>838499.457973451</v>
      </c>
      <c r="H22" s="37">
        <v>1.2886207159075101E-2</v>
      </c>
    </row>
    <row r="23" spans="1:8" x14ac:dyDescent="0.2">
      <c r="A23" s="37">
        <v>22</v>
      </c>
      <c r="B23" s="37">
        <v>36</v>
      </c>
      <c r="C23" s="37">
        <v>157014.35800000001</v>
      </c>
      <c r="D23" s="37">
        <v>838195.40360088495</v>
      </c>
      <c r="E23" s="37">
        <v>736040.47752980003</v>
      </c>
      <c r="F23" s="37">
        <v>102154.92607108501</v>
      </c>
      <c r="G23" s="37">
        <v>736040.47752980003</v>
      </c>
      <c r="H23" s="37">
        <v>0.121874834474429</v>
      </c>
    </row>
    <row r="24" spans="1:8" x14ac:dyDescent="0.2">
      <c r="A24" s="37">
        <v>23</v>
      </c>
      <c r="B24" s="37">
        <v>37</v>
      </c>
      <c r="C24" s="37">
        <v>148255.59599999999</v>
      </c>
      <c r="D24" s="37">
        <v>1184559.6210283199</v>
      </c>
      <c r="E24" s="37">
        <v>1071797.0431547801</v>
      </c>
      <c r="F24" s="37">
        <v>112762.577873539</v>
      </c>
      <c r="G24" s="37">
        <v>1071797.0431547801</v>
      </c>
      <c r="H24" s="37">
        <v>9.5193670180695203E-2</v>
      </c>
    </row>
    <row r="25" spans="1:8" x14ac:dyDescent="0.2">
      <c r="A25" s="37">
        <v>24</v>
      </c>
      <c r="B25" s="37">
        <v>38</v>
      </c>
      <c r="C25" s="37">
        <v>192588.92499999999</v>
      </c>
      <c r="D25" s="37">
        <v>713372.27935221198</v>
      </c>
      <c r="E25" s="37">
        <v>698771.86860354</v>
      </c>
      <c r="F25" s="37">
        <v>14600.410748672601</v>
      </c>
      <c r="G25" s="37">
        <v>698771.86860354</v>
      </c>
      <c r="H25" s="37">
        <v>2.04667481079173E-2</v>
      </c>
    </row>
    <row r="26" spans="1:8" x14ac:dyDescent="0.2">
      <c r="A26" s="37">
        <v>25</v>
      </c>
      <c r="B26" s="37">
        <v>39</v>
      </c>
      <c r="C26" s="37">
        <v>152269.03400000001</v>
      </c>
      <c r="D26" s="37">
        <v>95764.0416820588</v>
      </c>
      <c r="E26" s="37">
        <v>70677.921605847907</v>
      </c>
      <c r="F26" s="37">
        <v>25086.1200762109</v>
      </c>
      <c r="G26" s="37">
        <v>70677.921605847907</v>
      </c>
      <c r="H26" s="37">
        <v>0.26195761619479302</v>
      </c>
    </row>
    <row r="27" spans="1:8" x14ac:dyDescent="0.2">
      <c r="A27" s="37">
        <v>26</v>
      </c>
      <c r="B27" s="37">
        <v>42</v>
      </c>
      <c r="C27" s="37">
        <v>9818.49</v>
      </c>
      <c r="D27" s="37">
        <v>146354.19699999999</v>
      </c>
      <c r="E27" s="37">
        <v>132869.4074</v>
      </c>
      <c r="F27" s="37">
        <v>13484.7896</v>
      </c>
      <c r="G27" s="37">
        <v>132869.4074</v>
      </c>
      <c r="H27" s="37">
        <v>9.2138045074307007E-2</v>
      </c>
    </row>
    <row r="28" spans="1:8" x14ac:dyDescent="0.2">
      <c r="A28" s="37">
        <v>27</v>
      </c>
      <c r="B28" s="37">
        <v>43</v>
      </c>
      <c r="C28" s="37">
        <v>1576.28</v>
      </c>
      <c r="D28" s="37">
        <v>5815.2906000000003</v>
      </c>
      <c r="E28" s="37">
        <v>7553.9105</v>
      </c>
      <c r="F28" s="37">
        <v>-1738.6198999999999</v>
      </c>
      <c r="G28" s="37">
        <v>7553.9105</v>
      </c>
      <c r="H28" s="37">
        <v>-0.29897386383407898</v>
      </c>
    </row>
    <row r="29" spans="1:8" x14ac:dyDescent="0.2">
      <c r="A29" s="37">
        <v>28</v>
      </c>
      <c r="B29" s="37">
        <v>75</v>
      </c>
      <c r="C29" s="37">
        <v>76</v>
      </c>
      <c r="D29" s="37">
        <v>38420.940170940201</v>
      </c>
      <c r="E29" s="37">
        <v>35815.160256410301</v>
      </c>
      <c r="F29" s="37">
        <v>2605.77991452991</v>
      </c>
      <c r="G29" s="37">
        <v>35815.160256410301</v>
      </c>
      <c r="H29" s="37">
        <v>6.7821867526833904E-2</v>
      </c>
    </row>
    <row r="30" spans="1:8" x14ac:dyDescent="0.2">
      <c r="A30" s="37">
        <v>29</v>
      </c>
      <c r="B30" s="37">
        <v>76</v>
      </c>
      <c r="C30" s="37">
        <v>1383</v>
      </c>
      <c r="D30" s="37">
        <v>260097.395664957</v>
      </c>
      <c r="E30" s="37">
        <v>246149.61774529901</v>
      </c>
      <c r="F30" s="37">
        <v>13947.7779196581</v>
      </c>
      <c r="G30" s="37">
        <v>246149.61774529901</v>
      </c>
      <c r="H30" s="37">
        <v>5.3625211755771902E-2</v>
      </c>
    </row>
    <row r="31" spans="1:8" x14ac:dyDescent="0.2">
      <c r="A31" s="30">
        <v>30</v>
      </c>
      <c r="B31" s="39">
        <v>99</v>
      </c>
      <c r="C31" s="40">
        <v>14</v>
      </c>
      <c r="D31" s="40">
        <v>11255.659178579501</v>
      </c>
      <c r="E31" s="40">
        <v>10134.168731563401</v>
      </c>
      <c r="F31" s="40">
        <v>1121.49044701611</v>
      </c>
      <c r="G31" s="40">
        <v>10134.168731563401</v>
      </c>
      <c r="H31" s="40">
        <v>9.9637918066176098E-2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44</v>
      </c>
      <c r="D34" s="34">
        <v>47161.57</v>
      </c>
      <c r="E34" s="34">
        <v>47647.81</v>
      </c>
      <c r="F34" s="30"/>
      <c r="G34" s="30"/>
      <c r="H34" s="30"/>
    </row>
    <row r="35" spans="1:8" x14ac:dyDescent="0.2">
      <c r="A35" s="30"/>
      <c r="B35" s="33">
        <v>71</v>
      </c>
      <c r="C35" s="34">
        <v>36</v>
      </c>
      <c r="D35" s="34">
        <v>63209.47</v>
      </c>
      <c r="E35" s="34">
        <v>70120.62</v>
      </c>
      <c r="F35" s="30"/>
      <c r="G35" s="30"/>
      <c r="H35" s="30"/>
    </row>
    <row r="36" spans="1:8" x14ac:dyDescent="0.2">
      <c r="A36" s="30"/>
      <c r="B36" s="33">
        <v>72</v>
      </c>
      <c r="C36" s="34">
        <v>52</v>
      </c>
      <c r="D36" s="34">
        <v>131091.51</v>
      </c>
      <c r="E36" s="34">
        <v>134664.12</v>
      </c>
      <c r="F36" s="30"/>
      <c r="G36" s="30"/>
      <c r="H36" s="30"/>
    </row>
    <row r="37" spans="1:8" x14ac:dyDescent="0.2">
      <c r="A37" s="30"/>
      <c r="B37" s="33">
        <v>73</v>
      </c>
      <c r="C37" s="34">
        <v>78</v>
      </c>
      <c r="D37" s="34">
        <v>119410.42</v>
      </c>
      <c r="E37" s="34">
        <v>135574.5</v>
      </c>
      <c r="F37" s="30"/>
      <c r="G37" s="30"/>
      <c r="H37" s="30"/>
    </row>
    <row r="38" spans="1:8" x14ac:dyDescent="0.2">
      <c r="A38" s="30"/>
      <c r="B38" s="33">
        <v>74</v>
      </c>
      <c r="C38" s="34">
        <v>3</v>
      </c>
      <c r="D38" s="34">
        <v>0.95</v>
      </c>
      <c r="E38" s="34">
        <v>-162.38999999999999</v>
      </c>
      <c r="F38" s="30"/>
      <c r="G38" s="30"/>
      <c r="H38" s="30"/>
    </row>
    <row r="39" spans="1:8" x14ac:dyDescent="0.2">
      <c r="A39" s="30"/>
      <c r="B39" s="33">
        <v>77</v>
      </c>
      <c r="C39" s="34">
        <v>37</v>
      </c>
      <c r="D39" s="34">
        <v>39912</v>
      </c>
      <c r="E39" s="34">
        <v>42181.86</v>
      </c>
      <c r="F39" s="34"/>
      <c r="G39" s="30"/>
      <c r="H39" s="30"/>
    </row>
    <row r="40" spans="1:8" x14ac:dyDescent="0.2">
      <c r="A40" s="30"/>
      <c r="B40" s="33">
        <v>78</v>
      </c>
      <c r="C40" s="34">
        <v>27</v>
      </c>
      <c r="D40" s="34">
        <v>27436.81</v>
      </c>
      <c r="E40" s="34">
        <v>23624.21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2016-05-14T01:34:21Z</dcterms:modified>
</cp:coreProperties>
</file>