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H33" i="2"/>
  <c r="H30"/>
  <c r="J40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2" l="1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<sst xmlns="http://schemas.openxmlformats.org/spreadsheetml/2006/main" count="119" uniqueCount="78">
  <si>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</si>
  <si>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</si>
  <si>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</si>
  <si>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</si>
  <si>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</si>
  <si>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</si>
  <si>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</si>
  <si>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</si>
  <si>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</si>
  <si>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</si>
  <si>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</si>
  <si>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</si>
  <si>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</si>
  <si>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</si>
  <si>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</si>
  <si>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</si>
  <si>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</si>
  <si>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</si>
  <si>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</si>
  <si>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</si>
  <si>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</si>
  <si>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</si>
  <si>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</si>
  <si>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</si>
  <si>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</si>
  <si>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</si>
  <si>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</si>
  <si>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</si>
  <si>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</si>
  <si>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</si>
  <si>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</si>
  <si>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</si>
  <si>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</si>
  <si>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</si>
  <si>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</si>
  <si>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</si>
  <si>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</si>
  <si>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</si>
  <si>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</si>
  <si>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</si>
  <si>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0" type="noConversion"/>
  </si>
  <si>
    <t>COST</t>
    <phoneticPr fontId="40" type="noConversion"/>
  </si>
  <si>
    <t>成本</t>
    <phoneticPr fontId="40" type="noConversion"/>
  </si>
  <si>
    <t>销售金额差异</t>
    <phoneticPr fontId="40" type="noConversion"/>
  </si>
  <si>
    <t>销售成本差异</t>
    <phoneticPr fontId="40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</si>
  <si>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</si>
  <si>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</si>
  <si>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</si>
  <si>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</si>
  <si>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</si>
  <si>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</si>
  <si>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</si>
  <si>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</si>
  <si>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</si>
  <si>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</si>
  <si>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</si>
  <si>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</si>
  <si>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</si>
  <si>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</si>
  <si>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</si>
  <si>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</si>
  <si>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</si>
  <si>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</si>
  <si>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</si>
  <si>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</si>
  <si>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0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</si>
  <si>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</si>
  <si>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0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</si>
  <si>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</si>
  <si>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0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</si>
  <si>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</si>
  <si>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0" type="noConversion"/>
  </si>
  <si>
    <t>910-市场部</t>
  </si>
  <si>
    <t>43-加工专柜</t>
  </si>
  <si>
    <t>销售预算金额</t>
  </si>
  <si>
    <t>销售预算完成率</t>
  </si>
  <si>
    <t>客流量</t>
  </si>
  <si>
    <t>昨天客流量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</si>
</sst>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95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9">
    <xf numFmtId="0" fontId="0" fillId="0" borderId="0"/>
    <xf numFmtId="0" fontId="55" fillId="0" borderId="0" applyNumberFormat="0" applyFill="0" applyBorder="0" applyAlignment="0" applyProtection="0"/>
    <xf numFmtId="0" fontId="56" fillId="0" borderId="1" applyNumberFormat="0" applyFill="0" applyAlignment="0" applyProtection="0"/>
    <xf numFmtId="0" fontId="57" fillId="0" borderId="2" applyNumberFormat="0" applyFill="0" applyAlignment="0" applyProtection="0"/>
    <xf numFmtId="0" fontId="58" fillId="0" borderId="3" applyNumberFormat="0" applyFill="0" applyAlignment="0" applyProtection="0"/>
    <xf numFmtId="0" fontId="58" fillId="0" borderId="0" applyNumberFormat="0" applyFill="0" applyBorder="0" applyAlignment="0" applyProtection="0"/>
    <xf numFmtId="0" fontId="61" fillId="2" borderId="0" applyNumberFormat="0" applyBorder="0" applyAlignment="0" applyProtection="0"/>
    <xf numFmtId="0" fontId="59" fillId="3" borderId="0" applyNumberFormat="0" applyBorder="0" applyAlignment="0" applyProtection="0"/>
    <xf numFmtId="0" fontId="68" fillId="4" borderId="0" applyNumberFormat="0" applyBorder="0" applyAlignment="0" applyProtection="0"/>
    <xf numFmtId="0" fontId="70" fillId="5" borderId="4" applyNumberFormat="0" applyAlignment="0" applyProtection="0"/>
    <xf numFmtId="0" fontId="69" fillId="6" borderId="5" applyNumberFormat="0" applyAlignment="0" applyProtection="0"/>
    <xf numFmtId="0" fontId="63" fillId="6" borderId="4" applyNumberFormat="0" applyAlignment="0" applyProtection="0"/>
    <xf numFmtId="0" fontId="67" fillId="0" borderId="6" applyNumberFormat="0" applyFill="0" applyAlignment="0" applyProtection="0"/>
    <xf numFmtId="0" fontId="64" fillId="7" borderId="7" applyNumberFormat="0" applyAlignment="0" applyProtection="0"/>
    <xf numFmtId="0" fontId="66" fillId="0" borderId="0" applyNumberFormat="0" applyFill="0" applyBorder="0" applyAlignment="0" applyProtection="0"/>
    <xf numFmtId="0" fontId="36" fillId="8" borderId="8" applyNumberFormat="0" applyFont="0" applyAlignment="0" applyProtection="0">
      <alignment vertical="center"/>
    </xf>
    <xf numFmtId="0" fontId="65" fillId="0" borderId="0" applyNumberFormat="0" applyFill="0" applyBorder="0" applyAlignment="0" applyProtection="0"/>
    <xf numFmtId="0" fontId="62" fillId="0" borderId="9" applyNumberFormat="0" applyFill="0" applyAlignment="0" applyProtection="0"/>
    <xf numFmtId="0" fontId="53" fillId="9" borderId="0" applyNumberFormat="0" applyBorder="0" applyAlignment="0" applyProtection="0"/>
    <xf numFmtId="0" fontId="52" fillId="10" borderId="0" applyNumberFormat="0" applyBorder="0" applyAlignment="0" applyProtection="0"/>
    <xf numFmtId="0" fontId="52" fillId="11" borderId="0" applyNumberFormat="0" applyBorder="0" applyAlignment="0" applyProtection="0"/>
    <xf numFmtId="0" fontId="53" fillId="12" borderId="0" applyNumberFormat="0" applyBorder="0" applyAlignment="0" applyProtection="0"/>
    <xf numFmtId="0" fontId="53" fillId="13" borderId="0" applyNumberFormat="0" applyBorder="0" applyAlignment="0" applyProtection="0"/>
    <xf numFmtId="0" fontId="52" fillId="14" borderId="0" applyNumberFormat="0" applyBorder="0" applyAlignment="0" applyProtection="0"/>
    <xf numFmtId="0" fontId="52" fillId="15" borderId="0" applyNumberFormat="0" applyBorder="0" applyAlignment="0" applyProtection="0"/>
    <xf numFmtId="0" fontId="53" fillId="16" borderId="0" applyNumberFormat="0" applyBorder="0" applyAlignment="0" applyProtection="0"/>
    <xf numFmtId="0" fontId="53" fillId="17" borderId="0" applyNumberFormat="0" applyBorder="0" applyAlignment="0" applyProtection="0"/>
    <xf numFmtId="0" fontId="52" fillId="18" borderId="0" applyNumberFormat="0" applyBorder="0" applyAlignment="0" applyProtection="0"/>
    <xf numFmtId="0" fontId="52" fillId="19" borderId="0" applyNumberFormat="0" applyBorder="0" applyAlignment="0" applyProtection="0"/>
    <xf numFmtId="0" fontId="53" fillId="20" borderId="0" applyNumberFormat="0" applyBorder="0" applyAlignment="0" applyProtection="0"/>
    <xf numFmtId="0" fontId="53" fillId="21" borderId="0" applyNumberFormat="0" applyBorder="0" applyAlignment="0" applyProtection="0"/>
    <xf numFmtId="0" fontId="52" fillId="22" borderId="0" applyNumberFormat="0" applyBorder="0" applyAlignment="0" applyProtection="0"/>
    <xf numFmtId="0" fontId="52" fillId="23" borderId="0" applyNumberFormat="0" applyBorder="0" applyAlignment="0" applyProtection="0"/>
    <xf numFmtId="0" fontId="53" fillId="24" borderId="0" applyNumberFormat="0" applyBorder="0" applyAlignment="0" applyProtection="0"/>
    <xf numFmtId="0" fontId="53" fillId="25" borderId="0" applyNumberFormat="0" applyBorder="0" applyAlignment="0" applyProtection="0"/>
    <xf numFmtId="0" fontId="52" fillId="26" borderId="0" applyNumberFormat="0" applyBorder="0" applyAlignment="0" applyProtection="0"/>
    <xf numFmtId="0" fontId="52" fillId="27" borderId="0" applyNumberFormat="0" applyBorder="0" applyAlignment="0" applyProtection="0"/>
    <xf numFmtId="0" fontId="53" fillId="28" borderId="0" applyNumberFormat="0" applyBorder="0" applyAlignment="0" applyProtection="0"/>
    <xf numFmtId="0" fontId="53" fillId="29" borderId="0" applyNumberFormat="0" applyBorder="0" applyAlignment="0" applyProtection="0"/>
    <xf numFmtId="0" fontId="52" fillId="30" borderId="0" applyNumberFormat="0" applyBorder="0" applyAlignment="0" applyProtection="0"/>
    <xf numFmtId="0" fontId="52" fillId="31" borderId="0" applyNumberFormat="0" applyBorder="0" applyAlignment="0" applyProtection="0"/>
    <xf numFmtId="0" fontId="53" fillId="32" borderId="0" applyNumberFormat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44" fillId="0" borderId="0"/>
    <xf numFmtId="0" fontId="45" fillId="0" borderId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7" fillId="0" borderId="0"/>
    <xf numFmtId="0" fontId="50" fillId="0" borderId="0" applyNumberFormat="0" applyFill="0" applyBorder="0" applyAlignment="0" applyProtection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1" fillId="0" borderId="0"/>
    <xf numFmtId="43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178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1" applyNumberFormat="0" applyFill="0" applyAlignment="0" applyProtection="0"/>
    <xf numFmtId="0" fontId="57" fillId="0" borderId="2" applyNumberFormat="0" applyFill="0" applyAlignment="0" applyProtection="0"/>
    <xf numFmtId="0" fontId="58" fillId="0" borderId="3" applyNumberFormat="0" applyFill="0" applyAlignment="0" applyProtection="0"/>
    <xf numFmtId="0" fontId="58" fillId="0" borderId="0" applyNumberFormat="0" applyFill="0" applyBorder="0" applyAlignment="0" applyProtection="0"/>
    <xf numFmtId="0" fontId="61" fillId="2" borderId="0" applyNumberFormat="0" applyBorder="0" applyAlignment="0" applyProtection="0"/>
    <xf numFmtId="0" fontId="59" fillId="3" borderId="0" applyNumberFormat="0" applyBorder="0" applyAlignment="0" applyProtection="0"/>
    <xf numFmtId="0" fontId="68" fillId="4" borderId="0" applyNumberFormat="0" applyBorder="0" applyAlignment="0" applyProtection="0"/>
    <xf numFmtId="0" fontId="70" fillId="5" borderId="4" applyNumberFormat="0" applyAlignment="0" applyProtection="0"/>
    <xf numFmtId="0" fontId="69" fillId="6" borderId="5" applyNumberFormat="0" applyAlignment="0" applyProtection="0"/>
    <xf numFmtId="0" fontId="63" fillId="6" borderId="4" applyNumberFormat="0" applyAlignment="0" applyProtection="0"/>
    <xf numFmtId="0" fontId="67" fillId="0" borderId="6" applyNumberFormat="0" applyFill="0" applyAlignment="0" applyProtection="0"/>
    <xf numFmtId="0" fontId="64" fillId="7" borderId="7" applyNumberFormat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2" fillId="0" borderId="9" applyNumberFormat="0" applyFill="0" applyAlignment="0" applyProtection="0"/>
    <xf numFmtId="0" fontId="53" fillId="9" borderId="0" applyNumberFormat="0" applyBorder="0" applyAlignment="0" applyProtection="0"/>
    <xf numFmtId="0" fontId="52" fillId="10" borderId="0" applyNumberFormat="0" applyBorder="0" applyAlignment="0" applyProtection="0"/>
    <xf numFmtId="0" fontId="52" fillId="11" borderId="0" applyNumberFormat="0" applyBorder="0" applyAlignment="0" applyProtection="0"/>
    <xf numFmtId="0" fontId="53" fillId="12" borderId="0" applyNumberFormat="0" applyBorder="0" applyAlignment="0" applyProtection="0"/>
    <xf numFmtId="0" fontId="53" fillId="13" borderId="0" applyNumberFormat="0" applyBorder="0" applyAlignment="0" applyProtection="0"/>
    <xf numFmtId="0" fontId="52" fillId="14" borderId="0" applyNumberFormat="0" applyBorder="0" applyAlignment="0" applyProtection="0"/>
    <xf numFmtId="0" fontId="52" fillId="15" borderId="0" applyNumberFormat="0" applyBorder="0" applyAlignment="0" applyProtection="0"/>
    <xf numFmtId="0" fontId="53" fillId="16" borderId="0" applyNumberFormat="0" applyBorder="0" applyAlignment="0" applyProtection="0"/>
    <xf numFmtId="0" fontId="53" fillId="17" borderId="0" applyNumberFormat="0" applyBorder="0" applyAlignment="0" applyProtection="0"/>
    <xf numFmtId="0" fontId="52" fillId="18" borderId="0" applyNumberFormat="0" applyBorder="0" applyAlignment="0" applyProtection="0"/>
    <xf numFmtId="0" fontId="52" fillId="19" borderId="0" applyNumberFormat="0" applyBorder="0" applyAlignment="0" applyProtection="0"/>
    <xf numFmtId="0" fontId="53" fillId="20" borderId="0" applyNumberFormat="0" applyBorder="0" applyAlignment="0" applyProtection="0"/>
    <xf numFmtId="0" fontId="53" fillId="21" borderId="0" applyNumberFormat="0" applyBorder="0" applyAlignment="0" applyProtection="0"/>
    <xf numFmtId="0" fontId="52" fillId="22" borderId="0" applyNumberFormat="0" applyBorder="0" applyAlignment="0" applyProtection="0"/>
    <xf numFmtId="0" fontId="52" fillId="23" borderId="0" applyNumberFormat="0" applyBorder="0" applyAlignment="0" applyProtection="0"/>
    <xf numFmtId="0" fontId="53" fillId="24" borderId="0" applyNumberFormat="0" applyBorder="0" applyAlignment="0" applyProtection="0"/>
    <xf numFmtId="0" fontId="53" fillId="25" borderId="0" applyNumberFormat="0" applyBorder="0" applyAlignment="0" applyProtection="0"/>
    <xf numFmtId="0" fontId="52" fillId="26" borderId="0" applyNumberFormat="0" applyBorder="0" applyAlignment="0" applyProtection="0"/>
    <xf numFmtId="0" fontId="52" fillId="27" borderId="0" applyNumberFormat="0" applyBorder="0" applyAlignment="0" applyProtection="0"/>
    <xf numFmtId="0" fontId="53" fillId="28" borderId="0" applyNumberFormat="0" applyBorder="0" applyAlignment="0" applyProtection="0"/>
    <xf numFmtId="0" fontId="53" fillId="29" borderId="0" applyNumberFormat="0" applyBorder="0" applyAlignment="0" applyProtection="0"/>
    <xf numFmtId="0" fontId="52" fillId="30" borderId="0" applyNumberFormat="0" applyBorder="0" applyAlignment="0" applyProtection="0"/>
    <xf numFmtId="0" fontId="52" fillId="31" borderId="0" applyNumberFormat="0" applyBorder="0" applyAlignment="0" applyProtection="0"/>
    <xf numFmtId="0" fontId="53" fillId="32" borderId="0" applyNumberFormat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54" fillId="38" borderId="21">
      <alignment vertical="center"/>
    </xf>
    <xf numFmtId="0" fontId="73" fillId="0" borderId="0"/>
    <xf numFmtId="180" fontId="75" fillId="0" borderId="0" applyFont="0" applyFill="0" applyBorder="0" applyAlignment="0" applyProtection="0"/>
    <xf numFmtId="181" fontId="75" fillId="0" borderId="0" applyFont="0" applyFill="0" applyBorder="0" applyAlignment="0" applyProtection="0"/>
    <xf numFmtId="178" fontId="75" fillId="0" borderId="0" applyFont="0" applyFill="0" applyBorder="0" applyAlignment="0" applyProtection="0"/>
    <xf numFmtId="179" fontId="75" fillId="0" borderId="0" applyFont="0" applyFill="0" applyBorder="0" applyAlignment="0" applyProtection="0"/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0" borderId="0">
      <alignment vertical="center"/>
    </xf>
    <xf numFmtId="0" fontId="77" fillId="0" borderId="0" applyNumberFormat="0" applyFill="0" applyBorder="0" applyAlignment="0" applyProtection="0">
      <alignment vertical="center"/>
    </xf>
    <xf numFmtId="0" fontId="78" fillId="0" borderId="1" applyNumberFormat="0" applyFill="0" applyAlignment="0" applyProtection="0">
      <alignment vertical="center"/>
    </xf>
    <xf numFmtId="0" fontId="79" fillId="0" borderId="2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2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4" fillId="5" borderId="4" applyNumberFormat="0" applyAlignment="0" applyProtection="0">
      <alignment vertical="center"/>
    </xf>
    <xf numFmtId="0" fontId="85" fillId="6" borderId="5" applyNumberFormat="0" applyAlignment="0" applyProtection="0">
      <alignment vertical="center"/>
    </xf>
    <xf numFmtId="0" fontId="86" fillId="6" borderId="4" applyNumberFormat="0" applyAlignment="0" applyProtection="0">
      <alignment vertical="center"/>
    </xf>
    <xf numFmtId="0" fontId="87" fillId="0" borderId="6" applyNumberFormat="0" applyFill="0" applyAlignment="0" applyProtection="0">
      <alignment vertical="center"/>
    </xf>
    <xf numFmtId="0" fontId="88" fillId="7" borderId="7" applyNumberFormat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1" fillId="0" borderId="9" applyNumberFormat="0" applyFill="0" applyAlignment="0" applyProtection="0">
      <alignment vertical="center"/>
    </xf>
    <xf numFmtId="0" fontId="92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2" fillId="12" borderId="0" applyNumberFormat="0" applyBorder="0" applyAlignment="0" applyProtection="0">
      <alignment vertical="center"/>
    </xf>
    <xf numFmtId="0" fontId="92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2" fillId="16" borderId="0" applyNumberFormat="0" applyBorder="0" applyAlignment="0" applyProtection="0">
      <alignment vertical="center"/>
    </xf>
    <xf numFmtId="0" fontId="92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2" fillId="20" borderId="0" applyNumberFormat="0" applyBorder="0" applyAlignment="0" applyProtection="0">
      <alignment vertical="center"/>
    </xf>
    <xf numFmtId="0" fontId="92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92" fillId="24" borderId="0" applyNumberFormat="0" applyBorder="0" applyAlignment="0" applyProtection="0">
      <alignment vertical="center"/>
    </xf>
    <xf numFmtId="0" fontId="92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92" fillId="28" borderId="0" applyNumberFormat="0" applyBorder="0" applyAlignment="0" applyProtection="0">
      <alignment vertical="center"/>
    </xf>
    <xf numFmtId="0" fontId="92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92" fillId="32" borderId="0" applyNumberFormat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92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92" fillId="12" borderId="0" applyNumberFormat="0" applyBorder="0" applyAlignment="0" applyProtection="0">
      <alignment vertical="center"/>
    </xf>
    <xf numFmtId="0" fontId="92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2" fillId="16" borderId="0" applyNumberFormat="0" applyBorder="0" applyAlignment="0" applyProtection="0">
      <alignment vertical="center"/>
    </xf>
    <xf numFmtId="0" fontId="92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2" fillId="20" borderId="0" applyNumberFormat="0" applyBorder="0" applyAlignment="0" applyProtection="0">
      <alignment vertical="center"/>
    </xf>
    <xf numFmtId="0" fontId="92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92" fillId="24" borderId="0" applyNumberFormat="0" applyBorder="0" applyAlignment="0" applyProtection="0">
      <alignment vertical="center"/>
    </xf>
    <xf numFmtId="0" fontId="92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92" fillId="28" borderId="0" applyNumberFormat="0" applyBorder="0" applyAlignment="0" applyProtection="0">
      <alignment vertical="center"/>
    </xf>
    <xf numFmtId="0" fontId="92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92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37" fillId="0" borderId="0" xfId="0" applyFont="1"/>
    <xf numFmtId="177" fontId="37" fillId="0" borderId="0" xfId="0" applyNumberFormat="1" applyFont="1"/>
    <xf numFmtId="0" fontId="0" fillId="0" borderId="0" xfId="0" applyAlignment="1"/>
    <xf numFmtId="0" fontId="37" fillId="0" borderId="0" xfId="0" applyNumberFormat="1" applyFont="1"/>
    <xf numFmtId="0" fontId="38" fillId="0" borderId="18" xfId="0" applyFont="1" applyBorder="1" applyAlignment="1">
      <alignment wrapText="1"/>
    </xf>
    <xf numFmtId="0" fontId="38" fillId="0" borderId="18" xfId="0" applyNumberFormat="1" applyFont="1" applyBorder="1" applyAlignment="1">
      <alignment wrapText="1"/>
    </xf>
    <xf numFmtId="0" fontId="37" fillId="0" borderId="18" xfId="0" applyFont="1" applyBorder="1" applyAlignment="1">
      <alignment wrapText="1"/>
    </xf>
    <xf numFmtId="0" fontId="37" fillId="0" borderId="18" xfId="0" applyFont="1" applyBorder="1" applyAlignment="1">
      <alignment horizontal="right" vertical="center" wrapText="1"/>
    </xf>
    <xf numFmtId="49" fontId="38" fillId="36" borderId="18" xfId="0" applyNumberFormat="1" applyFont="1" applyFill="1" applyBorder="1" applyAlignment="1">
      <alignment vertical="center" wrapText="1"/>
    </xf>
    <xf numFmtId="49" fontId="41" fillId="37" borderId="18" xfId="0" applyNumberFormat="1" applyFont="1" applyFill="1" applyBorder="1" applyAlignment="1">
      <alignment horizontal="center" vertical="center" wrapText="1"/>
    </xf>
    <xf numFmtId="0" fontId="38" fillId="33" borderId="18" xfId="0" applyFont="1" applyFill="1" applyBorder="1" applyAlignment="1">
      <alignment vertical="center" wrapText="1"/>
    </xf>
    <xf numFmtId="0" fontId="38" fillId="33" borderId="18" xfId="0" applyNumberFormat="1" applyFont="1" applyFill="1" applyBorder="1" applyAlignment="1">
      <alignment vertical="center" wrapText="1"/>
    </xf>
    <xf numFmtId="0" fontId="38" fillId="36" borderId="18" xfId="0" applyFont="1" applyFill="1" applyBorder="1" applyAlignment="1">
      <alignment vertical="center" wrapText="1"/>
    </xf>
    <xf numFmtId="0" fontId="38" fillId="37" borderId="18" xfId="0" applyFont="1" applyFill="1" applyBorder="1" applyAlignment="1">
      <alignment vertical="center" wrapText="1"/>
    </xf>
    <xf numFmtId="4" fontId="38" fillId="36" borderId="18" xfId="0" applyNumberFormat="1" applyFont="1" applyFill="1" applyBorder="1" applyAlignment="1">
      <alignment horizontal="right" vertical="top" wrapText="1"/>
    </xf>
    <xf numFmtId="4" fontId="38" fillId="37" borderId="18" xfId="0" applyNumberFormat="1" applyFont="1" applyFill="1" applyBorder="1" applyAlignment="1">
      <alignment horizontal="right" vertical="top" wrapText="1"/>
    </xf>
    <xf numFmtId="177" fontId="37" fillId="36" borderId="18" xfId="0" applyNumberFormat="1" applyFont="1" applyFill="1" applyBorder="1" applyAlignment="1">
      <alignment horizontal="center" vertical="center"/>
    </xf>
    <xf numFmtId="177" fontId="37" fillId="37" borderId="18" xfId="0" applyNumberFormat="1" applyFont="1" applyFill="1" applyBorder="1" applyAlignment="1">
      <alignment horizontal="center" vertical="center"/>
    </xf>
    <xf numFmtId="177" fontId="42" fillId="0" borderId="18" xfId="0" applyNumberFormat="1" applyFont="1" applyBorder="1"/>
    <xf numFmtId="177" fontId="37" fillId="36" borderId="18" xfId="0" applyNumberFormat="1" applyFont="1" applyFill="1" applyBorder="1"/>
    <xf numFmtId="177" fontId="37" fillId="37" borderId="18" xfId="0" applyNumberFormat="1" applyFont="1" applyFill="1" applyBorder="1"/>
    <xf numFmtId="177" fontId="37" fillId="0" borderId="18" xfId="0" applyNumberFormat="1" applyFont="1" applyBorder="1"/>
    <xf numFmtId="49" fontId="38" fillId="0" borderId="18" xfId="0" applyNumberFormat="1" applyFont="1" applyFill="1" applyBorder="1" applyAlignment="1">
      <alignment vertical="center" wrapText="1"/>
    </xf>
    <xf numFmtId="0" fontId="38" fillId="0" borderId="18" xfId="0" applyFont="1" applyFill="1" applyBorder="1" applyAlignment="1">
      <alignment vertical="center" wrapText="1"/>
    </xf>
    <xf numFmtId="4" fontId="38" fillId="0" borderId="18" xfId="0" applyNumberFormat="1" applyFont="1" applyFill="1" applyBorder="1" applyAlignment="1">
      <alignment horizontal="right" vertical="top" wrapText="1"/>
    </xf>
    <xf numFmtId="0" fontId="37" fillId="0" borderId="0" xfId="0" applyFont="1" applyFill="1"/>
    <xf numFmtId="176" fontId="38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48" fillId="0" borderId="0" xfId="0" applyNumberFormat="1" applyFont="1" applyAlignment="1"/>
    <xf numFmtId="1" fontId="48" fillId="0" borderId="0" xfId="0" applyNumberFormat="1" applyFont="1" applyAlignment="1"/>
    <xf numFmtId="0" fontId="37" fillId="0" borderId="0" xfId="0" applyFont="1"/>
    <xf numFmtId="1" fontId="72" fillId="0" borderId="0" xfId="0" applyNumberFormat="1" applyFont="1" applyAlignment="1"/>
    <xf numFmtId="0" fontId="72" fillId="0" borderId="0" xfId="0" applyNumberFormat="1" applyFont="1" applyAlignment="1"/>
    <xf numFmtId="0" fontId="37" fillId="0" borderId="0" xfId="0" applyFont="1"/>
    <xf numFmtId="0" fontId="37" fillId="0" borderId="0" xfId="0" applyFont="1"/>
    <xf numFmtId="0" fontId="73" fillId="0" borderId="0" xfId="110"/>
    <xf numFmtId="0" fontId="74" fillId="0" borderId="0" xfId="110" applyNumberFormat="1" applyFont="1"/>
    <xf numFmtId="1" fontId="76" fillId="0" borderId="0" xfId="0" applyNumberFormat="1" applyFont="1" applyAlignment="1"/>
    <xf numFmtId="0" fontId="76" fillId="0" borderId="0" xfId="0" applyNumberFormat="1" applyFont="1" applyAlignment="1"/>
    <xf numFmtId="0" fontId="37" fillId="0" borderId="0" xfId="0" applyFont="1" applyAlignment="1">
      <alignment vertical="center"/>
    </xf>
    <xf numFmtId="49" fontId="38" fillId="33" borderId="18" xfId="0" applyNumberFormat="1" applyFont="1" applyFill="1" applyBorder="1" applyAlignment="1">
      <alignment horizontal="left" vertical="top" wrapText="1"/>
    </xf>
    <xf numFmtId="49" fontId="38" fillId="33" borderId="22" xfId="0" applyNumberFormat="1" applyFont="1" applyFill="1" applyBorder="1" applyAlignment="1">
      <alignment horizontal="left" vertical="top" wrapText="1"/>
    </xf>
    <xf numFmtId="49" fontId="38" fillId="33" borderId="23" xfId="0" applyNumberFormat="1" applyFont="1" applyFill="1" applyBorder="1" applyAlignment="1">
      <alignment horizontal="left" vertical="top" wrapText="1"/>
    </xf>
    <xf numFmtId="0" fontId="38" fillId="33" borderId="18" xfId="0" applyFont="1" applyFill="1" applyBorder="1" applyAlignment="1">
      <alignment vertical="center" wrapText="1"/>
    </xf>
    <xf numFmtId="49" fontId="39" fillId="33" borderId="18" xfId="0" applyNumberFormat="1" applyFont="1" applyFill="1" applyBorder="1" applyAlignment="1">
      <alignment horizontal="left" vertical="top" wrapText="1"/>
    </xf>
    <xf numFmtId="14" fontId="38" fillId="33" borderId="18" xfId="0" applyNumberFormat="1" applyFont="1" applyFill="1" applyBorder="1" applyAlignment="1">
      <alignment vertical="center" wrapText="1"/>
    </xf>
    <xf numFmtId="49" fontId="38" fillId="33" borderId="13" xfId="0" applyNumberFormat="1" applyFont="1" applyFill="1" applyBorder="1" applyAlignment="1">
      <alignment horizontal="left" vertical="top" wrapText="1"/>
    </xf>
    <xf numFmtId="49" fontId="38" fillId="33" borderId="15" xfId="0" applyNumberFormat="1" applyFont="1" applyFill="1" applyBorder="1" applyAlignment="1">
      <alignment horizontal="left" vertical="top" wrapText="1"/>
    </xf>
    <xf numFmtId="0" fontId="37" fillId="0" borderId="0" xfId="0" applyFont="1" applyAlignment="1">
      <alignment wrapText="1"/>
    </xf>
    <xf numFmtId="0" fontId="43" fillId="0" borderId="0" xfId="0" applyFont="1" applyAlignment="1">
      <alignment horizontal="left" wrapText="1"/>
    </xf>
    <xf numFmtId="0" fontId="37" fillId="0" borderId="0" xfId="0" applyFont="1" applyAlignment="1">
      <alignment horizontal="right" vertical="center" wrapText="1"/>
    </xf>
    <xf numFmtId="0" fontId="49" fillId="0" borderId="19" xfId="0" applyFont="1" applyBorder="1" applyAlignment="1">
      <alignment horizontal="left" vertical="center" wrapText="1"/>
    </xf>
    <xf numFmtId="0" fontId="37" fillId="0" borderId="19" xfId="0" applyFont="1" applyBorder="1" applyAlignment="1">
      <alignment wrapText="1"/>
    </xf>
    <xf numFmtId="0" fontId="38" fillId="0" borderId="10" xfId="0" applyFont="1" applyBorder="1" applyAlignment="1">
      <alignment wrapText="1"/>
    </xf>
    <xf numFmtId="0" fontId="37" fillId="0" borderId="11" xfId="0" applyFont="1" applyBorder="1" applyAlignment="1">
      <alignment wrapText="1"/>
    </xf>
    <xf numFmtId="0" fontId="37" fillId="0" borderId="11" xfId="0" applyFont="1" applyBorder="1" applyAlignment="1">
      <alignment horizontal="right" vertical="center" wrapText="1"/>
    </xf>
    <xf numFmtId="49" fontId="38" fillId="33" borderId="10" xfId="0" applyNumberFormat="1" applyFont="1" applyFill="1" applyBorder="1" applyAlignment="1">
      <alignment vertical="center" wrapText="1"/>
    </xf>
    <xf numFmtId="49" fontId="38" fillId="33" borderId="12" xfId="0" applyNumberFormat="1" applyFont="1" applyFill="1" applyBorder="1" applyAlignment="1">
      <alignment vertical="center" wrapText="1"/>
    </xf>
    <xf numFmtId="0" fontId="38" fillId="33" borderId="10" xfId="0" applyFont="1" applyFill="1" applyBorder="1" applyAlignment="1">
      <alignment vertical="center" wrapText="1"/>
    </xf>
    <xf numFmtId="0" fontId="38" fillId="33" borderId="13" xfId="0" applyFont="1" applyFill="1" applyBorder="1" applyAlignment="1">
      <alignment vertical="center" wrapText="1"/>
    </xf>
    <xf numFmtId="0" fontId="38" fillId="33" borderId="15" xfId="0" applyFont="1" applyFill="1" applyBorder="1" applyAlignment="1">
      <alignment vertical="center" wrapText="1"/>
    </xf>
    <xf numFmtId="0" fontId="38" fillId="33" borderId="12" xfId="0" applyFont="1" applyFill="1" applyBorder="1" applyAlignment="1">
      <alignment vertical="center" wrapText="1"/>
    </xf>
    <xf numFmtId="49" fontId="39" fillId="33" borderId="13" xfId="0" applyNumberFormat="1" applyFont="1" applyFill="1" applyBorder="1" applyAlignment="1">
      <alignment horizontal="left" vertical="top" wrapText="1"/>
    </xf>
    <xf numFmtId="49" fontId="39" fillId="33" borderId="14" xfId="0" applyNumberFormat="1" applyFont="1" applyFill="1" applyBorder="1" applyAlignment="1">
      <alignment horizontal="left" vertical="top" wrapText="1"/>
    </xf>
    <xf numFmtId="49" fontId="39" fillId="33" borderId="15" xfId="0" applyNumberFormat="1" applyFont="1" applyFill="1" applyBorder="1" applyAlignment="1">
      <alignment horizontal="left" vertical="top" wrapText="1"/>
    </xf>
    <xf numFmtId="4" fontId="39" fillId="34" borderId="10" xfId="0" applyNumberFormat="1" applyFont="1" applyFill="1" applyBorder="1" applyAlignment="1">
      <alignment horizontal="right" vertical="top" wrapText="1"/>
    </xf>
    <xf numFmtId="176" fontId="39" fillId="34" borderId="10" xfId="0" applyNumberFormat="1" applyFont="1" applyFill="1" applyBorder="1" applyAlignment="1">
      <alignment horizontal="right" vertical="top" wrapText="1"/>
    </xf>
    <xf numFmtId="176" fontId="39" fillId="34" borderId="12" xfId="0" applyNumberFormat="1" applyFont="1" applyFill="1" applyBorder="1" applyAlignment="1">
      <alignment horizontal="right" vertical="top" wrapText="1"/>
    </xf>
    <xf numFmtId="14" fontId="38" fillId="33" borderId="12" xfId="0" applyNumberFormat="1" applyFont="1" applyFill="1" applyBorder="1" applyAlignment="1">
      <alignment vertical="center" wrapText="1"/>
    </xf>
    <xf numFmtId="4" fontId="38" fillId="35" borderId="10" xfId="0" applyNumberFormat="1" applyFont="1" applyFill="1" applyBorder="1" applyAlignment="1">
      <alignment horizontal="right" vertical="top" wrapText="1"/>
    </xf>
    <xf numFmtId="176" fontId="38" fillId="35" borderId="10" xfId="0" applyNumberFormat="1" applyFont="1" applyFill="1" applyBorder="1" applyAlignment="1">
      <alignment horizontal="right" vertical="top" wrapText="1"/>
    </xf>
    <xf numFmtId="176" fontId="38" fillId="35" borderId="12" xfId="0" applyNumberFormat="1" applyFont="1" applyFill="1" applyBorder="1" applyAlignment="1">
      <alignment horizontal="right" vertical="top" wrapText="1"/>
    </xf>
    <xf numFmtId="14" fontId="38" fillId="33" borderId="16" xfId="0" applyNumberFormat="1" applyFont="1" applyFill="1" applyBorder="1" applyAlignment="1">
      <alignment vertical="center" wrapText="1"/>
    </xf>
    <xf numFmtId="0" fontId="38" fillId="35" borderId="10" xfId="0" applyFont="1" applyFill="1" applyBorder="1" applyAlignment="1">
      <alignment horizontal="right" vertical="top" wrapText="1"/>
    </xf>
    <xf numFmtId="0" fontId="38" fillId="35" borderId="12" xfId="0" applyFont="1" applyFill="1" applyBorder="1" applyAlignment="1">
      <alignment horizontal="right" vertical="top" wrapText="1"/>
    </xf>
    <xf numFmtId="14" fontId="38" fillId="33" borderId="17" xfId="0" applyNumberFormat="1" applyFont="1" applyFill="1" applyBorder="1" applyAlignment="1">
      <alignment vertical="center" wrapText="1"/>
    </xf>
    <xf numFmtId="4" fontId="38" fillId="35" borderId="13" xfId="0" applyNumberFormat="1" applyFont="1" applyFill="1" applyBorder="1" applyAlignment="1">
      <alignment horizontal="right" vertical="top" wrapText="1"/>
    </xf>
    <xf numFmtId="0" fontId="38" fillId="35" borderId="13" xfId="0" applyFont="1" applyFill="1" applyBorder="1" applyAlignment="1">
      <alignment horizontal="right" vertical="top" wrapText="1"/>
    </xf>
    <xf numFmtId="176" fontId="38" fillId="35" borderId="13" xfId="0" applyNumberFormat="1" applyFont="1" applyFill="1" applyBorder="1" applyAlignment="1">
      <alignment horizontal="right" vertical="top" wrapText="1"/>
    </xf>
    <xf numFmtId="176" fontId="38" fillId="35" borderId="20" xfId="0" applyNumberFormat="1" applyFont="1" applyFill="1" applyBorder="1" applyAlignment="1">
      <alignment horizontal="right" vertical="top" wrapText="1"/>
    </xf>
  </cellXfs>
  <cellStyles count="439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76e4213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27" Type="http://schemas.openxmlformats.org/officeDocument/2006/relationships/hyperlink" Target="cid:e8e5efae2" TargetMode="External"/><Relationship Id="rId648" Type="http://schemas.openxmlformats.org/officeDocument/2006/relationships/image" Target="cid:26b6ba8e13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638" Type="http://schemas.openxmlformats.org/officeDocument/2006/relationships/image" Target="cid:2a8275a13" TargetMode="External"/><Relationship Id="rId659" Type="http://schemas.openxmlformats.org/officeDocument/2006/relationships/hyperlink" Target="cid:50022851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681" Type="http://schemas.openxmlformats.org/officeDocument/2006/relationships/hyperlink" Target="cid:9d3b194e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76e1a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76e42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7" sqref="O7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45" t="s">
        <v>4</v>
      </c>
      <c r="D2" s="45"/>
      <c r="E2" s="13"/>
      <c r="F2" s="24"/>
      <c r="G2" s="14"/>
      <c r="H2" s="24"/>
      <c r="I2" s="20"/>
      <c r="J2" s="21"/>
      <c r="K2" s="22"/>
      <c r="L2" s="22"/>
    </row>
    <row r="3" spans="1:13">
      <c r="A3" s="46" t="s">
        <v>5</v>
      </c>
      <c r="B3" s="46"/>
      <c r="C3" s="46"/>
      <c r="D3" s="46"/>
      <c r="E3" s="15">
        <f>SUM(E4:E41)</f>
        <v>19607639.673400003</v>
      </c>
      <c r="F3" s="25">
        <f>RA!I7</f>
        <v>1692064.057</v>
      </c>
      <c r="G3" s="16">
        <f>SUM(G4:G41)</f>
        <v>17913843.367099997</v>
      </c>
      <c r="H3" s="27">
        <f>RA!J7</f>
        <v>8.6254589993610704</v>
      </c>
      <c r="I3" s="20">
        <f>SUM(I4:I41)</f>
        <v>19607647.601158686</v>
      </c>
      <c r="J3" s="21">
        <f>SUM(J4:J41)</f>
        <v>17913843.276939753</v>
      </c>
      <c r="K3" s="22">
        <f>E3-I3</f>
        <v>-7.9277586825191975</v>
      </c>
      <c r="L3" s="22">
        <f>G3-J3</f>
        <v>9.0160243213176727E-2</v>
      </c>
    </row>
    <row r="4" spans="1:13">
      <c r="A4" s="47">
        <f>RA!A8</f>
        <v>42505</v>
      </c>
      <c r="B4" s="12">
        <v>12</v>
      </c>
      <c r="C4" s="42" t="s">
        <v>6</v>
      </c>
      <c r="D4" s="42"/>
      <c r="E4" s="15">
        <f>VLOOKUP(C4,RA!B8:D35,3,0)</f>
        <v>640265.67119999998</v>
      </c>
      <c r="F4" s="25">
        <f>VLOOKUP(C4,RA!B8:I38,8,0)</f>
        <v>123070.1458</v>
      </c>
      <c r="G4" s="16">
        <f t="shared" ref="G4:G41" si="0">E4-F4</f>
        <v>517195.52539999998</v>
      </c>
      <c r="H4" s="27">
        <f>RA!J8</f>
        <v>19.2217311244158</v>
      </c>
      <c r="I4" s="20">
        <f>VLOOKUP(B4,RMS!B:D,3,FALSE)</f>
        <v>640266.52387179504</v>
      </c>
      <c r="J4" s="21">
        <f>VLOOKUP(B4,RMS!B:E,4,FALSE)</f>
        <v>517195.53738632501</v>
      </c>
      <c r="K4" s="22">
        <f t="shared" ref="K4:K41" si="1">E4-I4</f>
        <v>-0.85267179505899549</v>
      </c>
      <c r="L4" s="22">
        <f t="shared" ref="L4:L41" si="2">G4-J4</f>
        <v>-1.1986325029283762E-2</v>
      </c>
    </row>
    <row r="5" spans="1:13">
      <c r="A5" s="47"/>
      <c r="B5" s="12">
        <v>13</v>
      </c>
      <c r="C5" s="42" t="s">
        <v>7</v>
      </c>
      <c r="D5" s="42"/>
      <c r="E5" s="15">
        <f>VLOOKUP(C5,RA!B8:D36,3,0)</f>
        <v>104167.4483</v>
      </c>
      <c r="F5" s="25">
        <f>VLOOKUP(C5,RA!B9:I39,8,0)</f>
        <v>22685.536400000001</v>
      </c>
      <c r="G5" s="16">
        <f t="shared" si="0"/>
        <v>81481.911900000006</v>
      </c>
      <c r="H5" s="27">
        <f>RA!J9</f>
        <v>21.777951529220701</v>
      </c>
      <c r="I5" s="20">
        <f>VLOOKUP(B5,RMS!B:D,3,FALSE)</f>
        <v>104167.496311111</v>
      </c>
      <c r="J5" s="21">
        <f>VLOOKUP(B5,RMS!B:E,4,FALSE)</f>
        <v>81481.920013675204</v>
      </c>
      <c r="K5" s="22">
        <f t="shared" si="1"/>
        <v>-4.8011110993684269E-2</v>
      </c>
      <c r="L5" s="22">
        <f t="shared" si="2"/>
        <v>-8.1136751978192478E-3</v>
      </c>
      <c r="M5" s="32"/>
    </row>
    <row r="6" spans="1:13">
      <c r="A6" s="47"/>
      <c r="B6" s="12">
        <v>14</v>
      </c>
      <c r="C6" s="42" t="s">
        <v>8</v>
      </c>
      <c r="D6" s="42"/>
      <c r="E6" s="15">
        <f>VLOOKUP(C6,RA!B10:D37,3,0)</f>
        <v>155858.64490000001</v>
      </c>
      <c r="F6" s="25">
        <f>VLOOKUP(C6,RA!B10:I40,8,0)</f>
        <v>40840.440900000001</v>
      </c>
      <c r="G6" s="16">
        <f t="shared" si="0"/>
        <v>115018.20400000001</v>
      </c>
      <c r="H6" s="27">
        <f>RA!J10</f>
        <v>26.203513399082599</v>
      </c>
      <c r="I6" s="20">
        <f>VLOOKUP(B6,RMS!B:D,3,FALSE)</f>
        <v>155861.401568384</v>
      </c>
      <c r="J6" s="21">
        <f>VLOOKUP(B6,RMS!B:E,4,FALSE)</f>
        <v>115018.201838769</v>
      </c>
      <c r="K6" s="22">
        <f>E6-I6</f>
        <v>-2.7566683839831967</v>
      </c>
      <c r="L6" s="22">
        <f t="shared" si="2"/>
        <v>2.1612310083582997E-3</v>
      </c>
      <c r="M6" s="32"/>
    </row>
    <row r="7" spans="1:13">
      <c r="A7" s="47"/>
      <c r="B7" s="12">
        <v>15</v>
      </c>
      <c r="C7" s="42" t="s">
        <v>9</v>
      </c>
      <c r="D7" s="42"/>
      <c r="E7" s="15">
        <f>VLOOKUP(C7,RA!B10:D38,3,0)</f>
        <v>59561.205900000001</v>
      </c>
      <c r="F7" s="25">
        <f>VLOOKUP(C7,RA!B11:I41,8,0)</f>
        <v>11009.4305</v>
      </c>
      <c r="G7" s="16">
        <f t="shared" si="0"/>
        <v>48551.775399999999</v>
      </c>
      <c r="H7" s="27">
        <f>RA!J11</f>
        <v>18.484230353704099</v>
      </c>
      <c r="I7" s="20">
        <f>VLOOKUP(B7,RMS!B:D,3,FALSE)</f>
        <v>59561.237071030897</v>
      </c>
      <c r="J7" s="21">
        <f>VLOOKUP(B7,RMS!B:E,4,FALSE)</f>
        <v>48551.774615286296</v>
      </c>
      <c r="K7" s="22">
        <f t="shared" si="1"/>
        <v>-3.1171030896075536E-2</v>
      </c>
      <c r="L7" s="22">
        <f t="shared" si="2"/>
        <v>7.8471370215993375E-4</v>
      </c>
      <c r="M7" s="32"/>
    </row>
    <row r="8" spans="1:13">
      <c r="A8" s="47"/>
      <c r="B8" s="12">
        <v>16</v>
      </c>
      <c r="C8" s="42" t="s">
        <v>10</v>
      </c>
      <c r="D8" s="42"/>
      <c r="E8" s="15">
        <f>VLOOKUP(C8,RA!B12:D38,3,0)</f>
        <v>178290.644</v>
      </c>
      <c r="F8" s="25">
        <f>VLOOKUP(C8,RA!B12:I42,8,0)</f>
        <v>26497.045399999999</v>
      </c>
      <c r="G8" s="16">
        <f t="shared" si="0"/>
        <v>151793.5986</v>
      </c>
      <c r="H8" s="27">
        <f>RA!J12</f>
        <v>14.8617138878022</v>
      </c>
      <c r="I8" s="20">
        <f>VLOOKUP(B8,RMS!B:D,3,FALSE)</f>
        <v>178290.66859572599</v>
      </c>
      <c r="J8" s="21">
        <f>VLOOKUP(B8,RMS!B:E,4,FALSE)</f>
        <v>151793.595131624</v>
      </c>
      <c r="K8" s="22">
        <f t="shared" si="1"/>
        <v>-2.4595725990366191E-2</v>
      </c>
      <c r="L8" s="22">
        <f t="shared" si="2"/>
        <v>3.4683760022744536E-3</v>
      </c>
      <c r="M8" s="32"/>
    </row>
    <row r="9" spans="1:13">
      <c r="A9" s="47"/>
      <c r="B9" s="12">
        <v>17</v>
      </c>
      <c r="C9" s="42" t="s">
        <v>11</v>
      </c>
      <c r="D9" s="42"/>
      <c r="E9" s="15">
        <f>VLOOKUP(C9,RA!B12:D39,3,0)</f>
        <v>258349.31839999999</v>
      </c>
      <c r="F9" s="25">
        <f>VLOOKUP(C9,RA!B13:I43,8,0)</f>
        <v>47194.9136</v>
      </c>
      <c r="G9" s="16">
        <f t="shared" si="0"/>
        <v>211154.40479999999</v>
      </c>
      <c r="H9" s="27">
        <f>RA!J13</f>
        <v>18.267868439632799</v>
      </c>
      <c r="I9" s="20">
        <f>VLOOKUP(B9,RMS!B:D,3,FALSE)</f>
        <v>258349.57263333301</v>
      </c>
      <c r="J9" s="21">
        <f>VLOOKUP(B9,RMS!B:E,4,FALSE)</f>
        <v>211154.40308974401</v>
      </c>
      <c r="K9" s="22">
        <f t="shared" si="1"/>
        <v>-0.25423333302023821</v>
      </c>
      <c r="L9" s="22">
        <f t="shared" si="2"/>
        <v>1.7102559795603156E-3</v>
      </c>
      <c r="M9" s="32"/>
    </row>
    <row r="10" spans="1:13">
      <c r="A10" s="47"/>
      <c r="B10" s="12">
        <v>18</v>
      </c>
      <c r="C10" s="42" t="s">
        <v>12</v>
      </c>
      <c r="D10" s="42"/>
      <c r="E10" s="15">
        <f>VLOOKUP(C10,RA!B14:D40,3,0)</f>
        <v>137438.78649999999</v>
      </c>
      <c r="F10" s="25">
        <f>VLOOKUP(C10,RA!B14:I43,8,0)</f>
        <v>30693.355500000001</v>
      </c>
      <c r="G10" s="16">
        <f t="shared" si="0"/>
        <v>106745.43099999998</v>
      </c>
      <c r="H10" s="27">
        <f>RA!J14</f>
        <v>22.3323824966979</v>
      </c>
      <c r="I10" s="20">
        <f>VLOOKUP(B10,RMS!B:D,3,FALSE)</f>
        <v>137438.82196324799</v>
      </c>
      <c r="J10" s="21">
        <f>VLOOKUP(B10,RMS!B:E,4,FALSE)</f>
        <v>106745.431069231</v>
      </c>
      <c r="K10" s="22">
        <f t="shared" si="1"/>
        <v>-3.5463248001178727E-2</v>
      </c>
      <c r="L10" s="22">
        <f t="shared" si="2"/>
        <v>-6.9231013185344636E-5</v>
      </c>
      <c r="M10" s="32"/>
    </row>
    <row r="11" spans="1:13">
      <c r="A11" s="47"/>
      <c r="B11" s="12">
        <v>19</v>
      </c>
      <c r="C11" s="42" t="s">
        <v>13</v>
      </c>
      <c r="D11" s="42"/>
      <c r="E11" s="15">
        <f>VLOOKUP(C11,RA!B14:D41,3,0)</f>
        <v>131059.6324</v>
      </c>
      <c r="F11" s="25">
        <f>VLOOKUP(C11,RA!B15:I44,8,0)</f>
        <v>16734.999</v>
      </c>
      <c r="G11" s="16">
        <f t="shared" si="0"/>
        <v>114324.63340000001</v>
      </c>
      <c r="H11" s="27">
        <f>RA!J15</f>
        <v>12.768995833075399</v>
      </c>
      <c r="I11" s="20">
        <f>VLOOKUP(B11,RMS!B:D,3,FALSE)</f>
        <v>131059.887607692</v>
      </c>
      <c r="J11" s="21">
        <f>VLOOKUP(B11,RMS!B:E,4,FALSE)</f>
        <v>114324.633175214</v>
      </c>
      <c r="K11" s="22">
        <f t="shared" si="1"/>
        <v>-0.25520769199647475</v>
      </c>
      <c r="L11" s="22">
        <f t="shared" si="2"/>
        <v>2.2478601022157818E-4</v>
      </c>
      <c r="M11" s="32"/>
    </row>
    <row r="12" spans="1:13">
      <c r="A12" s="47"/>
      <c r="B12" s="12">
        <v>21</v>
      </c>
      <c r="C12" s="42" t="s">
        <v>14</v>
      </c>
      <c r="D12" s="42"/>
      <c r="E12" s="15">
        <f>VLOOKUP(C12,RA!B16:D42,3,0)</f>
        <v>1306027.7726</v>
      </c>
      <c r="F12" s="25">
        <f>VLOOKUP(C12,RA!B16:I45,8,0)</f>
        <v>-41357.443399999996</v>
      </c>
      <c r="G12" s="16">
        <f t="shared" si="0"/>
        <v>1347385.216</v>
      </c>
      <c r="H12" s="27">
        <f>RA!J16</f>
        <v>-3.1666588006522201</v>
      </c>
      <c r="I12" s="20">
        <f>VLOOKUP(B12,RMS!B:D,3,FALSE)</f>
        <v>1306026.9378820499</v>
      </c>
      <c r="J12" s="21">
        <f>VLOOKUP(B12,RMS!B:E,4,FALSE)</f>
        <v>1347385.2153</v>
      </c>
      <c r="K12" s="22">
        <f t="shared" si="1"/>
        <v>0.83471795008517802</v>
      </c>
      <c r="L12" s="22">
        <f t="shared" si="2"/>
        <v>6.99999975040555E-4</v>
      </c>
      <c r="M12" s="32"/>
    </row>
    <row r="13" spans="1:13">
      <c r="A13" s="47"/>
      <c r="B13" s="12">
        <v>22</v>
      </c>
      <c r="C13" s="42" t="s">
        <v>15</v>
      </c>
      <c r="D13" s="42"/>
      <c r="E13" s="15">
        <f>VLOOKUP(C13,RA!B16:D43,3,0)</f>
        <v>578018.91940000001</v>
      </c>
      <c r="F13" s="25">
        <f>VLOOKUP(C13,RA!B17:I46,8,0)</f>
        <v>41952.783900000002</v>
      </c>
      <c r="G13" s="16">
        <f t="shared" si="0"/>
        <v>536066.13549999997</v>
      </c>
      <c r="H13" s="27">
        <f>RA!J17</f>
        <v>7.25802953708647</v>
      </c>
      <c r="I13" s="20">
        <f>VLOOKUP(B13,RMS!B:D,3,FALSE)</f>
        <v>578019.65082991403</v>
      </c>
      <c r="J13" s="21">
        <f>VLOOKUP(B13,RMS!B:E,4,FALSE)</f>
        <v>536066.13451282098</v>
      </c>
      <c r="K13" s="22">
        <f t="shared" si="1"/>
        <v>-0.73142991401255131</v>
      </c>
      <c r="L13" s="22">
        <f t="shared" si="2"/>
        <v>9.8717899527400732E-4</v>
      </c>
      <c r="M13" s="32"/>
    </row>
    <row r="14" spans="1:13">
      <c r="A14" s="47"/>
      <c r="B14" s="12">
        <v>23</v>
      </c>
      <c r="C14" s="42" t="s">
        <v>16</v>
      </c>
      <c r="D14" s="42"/>
      <c r="E14" s="15">
        <f>VLOOKUP(C14,RA!B18:D43,3,0)</f>
        <v>2249965.5663000001</v>
      </c>
      <c r="F14" s="25">
        <f>VLOOKUP(C14,RA!B18:I47,8,0)</f>
        <v>169726.89120000001</v>
      </c>
      <c r="G14" s="16">
        <f t="shared" si="0"/>
        <v>2080238.6751000001</v>
      </c>
      <c r="H14" s="27">
        <f>RA!J18</f>
        <v>7.5435328318873198</v>
      </c>
      <c r="I14" s="20">
        <f>VLOOKUP(B14,RMS!B:D,3,FALSE)</f>
        <v>2249965.7534213699</v>
      </c>
      <c r="J14" s="21">
        <f>VLOOKUP(B14,RMS!B:E,4,FALSE)</f>
        <v>2080238.6291008501</v>
      </c>
      <c r="K14" s="22">
        <f t="shared" si="1"/>
        <v>-0.1871213698759675</v>
      </c>
      <c r="L14" s="22">
        <f t="shared" si="2"/>
        <v>4.5999150024726987E-2</v>
      </c>
      <c r="M14" s="32"/>
    </row>
    <row r="15" spans="1:13">
      <c r="A15" s="47"/>
      <c r="B15" s="12">
        <v>24</v>
      </c>
      <c r="C15" s="42" t="s">
        <v>17</v>
      </c>
      <c r="D15" s="42"/>
      <c r="E15" s="15">
        <f>VLOOKUP(C15,RA!B18:D44,3,0)</f>
        <v>530054.67180000001</v>
      </c>
      <c r="F15" s="25">
        <f>VLOOKUP(C15,RA!B19:I48,8,0)</f>
        <v>48187.562100000003</v>
      </c>
      <c r="G15" s="16">
        <f t="shared" si="0"/>
        <v>481867.10970000003</v>
      </c>
      <c r="H15" s="27">
        <f>RA!J19</f>
        <v>9.0910550672746702</v>
      </c>
      <c r="I15" s="20">
        <f>VLOOKUP(B15,RMS!B:D,3,FALSE)</f>
        <v>530054.686847009</v>
      </c>
      <c r="J15" s="21">
        <f>VLOOKUP(B15,RMS!B:E,4,FALSE)</f>
        <v>481867.110741026</v>
      </c>
      <c r="K15" s="22">
        <f t="shared" si="1"/>
        <v>-1.5047008986584842E-2</v>
      </c>
      <c r="L15" s="22">
        <f t="shared" si="2"/>
        <v>-1.0410259710624814E-3</v>
      </c>
      <c r="M15" s="32"/>
    </row>
    <row r="16" spans="1:13">
      <c r="A16" s="47"/>
      <c r="B16" s="12">
        <v>25</v>
      </c>
      <c r="C16" s="42" t="s">
        <v>18</v>
      </c>
      <c r="D16" s="42"/>
      <c r="E16" s="15">
        <f>VLOOKUP(C16,RA!B20:D45,3,0)</f>
        <v>1149718.0177</v>
      </c>
      <c r="F16" s="25">
        <f>VLOOKUP(C16,RA!B20:I49,8,0)</f>
        <v>121901.8683</v>
      </c>
      <c r="G16" s="16">
        <f t="shared" si="0"/>
        <v>1027816.1494</v>
      </c>
      <c r="H16" s="27">
        <f>RA!J20</f>
        <v>10.602762279386001</v>
      </c>
      <c r="I16" s="20">
        <f>VLOOKUP(B16,RMS!B:D,3,FALSE)</f>
        <v>1149718.2471</v>
      </c>
      <c r="J16" s="21">
        <f>VLOOKUP(B16,RMS!B:E,4,FALSE)</f>
        <v>1027816.1494</v>
      </c>
      <c r="K16" s="22">
        <f t="shared" si="1"/>
        <v>-0.2294000000692904</v>
      </c>
      <c r="L16" s="22">
        <f t="shared" si="2"/>
        <v>0</v>
      </c>
      <c r="M16" s="32"/>
    </row>
    <row r="17" spans="1:13">
      <c r="A17" s="47"/>
      <c r="B17" s="12">
        <v>26</v>
      </c>
      <c r="C17" s="42" t="s">
        <v>19</v>
      </c>
      <c r="D17" s="42"/>
      <c r="E17" s="15">
        <f>VLOOKUP(C17,RA!B20:D46,3,0)</f>
        <v>451079.77539999998</v>
      </c>
      <c r="F17" s="25">
        <f>VLOOKUP(C17,RA!B21:I50,8,0)</f>
        <v>40971.8989</v>
      </c>
      <c r="G17" s="16">
        <f t="shared" si="0"/>
        <v>410107.87650000001</v>
      </c>
      <c r="H17" s="27">
        <f>RA!J21</f>
        <v>9.08307158388285</v>
      </c>
      <c r="I17" s="20">
        <f>VLOOKUP(B17,RMS!B:D,3,FALSE)</f>
        <v>451079.13325575198</v>
      </c>
      <c r="J17" s="21">
        <f>VLOOKUP(B17,RMS!B:E,4,FALSE)</f>
        <v>410107.87641681399</v>
      </c>
      <c r="K17" s="22">
        <f t="shared" si="1"/>
        <v>0.64214424800593406</v>
      </c>
      <c r="L17" s="22">
        <f t="shared" si="2"/>
        <v>8.3186023402959108E-5</v>
      </c>
      <c r="M17" s="32"/>
    </row>
    <row r="18" spans="1:13">
      <c r="A18" s="47"/>
      <c r="B18" s="12">
        <v>27</v>
      </c>
      <c r="C18" s="42" t="s">
        <v>20</v>
      </c>
      <c r="D18" s="42"/>
      <c r="E18" s="15">
        <f>VLOOKUP(C18,RA!B22:D47,3,0)</f>
        <v>1608016.179</v>
      </c>
      <c r="F18" s="25">
        <f>VLOOKUP(C18,RA!B22:I51,8,0)</f>
        <v>52968.131500000003</v>
      </c>
      <c r="G18" s="16">
        <f t="shared" si="0"/>
        <v>1555048.0475000001</v>
      </c>
      <c r="H18" s="27">
        <f>RA!J22</f>
        <v>3.2940048857555699</v>
      </c>
      <c r="I18" s="20">
        <f>VLOOKUP(B18,RMS!B:D,3,FALSE)</f>
        <v>1608018.4843735001</v>
      </c>
      <c r="J18" s="21">
        <f>VLOOKUP(B18,RMS!B:E,4,FALSE)</f>
        <v>1555048.0509991499</v>
      </c>
      <c r="K18" s="22">
        <f t="shared" si="1"/>
        <v>-2.3053735001012683</v>
      </c>
      <c r="L18" s="22">
        <f t="shared" si="2"/>
        <v>-3.4991498105227947E-3</v>
      </c>
      <c r="M18" s="32"/>
    </row>
    <row r="19" spans="1:13">
      <c r="A19" s="47"/>
      <c r="B19" s="12">
        <v>29</v>
      </c>
      <c r="C19" s="42" t="s">
        <v>21</v>
      </c>
      <c r="D19" s="42"/>
      <c r="E19" s="15">
        <f>VLOOKUP(C19,RA!B22:D48,3,0)</f>
        <v>2945143.7299000002</v>
      </c>
      <c r="F19" s="25">
        <f>VLOOKUP(C19,RA!B23:I52,8,0)</f>
        <v>319242.0208</v>
      </c>
      <c r="G19" s="16">
        <f t="shared" si="0"/>
        <v>2625901.7091000001</v>
      </c>
      <c r="H19" s="27">
        <f>RA!J23</f>
        <v>10.839607505703601</v>
      </c>
      <c r="I19" s="20">
        <f>VLOOKUP(B19,RMS!B:D,3,FALSE)</f>
        <v>2945145.7607119698</v>
      </c>
      <c r="J19" s="21">
        <f>VLOOKUP(B19,RMS!B:E,4,FALSE)</f>
        <v>2625901.7390128202</v>
      </c>
      <c r="K19" s="22">
        <f t="shared" si="1"/>
        <v>-2.0308119696564972</v>
      </c>
      <c r="L19" s="22">
        <f t="shared" si="2"/>
        <v>-2.9912820085883141E-2</v>
      </c>
      <c r="M19" s="32"/>
    </row>
    <row r="20" spans="1:13">
      <c r="A20" s="47"/>
      <c r="B20" s="12">
        <v>31</v>
      </c>
      <c r="C20" s="42" t="s">
        <v>22</v>
      </c>
      <c r="D20" s="42"/>
      <c r="E20" s="15">
        <f>VLOOKUP(C20,RA!B24:D49,3,0)</f>
        <v>306604.87479999999</v>
      </c>
      <c r="F20" s="25">
        <f>VLOOKUP(C20,RA!B24:I53,8,0)</f>
        <v>44945.616600000001</v>
      </c>
      <c r="G20" s="16">
        <f t="shared" si="0"/>
        <v>261659.25819999998</v>
      </c>
      <c r="H20" s="27">
        <f>RA!J24</f>
        <v>14.659133071291899</v>
      </c>
      <c r="I20" s="20">
        <f>VLOOKUP(B20,RMS!B:D,3,FALSE)</f>
        <v>306604.91809018998</v>
      </c>
      <c r="J20" s="21">
        <f>VLOOKUP(B20,RMS!B:E,4,FALSE)</f>
        <v>261659.24769883</v>
      </c>
      <c r="K20" s="22">
        <f t="shared" si="1"/>
        <v>-4.3290189991239458E-2</v>
      </c>
      <c r="L20" s="22">
        <f t="shared" si="2"/>
        <v>1.0501169977942482E-2</v>
      </c>
      <c r="M20" s="32"/>
    </row>
    <row r="21" spans="1:13">
      <c r="A21" s="47"/>
      <c r="B21" s="12">
        <v>32</v>
      </c>
      <c r="C21" s="42" t="s">
        <v>23</v>
      </c>
      <c r="D21" s="42"/>
      <c r="E21" s="15">
        <f>VLOOKUP(C21,RA!B24:D50,3,0)</f>
        <v>302781.03039999999</v>
      </c>
      <c r="F21" s="25">
        <f>VLOOKUP(C21,RA!B25:I54,8,0)</f>
        <v>20475.2418</v>
      </c>
      <c r="G21" s="16">
        <f t="shared" si="0"/>
        <v>282305.78859999997</v>
      </c>
      <c r="H21" s="27">
        <f>RA!J25</f>
        <v>6.7623925359361001</v>
      </c>
      <c r="I21" s="20">
        <f>VLOOKUP(B21,RMS!B:D,3,FALSE)</f>
        <v>302780.99340518098</v>
      </c>
      <c r="J21" s="21">
        <f>VLOOKUP(B21,RMS!B:E,4,FALSE)</f>
        <v>282305.78488910699</v>
      </c>
      <c r="K21" s="22">
        <f t="shared" si="1"/>
        <v>3.6994819005485624E-2</v>
      </c>
      <c r="L21" s="22">
        <f t="shared" si="2"/>
        <v>3.7108929827809334E-3</v>
      </c>
      <c r="M21" s="32"/>
    </row>
    <row r="22" spans="1:13">
      <c r="A22" s="47"/>
      <c r="B22" s="12">
        <v>33</v>
      </c>
      <c r="C22" s="42" t="s">
        <v>24</v>
      </c>
      <c r="D22" s="42"/>
      <c r="E22" s="15">
        <f>VLOOKUP(C22,RA!B26:D51,3,0)</f>
        <v>682998.64339999994</v>
      </c>
      <c r="F22" s="25">
        <f>VLOOKUP(C22,RA!B26:I55,8,0)</f>
        <v>144361.90179999999</v>
      </c>
      <c r="G22" s="16">
        <f t="shared" si="0"/>
        <v>538636.74159999995</v>
      </c>
      <c r="H22" s="27">
        <f>RA!J26</f>
        <v>21.136484412525299</v>
      </c>
      <c r="I22" s="20">
        <f>VLOOKUP(B22,RMS!B:D,3,FALSE)</f>
        <v>682998.57627185504</v>
      </c>
      <c r="J22" s="21">
        <f>VLOOKUP(B22,RMS!B:E,4,FALSE)</f>
        <v>538636.72038518696</v>
      </c>
      <c r="K22" s="22">
        <f t="shared" si="1"/>
        <v>6.7128144903108478E-2</v>
      </c>
      <c r="L22" s="22">
        <f t="shared" si="2"/>
        <v>2.1214812994003296E-2</v>
      </c>
      <c r="M22" s="32"/>
    </row>
    <row r="23" spans="1:13">
      <c r="A23" s="47"/>
      <c r="B23" s="12">
        <v>34</v>
      </c>
      <c r="C23" s="42" t="s">
        <v>25</v>
      </c>
      <c r="D23" s="42"/>
      <c r="E23" s="15">
        <f>VLOOKUP(C23,RA!B26:D52,3,0)</f>
        <v>283629.1091</v>
      </c>
      <c r="F23" s="25">
        <f>VLOOKUP(C23,RA!B27:I56,8,0)</f>
        <v>78731.396900000007</v>
      </c>
      <c r="G23" s="16">
        <f t="shared" si="0"/>
        <v>204897.71220000001</v>
      </c>
      <c r="H23" s="27">
        <f>RA!J27</f>
        <v>27.758574269695799</v>
      </c>
      <c r="I23" s="20">
        <f>VLOOKUP(B23,RMS!B:D,3,FALSE)</f>
        <v>283628.83420627803</v>
      </c>
      <c r="J23" s="21">
        <f>VLOOKUP(B23,RMS!B:E,4,FALSE)</f>
        <v>204897.72054898701</v>
      </c>
      <c r="K23" s="22">
        <f t="shared" si="1"/>
        <v>0.27489372197305784</v>
      </c>
      <c r="L23" s="22">
        <f t="shared" si="2"/>
        <v>-8.3489870012272149E-3</v>
      </c>
      <c r="M23" s="32"/>
    </row>
    <row r="24" spans="1:13">
      <c r="A24" s="47"/>
      <c r="B24" s="12">
        <v>35</v>
      </c>
      <c r="C24" s="42" t="s">
        <v>26</v>
      </c>
      <c r="D24" s="42"/>
      <c r="E24" s="15">
        <f>VLOOKUP(C24,RA!B28:D53,3,0)</f>
        <v>1076830.3244</v>
      </c>
      <c r="F24" s="25">
        <f>VLOOKUP(C24,RA!B28:I57,8,0)</f>
        <v>21424.6633</v>
      </c>
      <c r="G24" s="16">
        <f t="shared" si="0"/>
        <v>1055405.6611000001</v>
      </c>
      <c r="H24" s="27">
        <f>RA!J28</f>
        <v>1.98960438005288</v>
      </c>
      <c r="I24" s="20">
        <f>VLOOKUP(B24,RMS!B:D,3,FALSE)</f>
        <v>1076830.3241725699</v>
      </c>
      <c r="J24" s="21">
        <f>VLOOKUP(B24,RMS!B:E,4,FALSE)</f>
        <v>1055405.6499389401</v>
      </c>
      <c r="K24" s="22">
        <f t="shared" si="1"/>
        <v>2.2743013687431812E-4</v>
      </c>
      <c r="L24" s="22">
        <f t="shared" si="2"/>
        <v>1.1161060072481632E-2</v>
      </c>
      <c r="M24" s="32"/>
    </row>
    <row r="25" spans="1:13">
      <c r="A25" s="47"/>
      <c r="B25" s="12">
        <v>36</v>
      </c>
      <c r="C25" s="42" t="s">
        <v>27</v>
      </c>
      <c r="D25" s="42"/>
      <c r="E25" s="15">
        <f>VLOOKUP(C25,RA!B28:D54,3,0)</f>
        <v>931437.96409999998</v>
      </c>
      <c r="F25" s="25">
        <f>VLOOKUP(C25,RA!B29:I58,8,0)</f>
        <v>119904.2104</v>
      </c>
      <c r="G25" s="16">
        <f t="shared" si="0"/>
        <v>811533.7537</v>
      </c>
      <c r="H25" s="27">
        <f>RA!J29</f>
        <v>12.873021609749101</v>
      </c>
      <c r="I25" s="20">
        <f>VLOOKUP(B25,RMS!B:D,3,FALSE)</f>
        <v>931438.01890000002</v>
      </c>
      <c r="J25" s="21">
        <f>VLOOKUP(B25,RMS!B:E,4,FALSE)</f>
        <v>811533.74704791198</v>
      </c>
      <c r="K25" s="22">
        <f t="shared" si="1"/>
        <v>-5.4800000041723251E-2</v>
      </c>
      <c r="L25" s="22">
        <f t="shared" si="2"/>
        <v>6.6520880209282041E-3</v>
      </c>
      <c r="M25" s="32"/>
    </row>
    <row r="26" spans="1:13">
      <c r="A26" s="47"/>
      <c r="B26" s="12">
        <v>37</v>
      </c>
      <c r="C26" s="42" t="s">
        <v>67</v>
      </c>
      <c r="D26" s="42"/>
      <c r="E26" s="15">
        <f>VLOOKUP(C26,RA!B30:D55,3,0)</f>
        <v>1329308.4813999999</v>
      </c>
      <c r="F26" s="25">
        <f>VLOOKUP(C26,RA!B30:I59,8,0)</f>
        <v>109376.4299</v>
      </c>
      <c r="G26" s="16">
        <f t="shared" si="0"/>
        <v>1219932.0514999998</v>
      </c>
      <c r="H26" s="27">
        <f>RA!J30</f>
        <v>8.2280698145254494</v>
      </c>
      <c r="I26" s="20">
        <f>VLOOKUP(B26,RMS!B:D,3,FALSE)</f>
        <v>1329308.49064159</v>
      </c>
      <c r="J26" s="21">
        <f>VLOOKUP(B26,RMS!B:E,4,FALSE)</f>
        <v>1219932.0624115299</v>
      </c>
      <c r="K26" s="22">
        <f t="shared" si="1"/>
        <v>-9.2415900435298681E-3</v>
      </c>
      <c r="L26" s="22">
        <f t="shared" si="2"/>
        <v>-1.0911530116572976E-2</v>
      </c>
      <c r="M26" s="32"/>
    </row>
    <row r="27" spans="1:13">
      <c r="A27" s="47"/>
      <c r="B27" s="12">
        <v>38</v>
      </c>
      <c r="C27" s="42" t="s">
        <v>29</v>
      </c>
      <c r="D27" s="42"/>
      <c r="E27" s="15">
        <f>VLOOKUP(C27,RA!B30:D56,3,0)</f>
        <v>937457.07169999997</v>
      </c>
      <c r="F27" s="25">
        <f>VLOOKUP(C27,RA!B31:I60,8,0)</f>
        <v>23683.244900000002</v>
      </c>
      <c r="G27" s="16">
        <f t="shared" si="0"/>
        <v>913773.82679999992</v>
      </c>
      <c r="H27" s="27">
        <f>RA!J31</f>
        <v>2.52632847038557</v>
      </c>
      <c r="I27" s="20">
        <f>VLOOKUP(B27,RMS!B:D,3,FALSE)</f>
        <v>937457.02418407099</v>
      </c>
      <c r="J27" s="21">
        <f>VLOOKUP(B27,RMS!B:E,4,FALSE)</f>
        <v>913773.77609557495</v>
      </c>
      <c r="K27" s="22">
        <f t="shared" si="1"/>
        <v>4.7515928978100419E-2</v>
      </c>
      <c r="L27" s="22">
        <f t="shared" si="2"/>
        <v>5.0704424967989326E-2</v>
      </c>
      <c r="M27" s="32"/>
    </row>
    <row r="28" spans="1:13">
      <c r="A28" s="47"/>
      <c r="B28" s="12">
        <v>39</v>
      </c>
      <c r="C28" s="42" t="s">
        <v>30</v>
      </c>
      <c r="D28" s="42"/>
      <c r="E28" s="15">
        <f>VLOOKUP(C28,RA!B32:D57,3,0)</f>
        <v>135719.80619999999</v>
      </c>
      <c r="F28" s="25">
        <f>VLOOKUP(C28,RA!B32:I61,8,0)</f>
        <v>35295.769800000002</v>
      </c>
      <c r="G28" s="16">
        <f t="shared" si="0"/>
        <v>100424.03639999998</v>
      </c>
      <c r="H28" s="27">
        <f>RA!J32</f>
        <v>26.006351459113699</v>
      </c>
      <c r="I28" s="20">
        <f>VLOOKUP(B28,RMS!B:D,3,FALSE)</f>
        <v>135719.777460162</v>
      </c>
      <c r="J28" s="21">
        <f>VLOOKUP(B28,RMS!B:E,4,FALSE)</f>
        <v>100424.02465196</v>
      </c>
      <c r="K28" s="22">
        <f t="shared" si="1"/>
        <v>2.8739837987814099E-2</v>
      </c>
      <c r="L28" s="22">
        <f t="shared" si="2"/>
        <v>1.1748039978556335E-2</v>
      </c>
      <c r="M28" s="32"/>
    </row>
    <row r="29" spans="1:13">
      <c r="A29" s="47"/>
      <c r="B29" s="12">
        <v>40</v>
      </c>
      <c r="C29" s="42" t="s">
        <v>69</v>
      </c>
      <c r="D29" s="42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47"/>
      <c r="B30" s="12">
        <v>42</v>
      </c>
      <c r="C30" s="42" t="s">
        <v>31</v>
      </c>
      <c r="D30" s="42"/>
      <c r="E30" s="15">
        <f>VLOOKUP(C30,RA!B34:D60,3,0)</f>
        <v>179333.43729999999</v>
      </c>
      <c r="F30" s="25">
        <f>VLOOKUP(C30,RA!B34:I64,8,0)</f>
        <v>15055.9408</v>
      </c>
      <c r="G30" s="16">
        <f t="shared" si="0"/>
        <v>164277.49649999998</v>
      </c>
      <c r="H30" s="27">
        <f>RA!J34</f>
        <v>8.3955011550988701</v>
      </c>
      <c r="I30" s="20">
        <f>VLOOKUP(B30,RMS!B:D,3,FALSE)</f>
        <v>179333.43650000001</v>
      </c>
      <c r="J30" s="21">
        <f>VLOOKUP(B30,RMS!B:E,4,FALSE)</f>
        <v>164277.50289999999</v>
      </c>
      <c r="K30" s="22">
        <f t="shared" si="1"/>
        <v>7.9999997979030013E-4</v>
      </c>
      <c r="L30" s="22">
        <f t="shared" si="2"/>
        <v>-6.4000000129453838E-3</v>
      </c>
      <c r="M30" s="32"/>
    </row>
    <row r="31" spans="1:13" s="35" customFormat="1" ht="12" thickBot="1">
      <c r="A31" s="47"/>
      <c r="B31" s="12">
        <v>70</v>
      </c>
      <c r="C31" s="48" t="s">
        <v>64</v>
      </c>
      <c r="D31" s="49"/>
      <c r="E31" s="15">
        <f>VLOOKUP(C31,RA!B34:D61,3,0)</f>
        <v>80005.23</v>
      </c>
      <c r="F31" s="25">
        <f>VLOOKUP(C31,RA!B34:I65,8,0)</f>
        <v>2338.2199999999998</v>
      </c>
      <c r="G31" s="16">
        <f t="shared" si="0"/>
        <v>77667.009999999995</v>
      </c>
      <c r="H31" s="27">
        <f>RA!J34</f>
        <v>8.3955011550988701</v>
      </c>
      <c r="I31" s="20">
        <f>VLOOKUP(B31,RMS!B:D,3,FALSE)</f>
        <v>80005.23</v>
      </c>
      <c r="J31" s="21">
        <f>VLOOKUP(B31,RMS!B:E,4,FALSE)</f>
        <v>77667.009999999995</v>
      </c>
      <c r="K31" s="22">
        <f t="shared" si="1"/>
        <v>0</v>
      </c>
      <c r="L31" s="22">
        <f t="shared" si="2"/>
        <v>0</v>
      </c>
    </row>
    <row r="32" spans="1:13">
      <c r="A32" s="47"/>
      <c r="B32" s="12">
        <v>71</v>
      </c>
      <c r="C32" s="42" t="s">
        <v>35</v>
      </c>
      <c r="D32" s="42"/>
      <c r="E32" s="15">
        <f>VLOOKUP(C32,RA!B34:D61,3,0)</f>
        <v>82081.279999999999</v>
      </c>
      <c r="F32" s="25">
        <f>VLOOKUP(C32,RA!B34:I65,8,0)</f>
        <v>-6501.15</v>
      </c>
      <c r="G32" s="16">
        <f t="shared" si="0"/>
        <v>88582.43</v>
      </c>
      <c r="H32" s="27">
        <f>RA!J34</f>
        <v>8.3955011550988701</v>
      </c>
      <c r="I32" s="20">
        <f>VLOOKUP(B32,RMS!B:D,3,FALSE)</f>
        <v>82081.279999999999</v>
      </c>
      <c r="J32" s="21">
        <f>VLOOKUP(B32,RMS!B:E,4,FALSE)</f>
        <v>88582.43</v>
      </c>
      <c r="K32" s="22">
        <f t="shared" si="1"/>
        <v>0</v>
      </c>
      <c r="L32" s="22">
        <f t="shared" si="2"/>
        <v>0</v>
      </c>
      <c r="M32" s="32"/>
    </row>
    <row r="33" spans="1:13">
      <c r="A33" s="47"/>
      <c r="B33" s="12">
        <v>72</v>
      </c>
      <c r="C33" s="42" t="s">
        <v>36</v>
      </c>
      <c r="D33" s="42"/>
      <c r="E33" s="15">
        <f>VLOOKUP(C33,RA!B34:D62,3,0)</f>
        <v>120179.51</v>
      </c>
      <c r="F33" s="25">
        <f>VLOOKUP(C33,RA!B34:I66,8,0)</f>
        <v>-1907.73</v>
      </c>
      <c r="G33" s="16">
        <f t="shared" si="0"/>
        <v>122087.23999999999</v>
      </c>
      <c r="H33" s="27">
        <f>RA!J35</f>
        <v>-18.3299978490748</v>
      </c>
      <c r="I33" s="20">
        <f>VLOOKUP(B33,RMS!B:D,3,FALSE)</f>
        <v>120179.51</v>
      </c>
      <c r="J33" s="21">
        <f>VLOOKUP(B33,RMS!B:E,4,FALSE)</f>
        <v>122087.24</v>
      </c>
      <c r="K33" s="22">
        <f t="shared" si="1"/>
        <v>0</v>
      </c>
      <c r="L33" s="22">
        <f t="shared" si="2"/>
        <v>0</v>
      </c>
      <c r="M33" s="32"/>
    </row>
    <row r="34" spans="1:13">
      <c r="A34" s="47"/>
      <c r="B34" s="12">
        <v>73</v>
      </c>
      <c r="C34" s="42" t="s">
        <v>37</v>
      </c>
      <c r="D34" s="42"/>
      <c r="E34" s="15">
        <f>VLOOKUP(C34,RA!B34:D63,3,0)</f>
        <v>92729.2</v>
      </c>
      <c r="F34" s="25">
        <f>VLOOKUP(C34,RA!B34:I67,8,0)</f>
        <v>-10981.21</v>
      </c>
      <c r="G34" s="16">
        <f t="shared" si="0"/>
        <v>103710.41</v>
      </c>
      <c r="H34" s="27">
        <f>RA!J34</f>
        <v>8.3955011550988701</v>
      </c>
      <c r="I34" s="20">
        <f>VLOOKUP(B34,RMS!B:D,3,FALSE)</f>
        <v>92729.2</v>
      </c>
      <c r="J34" s="21">
        <f>VLOOKUP(B34,RMS!B:E,4,FALSE)</f>
        <v>103710.41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47"/>
      <c r="B35" s="12">
        <v>74</v>
      </c>
      <c r="C35" s="42" t="s">
        <v>65</v>
      </c>
      <c r="D35" s="42"/>
      <c r="E35" s="15">
        <f>VLOOKUP(C35,RA!B35:D64,3,0)</f>
        <v>0</v>
      </c>
      <c r="F35" s="25">
        <f>VLOOKUP(C35,RA!B35:I68,8,0)</f>
        <v>0</v>
      </c>
      <c r="G35" s="16">
        <f t="shared" si="0"/>
        <v>0</v>
      </c>
      <c r="H35" s="27">
        <f>RA!J35</f>
        <v>-18.3299978490748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47"/>
      <c r="B36" s="12">
        <v>75</v>
      </c>
      <c r="C36" s="42" t="s">
        <v>32</v>
      </c>
      <c r="D36" s="42"/>
      <c r="E36" s="15">
        <f>VLOOKUP(C36,RA!B8:D64,3,0)</f>
        <v>61457.264900000002</v>
      </c>
      <c r="F36" s="25">
        <f>VLOOKUP(C36,RA!B8:I68,8,0)</f>
        <v>4885.6872999999996</v>
      </c>
      <c r="G36" s="16">
        <f t="shared" si="0"/>
        <v>56571.577600000004</v>
      </c>
      <c r="H36" s="27">
        <f>RA!J35</f>
        <v>-18.3299978490748</v>
      </c>
      <c r="I36" s="20">
        <f>VLOOKUP(B36,RMS!B:D,3,FALSE)</f>
        <v>61457.264957264997</v>
      </c>
      <c r="J36" s="21">
        <f>VLOOKUP(B36,RMS!B:E,4,FALSE)</f>
        <v>56571.5769230769</v>
      </c>
      <c r="K36" s="22">
        <f t="shared" si="1"/>
        <v>-5.7264995120931417E-5</v>
      </c>
      <c r="L36" s="22">
        <f t="shared" si="2"/>
        <v>6.7692310403799638E-4</v>
      </c>
      <c r="M36" s="32"/>
    </row>
    <row r="37" spans="1:13">
      <c r="A37" s="47"/>
      <c r="B37" s="12">
        <v>76</v>
      </c>
      <c r="C37" s="42" t="s">
        <v>33</v>
      </c>
      <c r="D37" s="42"/>
      <c r="E37" s="15">
        <f>VLOOKUP(C37,RA!B8:D65,3,0)</f>
        <v>408601.15490000002</v>
      </c>
      <c r="F37" s="25">
        <f>VLOOKUP(C37,RA!B8:I69,8,0)</f>
        <v>20694.170999999998</v>
      </c>
      <c r="G37" s="16">
        <f t="shared" si="0"/>
        <v>387906.98390000005</v>
      </c>
      <c r="H37" s="27">
        <f>RA!J36</f>
        <v>2.92258393607518</v>
      </c>
      <c r="I37" s="20">
        <f>VLOOKUP(B37,RMS!B:D,3,FALSE)</f>
        <v>408601.15123162401</v>
      </c>
      <c r="J37" s="21">
        <f>VLOOKUP(B37,RMS!B:E,4,FALSE)</f>
        <v>387906.98600427399</v>
      </c>
      <c r="K37" s="22">
        <f t="shared" si="1"/>
        <v>3.6683760117739439E-3</v>
      </c>
      <c r="L37" s="22">
        <f t="shared" si="2"/>
        <v>-2.1042739390395582E-3</v>
      </c>
      <c r="M37" s="32"/>
    </row>
    <row r="38" spans="1:13">
      <c r="A38" s="47"/>
      <c r="B38" s="12">
        <v>77</v>
      </c>
      <c r="C38" s="42" t="s">
        <v>38</v>
      </c>
      <c r="D38" s="42"/>
      <c r="E38" s="15">
        <f>VLOOKUP(C38,RA!B9:D66,3,0)</f>
        <v>50935.08</v>
      </c>
      <c r="F38" s="25">
        <f>VLOOKUP(C38,RA!B9:I70,8,0)</f>
        <v>-6634.99</v>
      </c>
      <c r="G38" s="16">
        <f t="shared" si="0"/>
        <v>57570.07</v>
      </c>
      <c r="H38" s="27">
        <f>RA!J37</f>
        <v>-7.92038087125347</v>
      </c>
      <c r="I38" s="20">
        <f>VLOOKUP(B38,RMS!B:D,3,FALSE)</f>
        <v>50935.08</v>
      </c>
      <c r="J38" s="21">
        <f>VLOOKUP(B38,RMS!B:E,4,FALSE)</f>
        <v>57570.07</v>
      </c>
      <c r="K38" s="22">
        <f t="shared" si="1"/>
        <v>0</v>
      </c>
      <c r="L38" s="22">
        <f t="shared" si="2"/>
        <v>0</v>
      </c>
      <c r="M38" s="32"/>
    </row>
    <row r="39" spans="1:13">
      <c r="A39" s="47"/>
      <c r="B39" s="12">
        <v>78</v>
      </c>
      <c r="C39" s="42" t="s">
        <v>39</v>
      </c>
      <c r="D39" s="42"/>
      <c r="E39" s="15">
        <f>VLOOKUP(C39,RA!B10:D67,3,0)</f>
        <v>55440.21</v>
      </c>
      <c r="F39" s="25">
        <f>VLOOKUP(C39,RA!B10:I71,8,0)</f>
        <v>5735.12</v>
      </c>
      <c r="G39" s="16">
        <f t="shared" si="0"/>
        <v>49705.09</v>
      </c>
      <c r="H39" s="27">
        <f>RA!J38</f>
        <v>-1.5874003813129201</v>
      </c>
      <c r="I39" s="20">
        <f>VLOOKUP(B39,RMS!B:D,3,FALSE)</f>
        <v>55440.21</v>
      </c>
      <c r="J39" s="21">
        <f>VLOOKUP(B39,RMS!B:E,4,FALSE)</f>
        <v>49705.09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47"/>
      <c r="B40" s="12">
        <v>9101</v>
      </c>
      <c r="C40" s="43" t="s">
        <v>71</v>
      </c>
      <c r="D40" s="44"/>
      <c r="E40" s="15">
        <f>VLOOKUP(C40,RA!B11:D68,3,0)</f>
        <v>0</v>
      </c>
      <c r="F40" s="25">
        <f>VLOOKUP(C40,RA!B11:I72,8,0)</f>
        <v>0</v>
      </c>
      <c r="G40" s="16">
        <f t="shared" si="0"/>
        <v>0</v>
      </c>
      <c r="H40" s="27">
        <f>RA!J39</f>
        <v>-11.842235239816601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47"/>
      <c r="B41" s="12">
        <v>99</v>
      </c>
      <c r="C41" s="42" t="s">
        <v>34</v>
      </c>
      <c r="D41" s="42"/>
      <c r="E41" s="15">
        <f>VLOOKUP(C41,RA!B8:D68,3,0)</f>
        <v>7094.0171</v>
      </c>
      <c r="F41" s="25">
        <f>VLOOKUP(C41,RA!B8:I72,8,0)</f>
        <v>594.19140000000004</v>
      </c>
      <c r="G41" s="16">
        <f t="shared" si="0"/>
        <v>6499.8257000000003</v>
      </c>
      <c r="H41" s="27">
        <f>RA!J39</f>
        <v>-11.842235239816601</v>
      </c>
      <c r="I41" s="20">
        <f>VLOOKUP(B41,RMS!B:D,3,FALSE)</f>
        <v>7094.0170940170901</v>
      </c>
      <c r="J41" s="21">
        <f>VLOOKUP(B41,RMS!B:E,4,FALSE)</f>
        <v>6499.8256410256399</v>
      </c>
      <c r="K41" s="22">
        <f t="shared" si="1"/>
        <v>5.9829098972841166E-6</v>
      </c>
      <c r="L41" s="22">
        <f t="shared" si="2"/>
        <v>5.8974360399588477E-5</v>
      </c>
      <c r="M41" s="32"/>
    </row>
  </sheetData>
  <mergeCells count="41"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0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1" t="s">
        <v>45</v>
      </c>
      <c r="W1" s="52"/>
    </row>
    <row r="2" spans="1:23" ht="12.7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1"/>
      <c r="W2" s="52"/>
    </row>
    <row r="3" spans="1:23" ht="23.25" thickBot="1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3" t="s">
        <v>46</v>
      </c>
      <c r="W3" s="52"/>
    </row>
    <row r="4" spans="1:23" ht="12.75" thickTop="1" thickBot="1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W4" s="52"/>
    </row>
    <row r="5" spans="1:23" ht="22.5" thickTop="1" thickBot="1">
      <c r="A5" s="55"/>
      <c r="B5" s="56"/>
      <c r="C5" s="57"/>
      <c r="D5" s="58" t="s">
        <v>0</v>
      </c>
      <c r="E5" s="58" t="s">
        <v>74</v>
      </c>
      <c r="F5" s="58" t="s">
        <v>75</v>
      </c>
      <c r="G5" s="58" t="s">
        <v>47</v>
      </c>
      <c r="H5" s="58" t="s">
        <v>48</v>
      </c>
      <c r="I5" s="58" t="s">
        <v>1</v>
      </c>
      <c r="J5" s="58" t="s">
        <v>2</v>
      </c>
      <c r="K5" s="58" t="s">
        <v>49</v>
      </c>
      <c r="L5" s="58" t="s">
        <v>50</v>
      </c>
      <c r="M5" s="58" t="s">
        <v>51</v>
      </c>
      <c r="N5" s="58" t="s">
        <v>52</v>
      </c>
      <c r="O5" s="58" t="s">
        <v>53</v>
      </c>
      <c r="P5" s="58" t="s">
        <v>76</v>
      </c>
      <c r="Q5" s="58" t="s">
        <v>77</v>
      </c>
      <c r="R5" s="58" t="s">
        <v>54</v>
      </c>
      <c r="S5" s="58" t="s">
        <v>55</v>
      </c>
      <c r="T5" s="58" t="s">
        <v>56</v>
      </c>
      <c r="U5" s="59" t="s">
        <v>57</v>
      </c>
    </row>
    <row r="6" spans="1:23" ht="12" thickBot="1">
      <c r="A6" s="60" t="s">
        <v>3</v>
      </c>
      <c r="B6" s="61" t="s">
        <v>4</v>
      </c>
      <c r="C6" s="62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3"/>
    </row>
    <row r="7" spans="1:23" ht="12" thickBot="1">
      <c r="A7" s="64" t="s">
        <v>5</v>
      </c>
      <c r="B7" s="65"/>
      <c r="C7" s="66"/>
      <c r="D7" s="67">
        <v>19617090.0253</v>
      </c>
      <c r="E7" s="67">
        <v>24612218.875399999</v>
      </c>
      <c r="F7" s="68">
        <v>79.704678902020305</v>
      </c>
      <c r="G7" s="67">
        <v>15953933.6764</v>
      </c>
      <c r="H7" s="68">
        <v>22.960834758381601</v>
      </c>
      <c r="I7" s="67">
        <v>1692064.057</v>
      </c>
      <c r="J7" s="68">
        <v>8.6254589993610704</v>
      </c>
      <c r="K7" s="67">
        <v>1507527.4025999999</v>
      </c>
      <c r="L7" s="68">
        <v>9.4492520351267597</v>
      </c>
      <c r="M7" s="68">
        <v>0.122410149282682</v>
      </c>
      <c r="N7" s="67">
        <v>307226582.48519999</v>
      </c>
      <c r="O7" s="67">
        <v>3162601255.9503002</v>
      </c>
      <c r="P7" s="67">
        <v>1141871</v>
      </c>
      <c r="Q7" s="67">
        <v>1063393</v>
      </c>
      <c r="R7" s="68">
        <v>7.3799620648245901</v>
      </c>
      <c r="S7" s="67">
        <v>17.179777772883298</v>
      </c>
      <c r="T7" s="67">
        <v>17.489726709410402</v>
      </c>
      <c r="U7" s="69">
        <v>-1.8041498593556</v>
      </c>
    </row>
    <row r="8" spans="1:23" ht="12" thickBot="1">
      <c r="A8" s="70">
        <v>42505</v>
      </c>
      <c r="B8" s="48" t="s">
        <v>6</v>
      </c>
      <c r="C8" s="49"/>
      <c r="D8" s="71">
        <v>640265.67119999998</v>
      </c>
      <c r="E8" s="71">
        <v>760897.82869999995</v>
      </c>
      <c r="F8" s="72">
        <v>84.146076785880595</v>
      </c>
      <c r="G8" s="71">
        <v>467674.717</v>
      </c>
      <c r="H8" s="72">
        <v>36.904059151865603</v>
      </c>
      <c r="I8" s="71">
        <v>123070.1458</v>
      </c>
      <c r="J8" s="72">
        <v>19.2217311244158</v>
      </c>
      <c r="K8" s="71">
        <v>111411.96890000001</v>
      </c>
      <c r="L8" s="72">
        <v>23.8225340926437</v>
      </c>
      <c r="M8" s="72">
        <v>0.104640255576706</v>
      </c>
      <c r="N8" s="71">
        <v>9316623.8465</v>
      </c>
      <c r="O8" s="71">
        <v>116532867.0061</v>
      </c>
      <c r="P8" s="71">
        <v>33520</v>
      </c>
      <c r="Q8" s="71">
        <v>29895</v>
      </c>
      <c r="R8" s="72">
        <v>12.1257735407259</v>
      </c>
      <c r="S8" s="71">
        <v>19.101004510739902</v>
      </c>
      <c r="T8" s="71">
        <v>19.801329968222099</v>
      </c>
      <c r="U8" s="73">
        <v>-3.6664326061411301</v>
      </c>
    </row>
    <row r="9" spans="1:23" ht="12" thickBot="1">
      <c r="A9" s="74"/>
      <c r="B9" s="48" t="s">
        <v>7</v>
      </c>
      <c r="C9" s="49"/>
      <c r="D9" s="71">
        <v>104167.4483</v>
      </c>
      <c r="E9" s="71">
        <v>186017.13639999999</v>
      </c>
      <c r="F9" s="72">
        <v>55.998845222520103</v>
      </c>
      <c r="G9" s="71">
        <v>70170.2981</v>
      </c>
      <c r="H9" s="72">
        <v>48.449488060533099</v>
      </c>
      <c r="I9" s="71">
        <v>22685.536400000001</v>
      </c>
      <c r="J9" s="72">
        <v>21.777951529220701</v>
      </c>
      <c r="K9" s="71">
        <v>14418.314</v>
      </c>
      <c r="L9" s="72">
        <v>20.5476026045271</v>
      </c>
      <c r="M9" s="72">
        <v>0.57338343442929596</v>
      </c>
      <c r="N9" s="71">
        <v>1097288.7265000001</v>
      </c>
      <c r="O9" s="71">
        <v>16041693.494999999</v>
      </c>
      <c r="P9" s="71">
        <v>5952</v>
      </c>
      <c r="Q9" s="71">
        <v>5688</v>
      </c>
      <c r="R9" s="72">
        <v>4.6413502109704696</v>
      </c>
      <c r="S9" s="71">
        <v>17.501251394489302</v>
      </c>
      <c r="T9" s="71">
        <v>17.752149841772201</v>
      </c>
      <c r="U9" s="73">
        <v>-1.4336028986013301</v>
      </c>
    </row>
    <row r="10" spans="1:23" ht="12" thickBot="1">
      <c r="A10" s="74"/>
      <c r="B10" s="48" t="s">
        <v>8</v>
      </c>
      <c r="C10" s="49"/>
      <c r="D10" s="71">
        <v>155858.64490000001</v>
      </c>
      <c r="E10" s="71">
        <v>264565.87190000003</v>
      </c>
      <c r="F10" s="72">
        <v>58.911092266243301</v>
      </c>
      <c r="G10" s="71">
        <v>113376.46060000001</v>
      </c>
      <c r="H10" s="72">
        <v>37.4700216210489</v>
      </c>
      <c r="I10" s="71">
        <v>40840.440900000001</v>
      </c>
      <c r="J10" s="72">
        <v>26.203513399082599</v>
      </c>
      <c r="K10" s="71">
        <v>31539.741600000001</v>
      </c>
      <c r="L10" s="72">
        <v>27.818597822765302</v>
      </c>
      <c r="M10" s="72">
        <v>0.294888252984292</v>
      </c>
      <c r="N10" s="71">
        <v>1906996.0651</v>
      </c>
      <c r="O10" s="71">
        <v>27381509.4958</v>
      </c>
      <c r="P10" s="71">
        <v>122715</v>
      </c>
      <c r="Q10" s="71">
        <v>113153</v>
      </c>
      <c r="R10" s="72">
        <v>8.4505050683587601</v>
      </c>
      <c r="S10" s="71">
        <v>1.27008633744856</v>
      </c>
      <c r="T10" s="71">
        <v>1.3852827516725099</v>
      </c>
      <c r="U10" s="73">
        <v>-9.0699672004479108</v>
      </c>
    </row>
    <row r="11" spans="1:23" ht="12" thickBot="1">
      <c r="A11" s="74"/>
      <c r="B11" s="48" t="s">
        <v>9</v>
      </c>
      <c r="C11" s="49"/>
      <c r="D11" s="71">
        <v>59561.205900000001</v>
      </c>
      <c r="E11" s="71">
        <v>106223.49340000001</v>
      </c>
      <c r="F11" s="72">
        <v>56.071593951173902</v>
      </c>
      <c r="G11" s="71">
        <v>62746.917300000001</v>
      </c>
      <c r="H11" s="72">
        <v>-5.0770803365028296</v>
      </c>
      <c r="I11" s="71">
        <v>11009.4305</v>
      </c>
      <c r="J11" s="72">
        <v>18.484230353704099</v>
      </c>
      <c r="K11" s="71">
        <v>13017.0322</v>
      </c>
      <c r="L11" s="72">
        <v>20.7452935699839</v>
      </c>
      <c r="M11" s="72">
        <v>-0.15422883412702901</v>
      </c>
      <c r="N11" s="71">
        <v>858451.46140000003</v>
      </c>
      <c r="O11" s="71">
        <v>9374148.2347999997</v>
      </c>
      <c r="P11" s="71">
        <v>2893</v>
      </c>
      <c r="Q11" s="71">
        <v>2665</v>
      </c>
      <c r="R11" s="72">
        <v>8.5553470919324699</v>
      </c>
      <c r="S11" s="71">
        <v>20.588042136190801</v>
      </c>
      <c r="T11" s="71">
        <v>21.907177185741102</v>
      </c>
      <c r="U11" s="73">
        <v>-6.4072874964221596</v>
      </c>
    </row>
    <row r="12" spans="1:23" ht="12" thickBot="1">
      <c r="A12" s="74"/>
      <c r="B12" s="48" t="s">
        <v>10</v>
      </c>
      <c r="C12" s="49"/>
      <c r="D12" s="71">
        <v>178290.644</v>
      </c>
      <c r="E12" s="71">
        <v>385114.93969999999</v>
      </c>
      <c r="F12" s="72">
        <v>46.295436925632202</v>
      </c>
      <c r="G12" s="71">
        <v>167352.57980000001</v>
      </c>
      <c r="H12" s="72">
        <v>6.5359399975021901</v>
      </c>
      <c r="I12" s="71">
        <v>26497.045399999999</v>
      </c>
      <c r="J12" s="72">
        <v>14.8617138878022</v>
      </c>
      <c r="K12" s="71">
        <v>22840.880700000002</v>
      </c>
      <c r="L12" s="72">
        <v>13.6483588883402</v>
      </c>
      <c r="M12" s="72">
        <v>0.16007109130428601</v>
      </c>
      <c r="N12" s="71">
        <v>3266475.4821000001</v>
      </c>
      <c r="O12" s="71">
        <v>30909901.115699999</v>
      </c>
      <c r="P12" s="71">
        <v>2066</v>
      </c>
      <c r="Q12" s="71">
        <v>2348</v>
      </c>
      <c r="R12" s="72">
        <v>-12.0102214650767</v>
      </c>
      <c r="S12" s="71">
        <v>86.297504356244005</v>
      </c>
      <c r="T12" s="71">
        <v>90.636555238500904</v>
      </c>
      <c r="U12" s="73">
        <v>-5.0280143262832997</v>
      </c>
    </row>
    <row r="13" spans="1:23" ht="12" thickBot="1">
      <c r="A13" s="74"/>
      <c r="B13" s="48" t="s">
        <v>11</v>
      </c>
      <c r="C13" s="49"/>
      <c r="D13" s="71">
        <v>258349.31839999999</v>
      </c>
      <c r="E13" s="71">
        <v>405863.9105</v>
      </c>
      <c r="F13" s="72">
        <v>63.654173656812503</v>
      </c>
      <c r="G13" s="71">
        <v>241348.71230000001</v>
      </c>
      <c r="H13" s="72">
        <v>7.0440011624623802</v>
      </c>
      <c r="I13" s="71">
        <v>47194.9136</v>
      </c>
      <c r="J13" s="72">
        <v>18.267868439632799</v>
      </c>
      <c r="K13" s="71">
        <v>63775.395199999999</v>
      </c>
      <c r="L13" s="72">
        <v>26.424584822613902</v>
      </c>
      <c r="M13" s="72">
        <v>-0.25998242030493901</v>
      </c>
      <c r="N13" s="71">
        <v>3859416.3051</v>
      </c>
      <c r="O13" s="71">
        <v>49874139.129299998</v>
      </c>
      <c r="P13" s="71">
        <v>12079</v>
      </c>
      <c r="Q13" s="71">
        <v>11607</v>
      </c>
      <c r="R13" s="72">
        <v>4.0665115878349303</v>
      </c>
      <c r="S13" s="71">
        <v>21.388303535060899</v>
      </c>
      <c r="T13" s="71">
        <v>21.565608331179501</v>
      </c>
      <c r="U13" s="73">
        <v>-0.82898017520632805</v>
      </c>
    </row>
    <row r="14" spans="1:23" ht="12" thickBot="1">
      <c r="A14" s="74"/>
      <c r="B14" s="48" t="s">
        <v>12</v>
      </c>
      <c r="C14" s="49"/>
      <c r="D14" s="71">
        <v>137438.78649999999</v>
      </c>
      <c r="E14" s="71">
        <v>269428.9374</v>
      </c>
      <c r="F14" s="72">
        <v>51.011145211902502</v>
      </c>
      <c r="G14" s="71">
        <v>162811.83129999999</v>
      </c>
      <c r="H14" s="72">
        <v>-15.5842757847538</v>
      </c>
      <c r="I14" s="71">
        <v>30693.355500000001</v>
      </c>
      <c r="J14" s="72">
        <v>22.3323824966979</v>
      </c>
      <c r="K14" s="71">
        <v>35018.315199999997</v>
      </c>
      <c r="L14" s="72">
        <v>21.508458519500699</v>
      </c>
      <c r="M14" s="72">
        <v>-0.123505647696038</v>
      </c>
      <c r="N14" s="71">
        <v>2382492.1677999999</v>
      </c>
      <c r="O14" s="71">
        <v>22816125.570099998</v>
      </c>
      <c r="P14" s="71">
        <v>3177</v>
      </c>
      <c r="Q14" s="71">
        <v>3184</v>
      </c>
      <c r="R14" s="72">
        <v>-0.21984924623115201</v>
      </c>
      <c r="S14" s="71">
        <v>43.260556027699103</v>
      </c>
      <c r="T14" s="71">
        <v>46.9174796168342</v>
      </c>
      <c r="U14" s="73">
        <v>-8.4532514718341005</v>
      </c>
    </row>
    <row r="15" spans="1:23" ht="12" thickBot="1">
      <c r="A15" s="74"/>
      <c r="B15" s="48" t="s">
        <v>13</v>
      </c>
      <c r="C15" s="49"/>
      <c r="D15" s="71">
        <v>131059.6324</v>
      </c>
      <c r="E15" s="71">
        <v>181237.7825</v>
      </c>
      <c r="F15" s="72">
        <v>72.313637141306302</v>
      </c>
      <c r="G15" s="71">
        <v>128830.5448</v>
      </c>
      <c r="H15" s="72">
        <v>1.73024774789279</v>
      </c>
      <c r="I15" s="71">
        <v>16734.999</v>
      </c>
      <c r="J15" s="72">
        <v>12.768995833075399</v>
      </c>
      <c r="K15" s="71">
        <v>26635.716899999999</v>
      </c>
      <c r="L15" s="72">
        <v>20.675001368153801</v>
      </c>
      <c r="M15" s="72">
        <v>-0.37170833198035702</v>
      </c>
      <c r="N15" s="71">
        <v>2124132.9849999999</v>
      </c>
      <c r="O15" s="71">
        <v>18737257.382100001</v>
      </c>
      <c r="P15" s="71">
        <v>6189</v>
      </c>
      <c r="Q15" s="71">
        <v>6823</v>
      </c>
      <c r="R15" s="72">
        <v>-9.2921002491572704</v>
      </c>
      <c r="S15" s="71">
        <v>21.1762211019551</v>
      </c>
      <c r="T15" s="71">
        <v>21.4696149787484</v>
      </c>
      <c r="U15" s="73">
        <v>-1.38548740769515</v>
      </c>
    </row>
    <row r="16" spans="1:23" ht="12" thickBot="1">
      <c r="A16" s="74"/>
      <c r="B16" s="48" t="s">
        <v>14</v>
      </c>
      <c r="C16" s="49"/>
      <c r="D16" s="71">
        <v>1306027.7726</v>
      </c>
      <c r="E16" s="71">
        <v>1503187.5256000001</v>
      </c>
      <c r="F16" s="72">
        <v>86.883888427606294</v>
      </c>
      <c r="G16" s="71">
        <v>824333.23710000003</v>
      </c>
      <c r="H16" s="72">
        <v>58.434442992326602</v>
      </c>
      <c r="I16" s="71">
        <v>-41357.443399999996</v>
      </c>
      <c r="J16" s="72">
        <v>-3.1666588006522201</v>
      </c>
      <c r="K16" s="71">
        <v>58286.0409</v>
      </c>
      <c r="L16" s="72">
        <v>7.0706891675325396</v>
      </c>
      <c r="M16" s="72">
        <v>-1.70956000375726</v>
      </c>
      <c r="N16" s="71">
        <v>18055671.815000001</v>
      </c>
      <c r="O16" s="71">
        <v>156682088.68610001</v>
      </c>
      <c r="P16" s="71">
        <v>58109</v>
      </c>
      <c r="Q16" s="71">
        <v>60396</v>
      </c>
      <c r="R16" s="72">
        <v>-3.7866746142128598</v>
      </c>
      <c r="S16" s="71">
        <v>22.475481811767501</v>
      </c>
      <c r="T16" s="71">
        <v>19.206575168885401</v>
      </c>
      <c r="U16" s="73">
        <v>14.544322877077001</v>
      </c>
    </row>
    <row r="17" spans="1:21" ht="12" thickBot="1">
      <c r="A17" s="74"/>
      <c r="B17" s="48" t="s">
        <v>15</v>
      </c>
      <c r="C17" s="49"/>
      <c r="D17" s="71">
        <v>578018.91940000001</v>
      </c>
      <c r="E17" s="71">
        <v>817336.84050000005</v>
      </c>
      <c r="F17" s="72">
        <v>70.719792716843799</v>
      </c>
      <c r="G17" s="71">
        <v>605355.63370000001</v>
      </c>
      <c r="H17" s="72">
        <v>-4.5158106703187002</v>
      </c>
      <c r="I17" s="71">
        <v>41952.783900000002</v>
      </c>
      <c r="J17" s="72">
        <v>7.25802953708647</v>
      </c>
      <c r="K17" s="71">
        <v>37972.327799999999</v>
      </c>
      <c r="L17" s="72">
        <v>6.2727305547499403</v>
      </c>
      <c r="M17" s="72">
        <v>0.104825180088117</v>
      </c>
      <c r="N17" s="71">
        <v>15923703.6501</v>
      </c>
      <c r="O17" s="71">
        <v>190180005.0187</v>
      </c>
      <c r="P17" s="71">
        <v>20301</v>
      </c>
      <c r="Q17" s="71">
        <v>17008</v>
      </c>
      <c r="R17" s="72">
        <v>19.361476952022599</v>
      </c>
      <c r="S17" s="71">
        <v>28.472435811043798</v>
      </c>
      <c r="T17" s="71">
        <v>32.724315951317003</v>
      </c>
      <c r="U17" s="73">
        <v>-14.9333206631518</v>
      </c>
    </row>
    <row r="18" spans="1:21" ht="12" customHeight="1" thickBot="1">
      <c r="A18" s="74"/>
      <c r="B18" s="48" t="s">
        <v>16</v>
      </c>
      <c r="C18" s="49"/>
      <c r="D18" s="71">
        <v>2249965.5663000001</v>
      </c>
      <c r="E18" s="71">
        <v>2434502.3420000002</v>
      </c>
      <c r="F18" s="72">
        <v>92.419938460671204</v>
      </c>
      <c r="G18" s="71">
        <v>1584958.3456999999</v>
      </c>
      <c r="H18" s="72">
        <v>41.957394174059402</v>
      </c>
      <c r="I18" s="71">
        <v>169726.89120000001</v>
      </c>
      <c r="J18" s="72">
        <v>7.5435328318873198</v>
      </c>
      <c r="K18" s="71">
        <v>166632.4914</v>
      </c>
      <c r="L18" s="72">
        <v>10.5133672346705</v>
      </c>
      <c r="M18" s="72">
        <v>1.8570206650586001E-2</v>
      </c>
      <c r="N18" s="71">
        <v>24780833.694600001</v>
      </c>
      <c r="O18" s="71">
        <v>354078851.28149998</v>
      </c>
      <c r="P18" s="71">
        <v>104310</v>
      </c>
      <c r="Q18" s="71">
        <v>89169</v>
      </c>
      <c r="R18" s="72">
        <v>16.980116408168801</v>
      </c>
      <c r="S18" s="71">
        <v>21.569989131435101</v>
      </c>
      <c r="T18" s="71">
        <v>20.5668713543945</v>
      </c>
      <c r="U18" s="73">
        <v>4.6505251853779903</v>
      </c>
    </row>
    <row r="19" spans="1:21" ht="12" customHeight="1" thickBot="1">
      <c r="A19" s="74"/>
      <c r="B19" s="48" t="s">
        <v>17</v>
      </c>
      <c r="C19" s="49"/>
      <c r="D19" s="71">
        <v>530054.67180000001</v>
      </c>
      <c r="E19" s="71">
        <v>816783.15949999995</v>
      </c>
      <c r="F19" s="72">
        <v>64.895396732282904</v>
      </c>
      <c r="G19" s="71">
        <v>451963.13510000001</v>
      </c>
      <c r="H19" s="72">
        <v>17.278297860006099</v>
      </c>
      <c r="I19" s="71">
        <v>48187.562100000003</v>
      </c>
      <c r="J19" s="72">
        <v>9.0910550672746702</v>
      </c>
      <c r="K19" s="71">
        <v>40776.772599999997</v>
      </c>
      <c r="L19" s="72">
        <v>9.0221457090693598</v>
      </c>
      <c r="M19" s="72">
        <v>0.181740462215982</v>
      </c>
      <c r="N19" s="71">
        <v>7761089.6457000002</v>
      </c>
      <c r="O19" s="71">
        <v>101513841.00300001</v>
      </c>
      <c r="P19" s="71">
        <v>12587</v>
      </c>
      <c r="Q19" s="71">
        <v>10503</v>
      </c>
      <c r="R19" s="72">
        <v>19.8419499190707</v>
      </c>
      <c r="S19" s="71">
        <v>42.111279240486198</v>
      </c>
      <c r="T19" s="71">
        <v>45.622520536989398</v>
      </c>
      <c r="U19" s="73">
        <v>-8.3380067284383799</v>
      </c>
    </row>
    <row r="20" spans="1:21" ht="12" thickBot="1">
      <c r="A20" s="74"/>
      <c r="B20" s="48" t="s">
        <v>18</v>
      </c>
      <c r="C20" s="49"/>
      <c r="D20" s="71">
        <v>1149718.0177</v>
      </c>
      <c r="E20" s="71">
        <v>1351784.0497999999</v>
      </c>
      <c r="F20" s="72">
        <v>85.051899959176495</v>
      </c>
      <c r="G20" s="71">
        <v>907048.44720000005</v>
      </c>
      <c r="H20" s="72">
        <v>26.753760645212001</v>
      </c>
      <c r="I20" s="71">
        <v>121901.8683</v>
      </c>
      <c r="J20" s="72">
        <v>10.602762279386001</v>
      </c>
      <c r="K20" s="71">
        <v>63126.386500000001</v>
      </c>
      <c r="L20" s="72">
        <v>6.9595385665305001</v>
      </c>
      <c r="M20" s="72">
        <v>0.93107629089461696</v>
      </c>
      <c r="N20" s="71">
        <v>19112191.001400001</v>
      </c>
      <c r="O20" s="71">
        <v>176472410.85440001</v>
      </c>
      <c r="P20" s="71">
        <v>52235</v>
      </c>
      <c r="Q20" s="71">
        <v>45074</v>
      </c>
      <c r="R20" s="72">
        <v>15.887207702888601</v>
      </c>
      <c r="S20" s="71">
        <v>22.010491388915501</v>
      </c>
      <c r="T20" s="71">
        <v>23.014028601854701</v>
      </c>
      <c r="U20" s="73">
        <v>-4.5593585132071901</v>
      </c>
    </row>
    <row r="21" spans="1:21" ht="12" customHeight="1" thickBot="1">
      <c r="A21" s="74"/>
      <c r="B21" s="48" t="s">
        <v>19</v>
      </c>
      <c r="C21" s="49"/>
      <c r="D21" s="71">
        <v>451079.77539999998</v>
      </c>
      <c r="E21" s="71">
        <v>464314.55719999998</v>
      </c>
      <c r="F21" s="72">
        <v>97.149608687737299</v>
      </c>
      <c r="G21" s="71">
        <v>322211.02100000001</v>
      </c>
      <c r="H21" s="72">
        <v>39.995141693182497</v>
      </c>
      <c r="I21" s="71">
        <v>40971.8989</v>
      </c>
      <c r="J21" s="72">
        <v>9.08307158388285</v>
      </c>
      <c r="K21" s="71">
        <v>25463.008300000001</v>
      </c>
      <c r="L21" s="72">
        <v>7.9025876337110201</v>
      </c>
      <c r="M21" s="72">
        <v>0.60907534637217198</v>
      </c>
      <c r="N21" s="71">
        <v>4870458.8296999997</v>
      </c>
      <c r="O21" s="71">
        <v>62157643.722000003</v>
      </c>
      <c r="P21" s="71">
        <v>38510</v>
      </c>
      <c r="Q21" s="71">
        <v>32585</v>
      </c>
      <c r="R21" s="72">
        <v>18.183213134877999</v>
      </c>
      <c r="S21" s="71">
        <v>11.713315383017401</v>
      </c>
      <c r="T21" s="71">
        <v>11.455630191806</v>
      </c>
      <c r="U21" s="73">
        <v>2.1999338597589499</v>
      </c>
    </row>
    <row r="22" spans="1:21" ht="12" customHeight="1" thickBot="1">
      <c r="A22" s="74"/>
      <c r="B22" s="48" t="s">
        <v>20</v>
      </c>
      <c r="C22" s="49"/>
      <c r="D22" s="71">
        <v>1608016.179</v>
      </c>
      <c r="E22" s="71">
        <v>1944419.0160999999</v>
      </c>
      <c r="F22" s="72">
        <v>82.699056411475695</v>
      </c>
      <c r="G22" s="71">
        <v>1222245.6682</v>
      </c>
      <c r="H22" s="72">
        <v>31.5624363282157</v>
      </c>
      <c r="I22" s="71">
        <v>52968.131500000003</v>
      </c>
      <c r="J22" s="72">
        <v>3.2940048857555699</v>
      </c>
      <c r="K22" s="71">
        <v>72061.1774</v>
      </c>
      <c r="L22" s="72">
        <v>5.8958014149581297</v>
      </c>
      <c r="M22" s="72">
        <v>-0.26495606356828699</v>
      </c>
      <c r="N22" s="71">
        <v>19715710.7106</v>
      </c>
      <c r="O22" s="71">
        <v>198590462.34020001</v>
      </c>
      <c r="P22" s="71">
        <v>97530</v>
      </c>
      <c r="Q22" s="71">
        <v>95394</v>
      </c>
      <c r="R22" s="72">
        <v>2.23913453676332</v>
      </c>
      <c r="S22" s="71">
        <v>16.487400584435601</v>
      </c>
      <c r="T22" s="71">
        <v>16.493367635281</v>
      </c>
      <c r="U22" s="73">
        <v>-3.6191580443074002E-2</v>
      </c>
    </row>
    <row r="23" spans="1:21" ht="12" thickBot="1">
      <c r="A23" s="74"/>
      <c r="B23" s="48" t="s">
        <v>21</v>
      </c>
      <c r="C23" s="49"/>
      <c r="D23" s="71">
        <v>2945143.7299000002</v>
      </c>
      <c r="E23" s="71">
        <v>4129136.5011999998</v>
      </c>
      <c r="F23" s="72">
        <v>71.325898987453897</v>
      </c>
      <c r="G23" s="71">
        <v>2797218.6299000001</v>
      </c>
      <c r="H23" s="72">
        <v>5.2882923922642497</v>
      </c>
      <c r="I23" s="71">
        <v>319242.0208</v>
      </c>
      <c r="J23" s="72">
        <v>10.839607505703601</v>
      </c>
      <c r="K23" s="71">
        <v>243738.6024</v>
      </c>
      <c r="L23" s="72">
        <v>8.7136057151426005</v>
      </c>
      <c r="M23" s="72">
        <v>0.30977209870142403</v>
      </c>
      <c r="N23" s="71">
        <v>42804565.258599997</v>
      </c>
      <c r="O23" s="71">
        <v>444761985.71679997</v>
      </c>
      <c r="P23" s="71">
        <v>97552</v>
      </c>
      <c r="Q23" s="71">
        <v>87579</v>
      </c>
      <c r="R23" s="72">
        <v>11.3874330604369</v>
      </c>
      <c r="S23" s="71">
        <v>30.190500757544701</v>
      </c>
      <c r="T23" s="71">
        <v>32.0531406421631</v>
      </c>
      <c r="U23" s="73">
        <v>-6.1696223576314697</v>
      </c>
    </row>
    <row r="24" spans="1:21" ht="12" thickBot="1">
      <c r="A24" s="74"/>
      <c r="B24" s="48" t="s">
        <v>22</v>
      </c>
      <c r="C24" s="49"/>
      <c r="D24" s="71">
        <v>306604.87479999999</v>
      </c>
      <c r="E24" s="71">
        <v>301623.56099999999</v>
      </c>
      <c r="F24" s="72">
        <v>101.65150022879</v>
      </c>
      <c r="G24" s="71">
        <v>214573.67569999999</v>
      </c>
      <c r="H24" s="72">
        <v>42.890256132197102</v>
      </c>
      <c r="I24" s="71">
        <v>44945.616600000001</v>
      </c>
      <c r="J24" s="72">
        <v>14.659133071291899</v>
      </c>
      <c r="K24" s="71">
        <v>31900.273300000001</v>
      </c>
      <c r="L24" s="72">
        <v>14.866815883137701</v>
      </c>
      <c r="M24" s="72">
        <v>0.40894142747046602</v>
      </c>
      <c r="N24" s="71">
        <v>3611883.1008000001</v>
      </c>
      <c r="O24" s="71">
        <v>43161194.733400002</v>
      </c>
      <c r="P24" s="71">
        <v>31040</v>
      </c>
      <c r="Q24" s="71">
        <v>28276</v>
      </c>
      <c r="R24" s="72">
        <v>9.7750742679304103</v>
      </c>
      <c r="S24" s="71">
        <v>9.8777343685567001</v>
      </c>
      <c r="T24" s="71">
        <v>10.144992099306799</v>
      </c>
      <c r="U24" s="73">
        <v>-2.7056582084337002</v>
      </c>
    </row>
    <row r="25" spans="1:21" ht="12" thickBot="1">
      <c r="A25" s="74"/>
      <c r="B25" s="48" t="s">
        <v>23</v>
      </c>
      <c r="C25" s="49"/>
      <c r="D25" s="71">
        <v>302781.03039999999</v>
      </c>
      <c r="E25" s="71">
        <v>350669.3407</v>
      </c>
      <c r="F25" s="72">
        <v>86.343741883905196</v>
      </c>
      <c r="G25" s="71">
        <v>230025.78760000001</v>
      </c>
      <c r="H25" s="72">
        <v>31.629167998553601</v>
      </c>
      <c r="I25" s="71">
        <v>20475.2418</v>
      </c>
      <c r="J25" s="72">
        <v>6.7623925359361001</v>
      </c>
      <c r="K25" s="71">
        <v>14863.223599999999</v>
      </c>
      <c r="L25" s="72">
        <v>6.4615466618230597</v>
      </c>
      <c r="M25" s="72">
        <v>0.37757745903788997</v>
      </c>
      <c r="N25" s="71">
        <v>4007435.7680000002</v>
      </c>
      <c r="O25" s="71">
        <v>56048492.254600003</v>
      </c>
      <c r="P25" s="71">
        <v>21174</v>
      </c>
      <c r="Q25" s="71">
        <v>20157</v>
      </c>
      <c r="R25" s="72">
        <v>5.0453936597707898</v>
      </c>
      <c r="S25" s="71">
        <v>14.2996613960518</v>
      </c>
      <c r="T25" s="71">
        <v>13.789336002381299</v>
      </c>
      <c r="U25" s="73">
        <v>3.5687935506735502</v>
      </c>
    </row>
    <row r="26" spans="1:21" ht="12" thickBot="1">
      <c r="A26" s="74"/>
      <c r="B26" s="48" t="s">
        <v>24</v>
      </c>
      <c r="C26" s="49"/>
      <c r="D26" s="71">
        <v>682998.64339999994</v>
      </c>
      <c r="E26" s="71">
        <v>750182.81350000005</v>
      </c>
      <c r="F26" s="72">
        <v>91.0442936187047</v>
      </c>
      <c r="G26" s="71">
        <v>455864.14990000002</v>
      </c>
      <c r="H26" s="72">
        <v>49.825039663642102</v>
      </c>
      <c r="I26" s="71">
        <v>144361.90179999999</v>
      </c>
      <c r="J26" s="72">
        <v>21.136484412525299</v>
      </c>
      <c r="K26" s="71">
        <v>104425.10619999999</v>
      </c>
      <c r="L26" s="72">
        <v>22.907066989783502</v>
      </c>
      <c r="M26" s="72">
        <v>0.38244438577358097</v>
      </c>
      <c r="N26" s="71">
        <v>8832372.5549999997</v>
      </c>
      <c r="O26" s="71">
        <v>102031150.6478</v>
      </c>
      <c r="P26" s="71">
        <v>48697</v>
      </c>
      <c r="Q26" s="71">
        <v>44966</v>
      </c>
      <c r="R26" s="72">
        <v>8.29738024285016</v>
      </c>
      <c r="S26" s="71">
        <v>14.025476793231601</v>
      </c>
      <c r="T26" s="71">
        <v>13.942833378552701</v>
      </c>
      <c r="U26" s="73">
        <v>0.58923782697221505</v>
      </c>
    </row>
    <row r="27" spans="1:21" ht="12" thickBot="1">
      <c r="A27" s="74"/>
      <c r="B27" s="48" t="s">
        <v>25</v>
      </c>
      <c r="C27" s="49"/>
      <c r="D27" s="71">
        <v>283629.1091</v>
      </c>
      <c r="E27" s="71">
        <v>334612.31219999999</v>
      </c>
      <c r="F27" s="72">
        <v>84.763500552386404</v>
      </c>
      <c r="G27" s="71">
        <v>218772.8291</v>
      </c>
      <c r="H27" s="72">
        <v>29.6454912919531</v>
      </c>
      <c r="I27" s="71">
        <v>78731.396900000007</v>
      </c>
      <c r="J27" s="72">
        <v>27.758574269695799</v>
      </c>
      <c r="K27" s="71">
        <v>60857.285799999998</v>
      </c>
      <c r="L27" s="72">
        <v>27.817570422414001</v>
      </c>
      <c r="M27" s="72">
        <v>0.29370536107609302</v>
      </c>
      <c r="N27" s="71">
        <v>3234046.2171999998</v>
      </c>
      <c r="O27" s="71">
        <v>35081970.066299997</v>
      </c>
      <c r="P27" s="71">
        <v>35576</v>
      </c>
      <c r="Q27" s="71">
        <v>28881</v>
      </c>
      <c r="R27" s="72">
        <v>23.1813302863474</v>
      </c>
      <c r="S27" s="71">
        <v>7.9724845148414696</v>
      </c>
      <c r="T27" s="71">
        <v>7.7481044873792504</v>
      </c>
      <c r="U27" s="73">
        <v>2.8144303954998899</v>
      </c>
    </row>
    <row r="28" spans="1:21" ht="12" thickBot="1">
      <c r="A28" s="74"/>
      <c r="B28" s="48" t="s">
        <v>26</v>
      </c>
      <c r="C28" s="49"/>
      <c r="D28" s="71">
        <v>1076830.3244</v>
      </c>
      <c r="E28" s="71">
        <v>987274.32220000005</v>
      </c>
      <c r="F28" s="72">
        <v>109.07103529244399</v>
      </c>
      <c r="G28" s="71">
        <v>762929.24789999996</v>
      </c>
      <c r="H28" s="72">
        <v>41.144192251644299</v>
      </c>
      <c r="I28" s="71">
        <v>21424.6633</v>
      </c>
      <c r="J28" s="72">
        <v>1.98960438005288</v>
      </c>
      <c r="K28" s="71">
        <v>23296.348900000001</v>
      </c>
      <c r="L28" s="72">
        <v>3.0535398877581801</v>
      </c>
      <c r="M28" s="72">
        <v>-8.0342443703700001E-2</v>
      </c>
      <c r="N28" s="71">
        <v>13651141.157199999</v>
      </c>
      <c r="O28" s="71">
        <v>146684537.6295</v>
      </c>
      <c r="P28" s="71">
        <v>45940</v>
      </c>
      <c r="Q28" s="71">
        <v>44271</v>
      </c>
      <c r="R28" s="72">
        <v>3.76996227778907</v>
      </c>
      <c r="S28" s="71">
        <v>23.439928698302101</v>
      </c>
      <c r="T28" s="71">
        <v>24.947844460256199</v>
      </c>
      <c r="U28" s="73">
        <v>-6.4331072903956503</v>
      </c>
    </row>
    <row r="29" spans="1:21" ht="12" thickBot="1">
      <c r="A29" s="74"/>
      <c r="B29" s="48" t="s">
        <v>27</v>
      </c>
      <c r="C29" s="49"/>
      <c r="D29" s="71">
        <v>931437.96409999998</v>
      </c>
      <c r="E29" s="71">
        <v>818335.60970000003</v>
      </c>
      <c r="F29" s="72">
        <v>113.821023191385</v>
      </c>
      <c r="G29" s="71">
        <v>671326.19449999998</v>
      </c>
      <c r="H29" s="72">
        <v>38.7459586309946</v>
      </c>
      <c r="I29" s="71">
        <v>119904.2104</v>
      </c>
      <c r="J29" s="72">
        <v>12.873021609749101</v>
      </c>
      <c r="K29" s="71">
        <v>90457.966199999995</v>
      </c>
      <c r="L29" s="72">
        <v>13.474517595335699</v>
      </c>
      <c r="M29" s="72">
        <v>0.32552405760367398</v>
      </c>
      <c r="N29" s="71">
        <v>12087646.9594</v>
      </c>
      <c r="O29" s="71">
        <v>110526584.08400001</v>
      </c>
      <c r="P29" s="71">
        <v>124171</v>
      </c>
      <c r="Q29" s="71">
        <v>123278</v>
      </c>
      <c r="R29" s="72">
        <v>0.724379045734036</v>
      </c>
      <c r="S29" s="71">
        <v>7.5012520161712501</v>
      </c>
      <c r="T29" s="71">
        <v>7.52037896705008</v>
      </c>
      <c r="U29" s="73">
        <v>-0.25498344593143002</v>
      </c>
    </row>
    <row r="30" spans="1:21" ht="12" thickBot="1">
      <c r="A30" s="74"/>
      <c r="B30" s="48" t="s">
        <v>28</v>
      </c>
      <c r="C30" s="49"/>
      <c r="D30" s="71">
        <v>1329308.4813999999</v>
      </c>
      <c r="E30" s="71">
        <v>1907238.7685</v>
      </c>
      <c r="F30" s="72">
        <v>69.698063155745899</v>
      </c>
      <c r="G30" s="71">
        <v>1262278.3245999999</v>
      </c>
      <c r="H30" s="72">
        <v>5.3102517482616998</v>
      </c>
      <c r="I30" s="71">
        <v>109376.4299</v>
      </c>
      <c r="J30" s="72">
        <v>8.2280698145254494</v>
      </c>
      <c r="K30" s="71">
        <v>113794.1703</v>
      </c>
      <c r="L30" s="72">
        <v>9.0149825186976802</v>
      </c>
      <c r="M30" s="72">
        <v>-3.8822203179243002E-2</v>
      </c>
      <c r="N30" s="71">
        <v>21317678.1413</v>
      </c>
      <c r="O30" s="71">
        <v>163546602.74020001</v>
      </c>
      <c r="P30" s="71">
        <v>88150</v>
      </c>
      <c r="Q30" s="71">
        <v>89331</v>
      </c>
      <c r="R30" s="72">
        <v>-1.32204945651565</v>
      </c>
      <c r="S30" s="71">
        <v>15.0800735269427</v>
      </c>
      <c r="T30" s="71">
        <v>15.938528986578</v>
      </c>
      <c r="U30" s="73">
        <v>-5.6926477056066496</v>
      </c>
    </row>
    <row r="31" spans="1:21" ht="12" thickBot="1">
      <c r="A31" s="74"/>
      <c r="B31" s="48" t="s">
        <v>29</v>
      </c>
      <c r="C31" s="49"/>
      <c r="D31" s="71">
        <v>937457.07169999997</v>
      </c>
      <c r="E31" s="71">
        <v>1647451.5244</v>
      </c>
      <c r="F31" s="72">
        <v>56.9034692563364</v>
      </c>
      <c r="G31" s="71">
        <v>666192.33010000002</v>
      </c>
      <c r="H31" s="72">
        <v>40.7186827802838</v>
      </c>
      <c r="I31" s="71">
        <v>23683.244900000002</v>
      </c>
      <c r="J31" s="72">
        <v>2.52632847038557</v>
      </c>
      <c r="K31" s="71">
        <v>14477.2361</v>
      </c>
      <c r="L31" s="72">
        <v>2.17313160867926</v>
      </c>
      <c r="M31" s="72">
        <v>0.63589546626237603</v>
      </c>
      <c r="N31" s="71">
        <v>27842662.687399998</v>
      </c>
      <c r="O31" s="71">
        <v>187809265.35440001</v>
      </c>
      <c r="P31" s="71">
        <v>35988</v>
      </c>
      <c r="Q31" s="71">
        <v>33117</v>
      </c>
      <c r="R31" s="72">
        <v>8.6692635202463997</v>
      </c>
      <c r="S31" s="71">
        <v>26.049157266310999</v>
      </c>
      <c r="T31" s="71">
        <v>26.017633904037201</v>
      </c>
      <c r="U31" s="73">
        <v>0.12101490252262399</v>
      </c>
    </row>
    <row r="32" spans="1:21" ht="12" thickBot="1">
      <c r="A32" s="74"/>
      <c r="B32" s="48" t="s">
        <v>30</v>
      </c>
      <c r="C32" s="49"/>
      <c r="D32" s="71">
        <v>135719.80619999999</v>
      </c>
      <c r="E32" s="71">
        <v>155443.3492</v>
      </c>
      <c r="F32" s="72">
        <v>87.311426895065907</v>
      </c>
      <c r="G32" s="71">
        <v>105244.4538</v>
      </c>
      <c r="H32" s="72">
        <v>28.956730069513601</v>
      </c>
      <c r="I32" s="71">
        <v>35295.769800000002</v>
      </c>
      <c r="J32" s="72">
        <v>26.006351459113699</v>
      </c>
      <c r="K32" s="71">
        <v>30651.5622</v>
      </c>
      <c r="L32" s="72">
        <v>29.1241591297992</v>
      </c>
      <c r="M32" s="72">
        <v>0.151516179491824</v>
      </c>
      <c r="N32" s="71">
        <v>1584076.9216</v>
      </c>
      <c r="O32" s="71">
        <v>16986468.588599999</v>
      </c>
      <c r="P32" s="71">
        <v>25212</v>
      </c>
      <c r="Q32" s="71">
        <v>22265</v>
      </c>
      <c r="R32" s="72">
        <v>13.2360206602291</v>
      </c>
      <c r="S32" s="71">
        <v>5.38314319371728</v>
      </c>
      <c r="T32" s="71">
        <v>5.2232122524140996</v>
      </c>
      <c r="U32" s="73">
        <v>2.9709583332249299</v>
      </c>
    </row>
    <row r="33" spans="1:21" ht="12" thickBot="1">
      <c r="A33" s="74"/>
      <c r="B33" s="48" t="s">
        <v>70</v>
      </c>
      <c r="C33" s="49"/>
      <c r="D33" s="75"/>
      <c r="E33" s="75"/>
      <c r="F33" s="75"/>
      <c r="G33" s="71">
        <v>0</v>
      </c>
      <c r="H33" s="75"/>
      <c r="I33" s="75"/>
      <c r="J33" s="75"/>
      <c r="K33" s="71">
        <v>-4.0647000000000002</v>
      </c>
      <c r="L33" s="75"/>
      <c r="M33" s="75"/>
      <c r="N33" s="71">
        <v>0</v>
      </c>
      <c r="O33" s="71">
        <v>301.12830000000002</v>
      </c>
      <c r="P33" s="75"/>
      <c r="Q33" s="75"/>
      <c r="R33" s="75"/>
      <c r="S33" s="75"/>
      <c r="T33" s="75"/>
      <c r="U33" s="76"/>
    </row>
    <row r="34" spans="1:21" ht="12" thickBot="1">
      <c r="A34" s="74"/>
      <c r="B34" s="48" t="s">
        <v>31</v>
      </c>
      <c r="C34" s="49"/>
      <c r="D34" s="71">
        <v>179333.43729999999</v>
      </c>
      <c r="E34" s="71">
        <v>212563.44</v>
      </c>
      <c r="F34" s="72">
        <v>84.367018759199595</v>
      </c>
      <c r="G34" s="71">
        <v>124412.2681</v>
      </c>
      <c r="H34" s="72">
        <v>44.144496389902201</v>
      </c>
      <c r="I34" s="71">
        <v>15055.9408</v>
      </c>
      <c r="J34" s="72">
        <v>8.3955011550988701</v>
      </c>
      <c r="K34" s="71">
        <v>16570.649600000001</v>
      </c>
      <c r="L34" s="72">
        <v>13.319144368207199</v>
      </c>
      <c r="M34" s="72">
        <v>-9.1409138239214996E-2</v>
      </c>
      <c r="N34" s="71">
        <v>2222052.6853999998</v>
      </c>
      <c r="O34" s="71">
        <v>29042049.412</v>
      </c>
      <c r="P34" s="71">
        <v>12622</v>
      </c>
      <c r="Q34" s="71">
        <v>12263</v>
      </c>
      <c r="R34" s="72">
        <v>2.9275055043627201</v>
      </c>
      <c r="S34" s="71">
        <v>14.208004856599601</v>
      </c>
      <c r="T34" s="71">
        <v>14.9035410258501</v>
      </c>
      <c r="U34" s="73">
        <v>-4.8953824007700701</v>
      </c>
    </row>
    <row r="35" spans="1:21" ht="12" customHeight="1" thickBot="1">
      <c r="A35" s="74"/>
      <c r="B35" s="48" t="s">
        <v>73</v>
      </c>
      <c r="C35" s="49"/>
      <c r="D35" s="71">
        <v>9450.3518999999997</v>
      </c>
      <c r="E35" s="75"/>
      <c r="F35" s="75"/>
      <c r="G35" s="75"/>
      <c r="H35" s="75"/>
      <c r="I35" s="71">
        <v>-1732.2492999999999</v>
      </c>
      <c r="J35" s="72">
        <v>-18.3299978490748</v>
      </c>
      <c r="K35" s="75"/>
      <c r="L35" s="75"/>
      <c r="M35" s="75"/>
      <c r="N35" s="71">
        <v>102891.5024</v>
      </c>
      <c r="O35" s="71">
        <v>105805.9467</v>
      </c>
      <c r="P35" s="71">
        <v>1441</v>
      </c>
      <c r="Q35" s="71">
        <v>1366</v>
      </c>
      <c r="R35" s="72">
        <v>5.4904831625183004</v>
      </c>
      <c r="S35" s="71">
        <v>6.5581900763358796</v>
      </c>
      <c r="T35" s="71">
        <v>6.1293115666178597</v>
      </c>
      <c r="U35" s="73">
        <v>6.5395864518406102</v>
      </c>
    </row>
    <row r="36" spans="1:21" ht="12" customHeight="1" thickBot="1">
      <c r="A36" s="74"/>
      <c r="B36" s="48" t="s">
        <v>64</v>
      </c>
      <c r="C36" s="49"/>
      <c r="D36" s="71">
        <v>80005.23</v>
      </c>
      <c r="E36" s="75"/>
      <c r="F36" s="75"/>
      <c r="G36" s="71">
        <v>84552.18</v>
      </c>
      <c r="H36" s="72">
        <v>-5.3776851170484301</v>
      </c>
      <c r="I36" s="71">
        <v>2338.2199999999998</v>
      </c>
      <c r="J36" s="72">
        <v>2.92258393607518</v>
      </c>
      <c r="K36" s="71">
        <v>1511.48</v>
      </c>
      <c r="L36" s="72">
        <v>1.7876298399402599</v>
      </c>
      <c r="M36" s="72">
        <v>0.54697382697753205</v>
      </c>
      <c r="N36" s="71">
        <v>1713081.19</v>
      </c>
      <c r="O36" s="71">
        <v>21607681.870000001</v>
      </c>
      <c r="P36" s="71">
        <v>70</v>
      </c>
      <c r="Q36" s="71">
        <v>78</v>
      </c>
      <c r="R36" s="72">
        <v>-10.2564102564103</v>
      </c>
      <c r="S36" s="71">
        <v>1142.9318571428601</v>
      </c>
      <c r="T36" s="71">
        <v>1235.84371794872</v>
      </c>
      <c r="U36" s="73">
        <v>-8.1292563703776199</v>
      </c>
    </row>
    <row r="37" spans="1:21" ht="12" thickBot="1">
      <c r="A37" s="74"/>
      <c r="B37" s="48" t="s">
        <v>35</v>
      </c>
      <c r="C37" s="49"/>
      <c r="D37" s="71">
        <v>82081.279999999999</v>
      </c>
      <c r="E37" s="75"/>
      <c r="F37" s="75"/>
      <c r="G37" s="71">
        <v>173863.31</v>
      </c>
      <c r="H37" s="72">
        <v>-52.789763406666999</v>
      </c>
      <c r="I37" s="71">
        <v>-6501.15</v>
      </c>
      <c r="J37" s="72">
        <v>-7.92038087125347</v>
      </c>
      <c r="K37" s="71">
        <v>-29510.73</v>
      </c>
      <c r="L37" s="72">
        <v>-16.973523626117601</v>
      </c>
      <c r="M37" s="72">
        <v>-0.77970216256934299</v>
      </c>
      <c r="N37" s="71">
        <v>5597854.5</v>
      </c>
      <c r="O37" s="71">
        <v>64855320.159999996</v>
      </c>
      <c r="P37" s="71">
        <v>50</v>
      </c>
      <c r="Q37" s="71">
        <v>71</v>
      </c>
      <c r="R37" s="72">
        <v>-29.577464788732399</v>
      </c>
      <c r="S37" s="71">
        <v>1641.6256000000001</v>
      </c>
      <c r="T37" s="71">
        <v>1746.57661971831</v>
      </c>
      <c r="U37" s="73">
        <v>-6.3931154410792503</v>
      </c>
    </row>
    <row r="38" spans="1:21" ht="12" thickBot="1">
      <c r="A38" s="74"/>
      <c r="B38" s="48" t="s">
        <v>36</v>
      </c>
      <c r="C38" s="49"/>
      <c r="D38" s="71">
        <v>120179.51</v>
      </c>
      <c r="E38" s="75"/>
      <c r="F38" s="75"/>
      <c r="G38" s="71">
        <v>195853.75</v>
      </c>
      <c r="H38" s="72">
        <v>-38.638136875091703</v>
      </c>
      <c r="I38" s="71">
        <v>-1907.73</v>
      </c>
      <c r="J38" s="72">
        <v>-1.5874003813129201</v>
      </c>
      <c r="K38" s="71">
        <v>-4011.1</v>
      </c>
      <c r="L38" s="72">
        <v>-2.0480077608930101</v>
      </c>
      <c r="M38" s="72">
        <v>-0.52438732517264597</v>
      </c>
      <c r="N38" s="71">
        <v>7093640.1600000001</v>
      </c>
      <c r="O38" s="71">
        <v>37709113.130000003</v>
      </c>
      <c r="P38" s="71">
        <v>53</v>
      </c>
      <c r="Q38" s="71">
        <v>47</v>
      </c>
      <c r="R38" s="72">
        <v>12.7659574468085</v>
      </c>
      <c r="S38" s="71">
        <v>2267.5379245283002</v>
      </c>
      <c r="T38" s="71">
        <v>2282.1242553191501</v>
      </c>
      <c r="U38" s="73">
        <v>-0.64326733560063398</v>
      </c>
    </row>
    <row r="39" spans="1:21" ht="12" thickBot="1">
      <c r="A39" s="74"/>
      <c r="B39" s="48" t="s">
        <v>37</v>
      </c>
      <c r="C39" s="49"/>
      <c r="D39" s="71">
        <v>92729.2</v>
      </c>
      <c r="E39" s="75"/>
      <c r="F39" s="75"/>
      <c r="G39" s="71">
        <v>113170.82</v>
      </c>
      <c r="H39" s="72">
        <v>-18.062624270107801</v>
      </c>
      <c r="I39" s="71">
        <v>-10981.21</v>
      </c>
      <c r="J39" s="72">
        <v>-11.842235239816601</v>
      </c>
      <c r="K39" s="71">
        <v>-16603.68</v>
      </c>
      <c r="L39" s="72">
        <v>-14.671343726236101</v>
      </c>
      <c r="M39" s="72">
        <v>-0.338627942721132</v>
      </c>
      <c r="N39" s="71">
        <v>5029133.26</v>
      </c>
      <c r="O39" s="71">
        <v>39393174.630000003</v>
      </c>
      <c r="P39" s="71">
        <v>65</v>
      </c>
      <c r="Q39" s="71">
        <v>103</v>
      </c>
      <c r="R39" s="72">
        <v>-36.893203883495097</v>
      </c>
      <c r="S39" s="71">
        <v>1426.6030769230799</v>
      </c>
      <c r="T39" s="71">
        <v>1600.15048543689</v>
      </c>
      <c r="U39" s="73">
        <v>-12.1650802049387</v>
      </c>
    </row>
    <row r="40" spans="1:21" ht="12" thickBot="1">
      <c r="A40" s="74"/>
      <c r="B40" s="48" t="s">
        <v>66</v>
      </c>
      <c r="C40" s="49"/>
      <c r="D40" s="75"/>
      <c r="E40" s="75"/>
      <c r="F40" s="75"/>
      <c r="G40" s="71">
        <v>43.62</v>
      </c>
      <c r="H40" s="75"/>
      <c r="I40" s="75"/>
      <c r="J40" s="75"/>
      <c r="K40" s="71">
        <v>42.21</v>
      </c>
      <c r="L40" s="72">
        <v>96.767537826685</v>
      </c>
      <c r="M40" s="75"/>
      <c r="N40" s="71">
        <v>2.76</v>
      </c>
      <c r="O40" s="71">
        <v>1247.21</v>
      </c>
      <c r="P40" s="75"/>
      <c r="Q40" s="75"/>
      <c r="R40" s="75"/>
      <c r="S40" s="75"/>
      <c r="T40" s="75"/>
      <c r="U40" s="76"/>
    </row>
    <row r="41" spans="1:21" ht="12" customHeight="1" thickBot="1">
      <c r="A41" s="74"/>
      <c r="B41" s="48" t="s">
        <v>32</v>
      </c>
      <c r="C41" s="49"/>
      <c r="D41" s="71">
        <v>61457.264900000002</v>
      </c>
      <c r="E41" s="75"/>
      <c r="F41" s="75"/>
      <c r="G41" s="71">
        <v>94896.580499999996</v>
      </c>
      <c r="H41" s="72">
        <v>-35.237640201376898</v>
      </c>
      <c r="I41" s="71">
        <v>4885.6872999999996</v>
      </c>
      <c r="J41" s="72">
        <v>7.9497310984303198</v>
      </c>
      <c r="K41" s="71">
        <v>4439.6414000000004</v>
      </c>
      <c r="L41" s="72">
        <v>4.67839976594309</v>
      </c>
      <c r="M41" s="72">
        <v>0.100468902736153</v>
      </c>
      <c r="N41" s="71">
        <v>866732.73219999997</v>
      </c>
      <c r="O41" s="71">
        <v>12327488.0284</v>
      </c>
      <c r="P41" s="71">
        <v>134</v>
      </c>
      <c r="Q41" s="71">
        <v>122</v>
      </c>
      <c r="R41" s="72">
        <v>9.8360655737704992</v>
      </c>
      <c r="S41" s="71">
        <v>458.63630522388098</v>
      </c>
      <c r="T41" s="71">
        <v>547.20470327868895</v>
      </c>
      <c r="U41" s="73">
        <v>-19.311248814368</v>
      </c>
    </row>
    <row r="42" spans="1:21" ht="12" thickBot="1">
      <c r="A42" s="74"/>
      <c r="B42" s="48" t="s">
        <v>33</v>
      </c>
      <c r="C42" s="49"/>
      <c r="D42" s="71">
        <v>408601.15490000002</v>
      </c>
      <c r="E42" s="71">
        <v>1126009.9416</v>
      </c>
      <c r="F42" s="72">
        <v>36.287526406685103</v>
      </c>
      <c r="G42" s="71">
        <v>349633.09289999999</v>
      </c>
      <c r="H42" s="72">
        <v>16.865698126826299</v>
      </c>
      <c r="I42" s="71">
        <v>20694.170999999998</v>
      </c>
      <c r="J42" s="72">
        <v>5.0646384014907202</v>
      </c>
      <c r="K42" s="71">
        <v>20125.0281</v>
      </c>
      <c r="L42" s="72">
        <v>5.7560421220642404</v>
      </c>
      <c r="M42" s="72">
        <v>2.8280353059482E-2</v>
      </c>
      <c r="N42" s="71">
        <v>5389330.2457999997</v>
      </c>
      <c r="O42" s="71">
        <v>71581703.993000001</v>
      </c>
      <c r="P42" s="71">
        <v>1663</v>
      </c>
      <c r="Q42" s="71">
        <v>1595</v>
      </c>
      <c r="R42" s="72">
        <v>4.2633228840125401</v>
      </c>
      <c r="S42" s="71">
        <v>245.70123565844901</v>
      </c>
      <c r="T42" s="71">
        <v>220.44851310344799</v>
      </c>
      <c r="U42" s="73">
        <v>10.2778166692268</v>
      </c>
    </row>
    <row r="43" spans="1:21" ht="12" thickBot="1">
      <c r="A43" s="74"/>
      <c r="B43" s="48" t="s">
        <v>38</v>
      </c>
      <c r="C43" s="49"/>
      <c r="D43" s="71">
        <v>50935.08</v>
      </c>
      <c r="E43" s="75"/>
      <c r="F43" s="75"/>
      <c r="G43" s="71">
        <v>51766.69</v>
      </c>
      <c r="H43" s="72">
        <v>-1.60645774338672</v>
      </c>
      <c r="I43" s="71">
        <v>-6634.99</v>
      </c>
      <c r="J43" s="72">
        <v>-13.026366111528599</v>
      </c>
      <c r="K43" s="71">
        <v>-2464.5500000000002</v>
      </c>
      <c r="L43" s="72">
        <v>-4.7608800176329602</v>
      </c>
      <c r="M43" s="72">
        <v>1.6921709845610799</v>
      </c>
      <c r="N43" s="71">
        <v>3326010.91</v>
      </c>
      <c r="O43" s="71">
        <v>31379676.219999999</v>
      </c>
      <c r="P43" s="71">
        <v>36</v>
      </c>
      <c r="Q43" s="71">
        <v>65</v>
      </c>
      <c r="R43" s="72">
        <v>-44.615384615384599</v>
      </c>
      <c r="S43" s="71">
        <v>1414.86333333333</v>
      </c>
      <c r="T43" s="71">
        <v>1365.3786153846199</v>
      </c>
      <c r="U43" s="73">
        <v>3.4974910143536602</v>
      </c>
    </row>
    <row r="44" spans="1:21" ht="12" thickBot="1">
      <c r="A44" s="74"/>
      <c r="B44" s="48" t="s">
        <v>39</v>
      </c>
      <c r="C44" s="49"/>
      <c r="D44" s="71">
        <v>55440.21</v>
      </c>
      <c r="E44" s="75"/>
      <c r="F44" s="75"/>
      <c r="G44" s="71">
        <v>45241.91</v>
      </c>
      <c r="H44" s="72">
        <v>22.541709666988002</v>
      </c>
      <c r="I44" s="71">
        <v>5735.12</v>
      </c>
      <c r="J44" s="72">
        <v>10.344693860286601</v>
      </c>
      <c r="K44" s="71">
        <v>5515.27</v>
      </c>
      <c r="L44" s="72">
        <v>12.1906214834873</v>
      </c>
      <c r="M44" s="72">
        <v>3.9862055710780997E-2</v>
      </c>
      <c r="N44" s="71">
        <v>1656580.9</v>
      </c>
      <c r="O44" s="71">
        <v>12372952.359999999</v>
      </c>
      <c r="P44" s="71">
        <v>52</v>
      </c>
      <c r="Q44" s="71">
        <v>54</v>
      </c>
      <c r="R44" s="72">
        <v>-3.7037037037037099</v>
      </c>
      <c r="S44" s="71">
        <v>1066.15788461538</v>
      </c>
      <c r="T44" s="71">
        <v>1075.6101851851899</v>
      </c>
      <c r="U44" s="73">
        <v>-0.88657606028121605</v>
      </c>
    </row>
    <row r="45" spans="1:21" ht="12" thickBot="1">
      <c r="A45" s="74"/>
      <c r="B45" s="48" t="s">
        <v>72</v>
      </c>
      <c r="C45" s="49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1">
        <v>-695.12810000000002</v>
      </c>
      <c r="P45" s="75"/>
      <c r="Q45" s="75"/>
      <c r="R45" s="75"/>
      <c r="S45" s="75"/>
      <c r="T45" s="75"/>
      <c r="U45" s="76"/>
    </row>
    <row r="46" spans="1:21" ht="12" thickBot="1">
      <c r="A46" s="77"/>
      <c r="B46" s="48" t="s">
        <v>34</v>
      </c>
      <c r="C46" s="49"/>
      <c r="D46" s="78">
        <v>7094.0171</v>
      </c>
      <c r="E46" s="79"/>
      <c r="F46" s="79"/>
      <c r="G46" s="78">
        <v>3646.2826</v>
      </c>
      <c r="H46" s="80">
        <v>94.554780257569703</v>
      </c>
      <c r="I46" s="78">
        <v>594.19140000000004</v>
      </c>
      <c r="J46" s="80">
        <v>8.3759510531769106</v>
      </c>
      <c r="K46" s="78">
        <v>479.90359999999998</v>
      </c>
      <c r="L46" s="80">
        <v>13.161448319995801</v>
      </c>
      <c r="M46" s="80">
        <v>0.238147411271764</v>
      </c>
      <c r="N46" s="78">
        <v>224226.48629999999</v>
      </c>
      <c r="O46" s="78">
        <v>4244240.8395999996</v>
      </c>
      <c r="P46" s="78">
        <v>12</v>
      </c>
      <c r="Q46" s="78">
        <v>16</v>
      </c>
      <c r="R46" s="80">
        <v>-25</v>
      </c>
      <c r="S46" s="78">
        <v>591.16809166666701</v>
      </c>
      <c r="T46" s="78">
        <v>806.14646875000005</v>
      </c>
      <c r="U46" s="81">
        <v>-36.3650170084873</v>
      </c>
    </row>
  </sheetData>
  <mergeCells count="44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0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3"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118576</v>
      </c>
      <c r="D2" s="37">
        <v>640266.52387179504</v>
      </c>
      <c r="E2" s="37">
        <v>517195.53738632501</v>
      </c>
      <c r="F2" s="37">
        <v>123070.98648547</v>
      </c>
      <c r="G2" s="37">
        <v>517195.53738632501</v>
      </c>
      <c r="H2" s="37">
        <v>0.19221836828394501</v>
      </c>
    </row>
    <row r="3" spans="1:8">
      <c r="A3" s="37">
        <v>2</v>
      </c>
      <c r="B3" s="37">
        <v>13</v>
      </c>
      <c r="C3" s="37">
        <v>10039.186</v>
      </c>
      <c r="D3" s="37">
        <v>104167.496311111</v>
      </c>
      <c r="E3" s="37">
        <v>81481.920013675204</v>
      </c>
      <c r="F3" s="37">
        <v>22685.576297435899</v>
      </c>
      <c r="G3" s="37">
        <v>81481.920013675204</v>
      </c>
      <c r="H3" s="37">
        <v>0.21777979792930999</v>
      </c>
    </row>
    <row r="4" spans="1:8">
      <c r="A4" s="37">
        <v>3</v>
      </c>
      <c r="B4" s="37">
        <v>14</v>
      </c>
      <c r="C4" s="37">
        <v>140006</v>
      </c>
      <c r="D4" s="37">
        <v>155861.401568384</v>
      </c>
      <c r="E4" s="37">
        <v>115018.201838769</v>
      </c>
      <c r="F4" s="37">
        <v>40843.199729614498</v>
      </c>
      <c r="G4" s="37">
        <v>115018.201838769</v>
      </c>
      <c r="H4" s="37">
        <v>0.26204819999449802</v>
      </c>
    </row>
    <row r="5" spans="1:8">
      <c r="A5" s="37">
        <v>4</v>
      </c>
      <c r="B5" s="37">
        <v>15</v>
      </c>
      <c r="C5" s="37">
        <v>3580</v>
      </c>
      <c r="D5" s="37">
        <v>59561.237071030897</v>
      </c>
      <c r="E5" s="37">
        <v>48551.774615286296</v>
      </c>
      <c r="F5" s="37">
        <v>11009.4624557446</v>
      </c>
      <c r="G5" s="37">
        <v>48551.774615286296</v>
      </c>
      <c r="H5" s="37">
        <v>0.18484274332004</v>
      </c>
    </row>
    <row r="6" spans="1:8">
      <c r="A6" s="37">
        <v>5</v>
      </c>
      <c r="B6" s="37">
        <v>16</v>
      </c>
      <c r="C6" s="37">
        <v>3519</v>
      </c>
      <c r="D6" s="37">
        <v>178290.66859572599</v>
      </c>
      <c r="E6" s="37">
        <v>151793.595131624</v>
      </c>
      <c r="F6" s="37">
        <v>26497.073464102599</v>
      </c>
      <c r="G6" s="37">
        <v>151793.595131624</v>
      </c>
      <c r="H6" s="37">
        <v>0.14861727578230499</v>
      </c>
    </row>
    <row r="7" spans="1:8">
      <c r="A7" s="37">
        <v>6</v>
      </c>
      <c r="B7" s="37">
        <v>17</v>
      </c>
      <c r="C7" s="37">
        <v>20728</v>
      </c>
      <c r="D7" s="37">
        <v>258349.57263333301</v>
      </c>
      <c r="E7" s="37">
        <v>211154.40308974401</v>
      </c>
      <c r="F7" s="37">
        <v>47195.169543589698</v>
      </c>
      <c r="G7" s="37">
        <v>211154.40308974401</v>
      </c>
      <c r="H7" s="37">
        <v>0.18267949531533501</v>
      </c>
    </row>
    <row r="8" spans="1:8">
      <c r="A8" s="37">
        <v>7</v>
      </c>
      <c r="B8" s="37">
        <v>18</v>
      </c>
      <c r="C8" s="37">
        <v>46448</v>
      </c>
      <c r="D8" s="37">
        <v>137438.82196324799</v>
      </c>
      <c r="E8" s="37">
        <v>106745.431069231</v>
      </c>
      <c r="F8" s="37">
        <v>30693.390894017099</v>
      </c>
      <c r="G8" s="37">
        <v>106745.431069231</v>
      </c>
      <c r="H8" s="37">
        <v>0.22332402486849601</v>
      </c>
    </row>
    <row r="9" spans="1:8">
      <c r="A9" s="37">
        <v>8</v>
      </c>
      <c r="B9" s="37">
        <v>19</v>
      </c>
      <c r="C9" s="37">
        <v>22502</v>
      </c>
      <c r="D9" s="37">
        <v>131059.887607692</v>
      </c>
      <c r="E9" s="37">
        <v>114324.633175214</v>
      </c>
      <c r="F9" s="37">
        <v>16735.254432478599</v>
      </c>
      <c r="G9" s="37">
        <v>114324.633175214</v>
      </c>
      <c r="H9" s="37">
        <v>0.12769165866045201</v>
      </c>
    </row>
    <row r="10" spans="1:8">
      <c r="A10" s="37">
        <v>9</v>
      </c>
      <c r="B10" s="37">
        <v>21</v>
      </c>
      <c r="C10" s="37">
        <v>311617</v>
      </c>
      <c r="D10" s="37">
        <v>1306026.9378820499</v>
      </c>
      <c r="E10" s="37">
        <v>1347385.2153</v>
      </c>
      <c r="F10" s="37">
        <v>-41358.277417948702</v>
      </c>
      <c r="G10" s="37">
        <v>1347385.2153</v>
      </c>
      <c r="H10" s="37">
        <v>-3.1667246837204101E-2</v>
      </c>
    </row>
    <row r="11" spans="1:8">
      <c r="A11" s="37">
        <v>10</v>
      </c>
      <c r="B11" s="37">
        <v>22</v>
      </c>
      <c r="C11" s="37">
        <v>98548</v>
      </c>
      <c r="D11" s="37">
        <v>578019.65082991403</v>
      </c>
      <c r="E11" s="37">
        <v>536066.13451282098</v>
      </c>
      <c r="F11" s="37">
        <v>41953.516317094</v>
      </c>
      <c r="G11" s="37">
        <v>536066.13451282098</v>
      </c>
      <c r="H11" s="37">
        <v>7.2581470641798401E-2</v>
      </c>
    </row>
    <row r="12" spans="1:8">
      <c r="A12" s="37">
        <v>11</v>
      </c>
      <c r="B12" s="37">
        <v>23</v>
      </c>
      <c r="C12" s="37">
        <v>273189.59399999998</v>
      </c>
      <c r="D12" s="37">
        <v>2249965.7534213699</v>
      </c>
      <c r="E12" s="37">
        <v>2080238.6291008501</v>
      </c>
      <c r="F12" s="37">
        <v>169727.12432051299</v>
      </c>
      <c r="G12" s="37">
        <v>2080238.6291008501</v>
      </c>
      <c r="H12" s="37">
        <v>7.5435425655888497E-2</v>
      </c>
    </row>
    <row r="13" spans="1:8">
      <c r="A13" s="37">
        <v>12</v>
      </c>
      <c r="B13" s="37">
        <v>24</v>
      </c>
      <c r="C13" s="37">
        <v>25705</v>
      </c>
      <c r="D13" s="37">
        <v>530054.686847009</v>
      </c>
      <c r="E13" s="37">
        <v>481867.110741026</v>
      </c>
      <c r="F13" s="37">
        <v>48187.576105982902</v>
      </c>
      <c r="G13" s="37">
        <v>481867.110741026</v>
      </c>
      <c r="H13" s="37">
        <v>9.0910574515665907E-2</v>
      </c>
    </row>
    <row r="14" spans="1:8">
      <c r="A14" s="37">
        <v>13</v>
      </c>
      <c r="B14" s="37">
        <v>25</v>
      </c>
      <c r="C14" s="37">
        <v>105298</v>
      </c>
      <c r="D14" s="37">
        <v>1149718.2471</v>
      </c>
      <c r="E14" s="37">
        <v>1027816.1494</v>
      </c>
      <c r="F14" s="37">
        <v>121902.0977</v>
      </c>
      <c r="G14" s="37">
        <v>1027816.1494</v>
      </c>
      <c r="H14" s="37">
        <v>0.106027801165616</v>
      </c>
    </row>
    <row r="15" spans="1:8">
      <c r="A15" s="37">
        <v>14</v>
      </c>
      <c r="B15" s="37">
        <v>26</v>
      </c>
      <c r="C15" s="37">
        <v>81326</v>
      </c>
      <c r="D15" s="37">
        <v>451079.13325575198</v>
      </c>
      <c r="E15" s="37">
        <v>410107.87641681399</v>
      </c>
      <c r="F15" s="37">
        <v>40971.256838938098</v>
      </c>
      <c r="G15" s="37">
        <v>410107.87641681399</v>
      </c>
      <c r="H15" s="37">
        <v>9.0829421754049997E-2</v>
      </c>
    </row>
    <row r="16" spans="1:8">
      <c r="A16" s="37">
        <v>15</v>
      </c>
      <c r="B16" s="37">
        <v>27</v>
      </c>
      <c r="C16" s="37">
        <v>225485.005</v>
      </c>
      <c r="D16" s="37">
        <v>1608018.4843735001</v>
      </c>
      <c r="E16" s="37">
        <v>1555048.0509991499</v>
      </c>
      <c r="F16" s="37">
        <v>52970.433374359003</v>
      </c>
      <c r="G16" s="37">
        <v>1555048.0509991499</v>
      </c>
      <c r="H16" s="37">
        <v>3.2941433129729601E-2</v>
      </c>
    </row>
    <row r="17" spans="1:8">
      <c r="A17" s="37">
        <v>16</v>
      </c>
      <c r="B17" s="37">
        <v>29</v>
      </c>
      <c r="C17" s="37">
        <v>224006</v>
      </c>
      <c r="D17" s="37">
        <v>2945145.7607119698</v>
      </c>
      <c r="E17" s="37">
        <v>2625901.7390128202</v>
      </c>
      <c r="F17" s="37">
        <v>319244.02169914503</v>
      </c>
      <c r="G17" s="37">
        <v>2625901.7390128202</v>
      </c>
      <c r="H17" s="37">
        <v>0.10839667970184599</v>
      </c>
    </row>
    <row r="18" spans="1:8">
      <c r="A18" s="37">
        <v>17</v>
      </c>
      <c r="B18" s="37">
        <v>31</v>
      </c>
      <c r="C18" s="37">
        <v>31474.322</v>
      </c>
      <c r="D18" s="37">
        <v>306604.91809018998</v>
      </c>
      <c r="E18" s="37">
        <v>261659.24769883</v>
      </c>
      <c r="F18" s="37">
        <v>44945.670391359803</v>
      </c>
      <c r="G18" s="37">
        <v>261659.24769883</v>
      </c>
      <c r="H18" s="37">
        <v>0.14659148545731701</v>
      </c>
    </row>
    <row r="19" spans="1:8">
      <c r="A19" s="37">
        <v>18</v>
      </c>
      <c r="B19" s="37">
        <v>32</v>
      </c>
      <c r="C19" s="37">
        <v>17931.438999999998</v>
      </c>
      <c r="D19" s="37">
        <v>302780.99340518098</v>
      </c>
      <c r="E19" s="37">
        <v>282305.78488910699</v>
      </c>
      <c r="F19" s="37">
        <v>20475.208516074199</v>
      </c>
      <c r="G19" s="37">
        <v>282305.78488910699</v>
      </c>
      <c r="H19" s="37">
        <v>6.7623823694488994E-2</v>
      </c>
    </row>
    <row r="20" spans="1:8">
      <c r="A20" s="37">
        <v>19</v>
      </c>
      <c r="B20" s="37">
        <v>33</v>
      </c>
      <c r="C20" s="37">
        <v>52626.618000000002</v>
      </c>
      <c r="D20" s="37">
        <v>682998.57627185504</v>
      </c>
      <c r="E20" s="37">
        <v>538636.72038518696</v>
      </c>
      <c r="F20" s="37">
        <v>144361.85588666899</v>
      </c>
      <c r="G20" s="37">
        <v>538636.72038518696</v>
      </c>
      <c r="H20" s="37">
        <v>0.211364797675959</v>
      </c>
    </row>
    <row r="21" spans="1:8">
      <c r="A21" s="37">
        <v>20</v>
      </c>
      <c r="B21" s="37">
        <v>34</v>
      </c>
      <c r="C21" s="37">
        <v>45740.627</v>
      </c>
      <c r="D21" s="37">
        <v>283628.83420627803</v>
      </c>
      <c r="E21" s="37">
        <v>204897.72054898701</v>
      </c>
      <c r="F21" s="37">
        <v>78731.113657291193</v>
      </c>
      <c r="G21" s="37">
        <v>204897.72054898701</v>
      </c>
      <c r="H21" s="37">
        <v>0.27758501309507699</v>
      </c>
    </row>
    <row r="22" spans="1:8">
      <c r="A22" s="37">
        <v>21</v>
      </c>
      <c r="B22" s="37">
        <v>35</v>
      </c>
      <c r="C22" s="37">
        <v>34422.053999999996</v>
      </c>
      <c r="D22" s="37">
        <v>1076830.3241725699</v>
      </c>
      <c r="E22" s="37">
        <v>1055405.6499389401</v>
      </c>
      <c r="F22" s="37">
        <v>21424.674233628299</v>
      </c>
      <c r="G22" s="37">
        <v>1055405.6499389401</v>
      </c>
      <c r="H22" s="37">
        <v>1.9896053958260301E-2</v>
      </c>
    </row>
    <row r="23" spans="1:8">
      <c r="A23" s="37">
        <v>22</v>
      </c>
      <c r="B23" s="37">
        <v>36</v>
      </c>
      <c r="C23" s="37">
        <v>164975.09</v>
      </c>
      <c r="D23" s="37">
        <v>931438.01890000002</v>
      </c>
      <c r="E23" s="37">
        <v>811533.74704791198</v>
      </c>
      <c r="F23" s="37">
        <v>119904.271852088</v>
      </c>
      <c r="G23" s="37">
        <v>811533.74704791198</v>
      </c>
      <c r="H23" s="37">
        <v>0.12873027449930699</v>
      </c>
    </row>
    <row r="24" spans="1:8">
      <c r="A24" s="37">
        <v>23</v>
      </c>
      <c r="B24" s="37">
        <v>37</v>
      </c>
      <c r="C24" s="37">
        <v>160073.00099999999</v>
      </c>
      <c r="D24" s="37">
        <v>1329308.49064159</v>
      </c>
      <c r="E24" s="37">
        <v>1219932.0624115299</v>
      </c>
      <c r="F24" s="37">
        <v>109376.428230062</v>
      </c>
      <c r="G24" s="37">
        <v>1219932.0624115299</v>
      </c>
      <c r="H24" s="37">
        <v>8.2280696316978305E-2</v>
      </c>
    </row>
    <row r="25" spans="1:8">
      <c r="A25" s="37">
        <v>24</v>
      </c>
      <c r="B25" s="37">
        <v>38</v>
      </c>
      <c r="C25" s="37">
        <v>238497.45300000001</v>
      </c>
      <c r="D25" s="37">
        <v>937457.02418407099</v>
      </c>
      <c r="E25" s="37">
        <v>913773.77609557495</v>
      </c>
      <c r="F25" s="37">
        <v>23683.248088495598</v>
      </c>
      <c r="G25" s="37">
        <v>913773.77609557495</v>
      </c>
      <c r="H25" s="37">
        <v>2.5263289385567999E-2</v>
      </c>
    </row>
    <row r="26" spans="1:8">
      <c r="A26" s="37">
        <v>25</v>
      </c>
      <c r="B26" s="37">
        <v>39</v>
      </c>
      <c r="C26" s="37">
        <v>188764.60699999999</v>
      </c>
      <c r="D26" s="37">
        <v>135719.777460162</v>
      </c>
      <c r="E26" s="37">
        <v>100424.02465196</v>
      </c>
      <c r="F26" s="37">
        <v>35295.752808201898</v>
      </c>
      <c r="G26" s="37">
        <v>100424.02465196</v>
      </c>
      <c r="H26" s="37">
        <v>0.260063444464182</v>
      </c>
    </row>
    <row r="27" spans="1:8">
      <c r="A27" s="37">
        <v>26</v>
      </c>
      <c r="B27" s="37">
        <v>42</v>
      </c>
      <c r="C27" s="37">
        <v>10825.782999999999</v>
      </c>
      <c r="D27" s="37">
        <v>179333.43650000001</v>
      </c>
      <c r="E27" s="37">
        <v>164277.50289999999</v>
      </c>
      <c r="F27" s="37">
        <v>15055.9336</v>
      </c>
      <c r="G27" s="37">
        <v>164277.50289999999</v>
      </c>
      <c r="H27" s="37">
        <v>8.3954971776833198E-2</v>
      </c>
    </row>
    <row r="28" spans="1:8">
      <c r="A28" s="37">
        <v>27</v>
      </c>
      <c r="B28" s="37">
        <v>43</v>
      </c>
      <c r="C28" s="37">
        <v>2082.1379999999999</v>
      </c>
      <c r="D28" s="37">
        <v>9450.3588999999993</v>
      </c>
      <c r="E28" s="37">
        <v>11182.6032</v>
      </c>
      <c r="F28" s="37">
        <v>-1732.2443000000001</v>
      </c>
      <c r="G28" s="37">
        <v>11182.6032</v>
      </c>
      <c r="H28" s="37">
        <v>-0.18329931363770699</v>
      </c>
    </row>
    <row r="29" spans="1:8">
      <c r="A29" s="37">
        <v>28</v>
      </c>
      <c r="B29" s="37">
        <v>75</v>
      </c>
      <c r="C29" s="37">
        <v>137</v>
      </c>
      <c r="D29" s="37">
        <v>61457.264957264997</v>
      </c>
      <c r="E29" s="37">
        <v>56571.5769230769</v>
      </c>
      <c r="F29" s="37">
        <v>4885.6880341880296</v>
      </c>
      <c r="G29" s="37">
        <v>56571.5769230769</v>
      </c>
      <c r="H29" s="37">
        <v>7.9497322856546801E-2</v>
      </c>
    </row>
    <row r="30" spans="1:8">
      <c r="A30" s="37">
        <v>29</v>
      </c>
      <c r="B30" s="37">
        <v>76</v>
      </c>
      <c r="C30" s="37">
        <v>1780</v>
      </c>
      <c r="D30" s="37">
        <v>408601.15123162401</v>
      </c>
      <c r="E30" s="37">
        <v>387906.98600427399</v>
      </c>
      <c r="F30" s="37">
        <v>20694.165227350401</v>
      </c>
      <c r="G30" s="37">
        <v>387906.98600427399</v>
      </c>
      <c r="H30" s="37">
        <v>5.0646370341770101E-2</v>
      </c>
    </row>
    <row r="31" spans="1:8">
      <c r="A31" s="30">
        <v>30</v>
      </c>
      <c r="B31" s="39">
        <v>99</v>
      </c>
      <c r="C31" s="40">
        <v>12</v>
      </c>
      <c r="D31" s="40">
        <v>7094.0170940170901</v>
      </c>
      <c r="E31" s="40">
        <v>6499.8256410256399</v>
      </c>
      <c r="F31" s="40">
        <v>594.19145299145305</v>
      </c>
      <c r="G31" s="40">
        <v>6499.8256410256399</v>
      </c>
      <c r="H31" s="40">
        <v>8.3759518072289194E-2</v>
      </c>
    </row>
    <row r="32" spans="1:8">
      <c r="A32" s="30">
        <v>31</v>
      </c>
      <c r="B32" s="39">
        <v>40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70</v>
      </c>
      <c r="D34" s="34">
        <v>80005.23</v>
      </c>
      <c r="E34" s="34">
        <v>77667.009999999995</v>
      </c>
      <c r="F34" s="30"/>
      <c r="G34" s="30"/>
      <c r="H34" s="30"/>
    </row>
    <row r="35" spans="1:8">
      <c r="A35" s="30"/>
      <c r="B35" s="33">
        <v>71</v>
      </c>
      <c r="C35" s="34">
        <v>44</v>
      </c>
      <c r="D35" s="34">
        <v>82081.279999999999</v>
      </c>
      <c r="E35" s="34">
        <v>88582.43</v>
      </c>
      <c r="F35" s="30"/>
      <c r="G35" s="30"/>
      <c r="H35" s="30"/>
    </row>
    <row r="36" spans="1:8">
      <c r="A36" s="30"/>
      <c r="B36" s="33">
        <v>72</v>
      </c>
      <c r="C36" s="34">
        <v>45</v>
      </c>
      <c r="D36" s="34">
        <v>120179.51</v>
      </c>
      <c r="E36" s="34">
        <v>122087.24</v>
      </c>
      <c r="F36" s="30"/>
      <c r="G36" s="30"/>
      <c r="H36" s="30"/>
    </row>
    <row r="37" spans="1:8">
      <c r="A37" s="30"/>
      <c r="B37" s="33">
        <v>73</v>
      </c>
      <c r="C37" s="34">
        <v>63</v>
      </c>
      <c r="D37" s="34">
        <v>92729.2</v>
      </c>
      <c r="E37" s="34">
        <v>103710.41</v>
      </c>
      <c r="F37" s="30"/>
      <c r="G37" s="30"/>
      <c r="H37" s="30"/>
    </row>
    <row r="38" spans="1:8">
      <c r="A38" s="30"/>
      <c r="B38" s="33">
        <v>77</v>
      </c>
      <c r="C38" s="34">
        <v>34</v>
      </c>
      <c r="D38" s="34">
        <v>50935.08</v>
      </c>
      <c r="E38" s="34">
        <v>57570.07</v>
      </c>
      <c r="F38" s="30"/>
      <c r="G38" s="30"/>
      <c r="H38" s="30"/>
    </row>
    <row r="39" spans="1:8">
      <c r="A39" s="30"/>
      <c r="B39" s="33">
        <v>78</v>
      </c>
      <c r="C39" s="34">
        <v>46</v>
      </c>
      <c r="D39" s="34">
        <v>55440.21</v>
      </c>
      <c r="E39" s="34">
        <v>49705.09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2016-05-17T00:57:29Z</dcterms:modified>
</cp:coreProperties>
</file>