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<sst xmlns="http://schemas.openxmlformats.org/spreadsheetml/2006/main" count="119" uniqueCount="78">
  <si>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</si>
  <si>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</si>
  <si>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</si>
  <si>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</si>
  <si>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</si>
  <si>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</si>
  <si>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</si>
  <si>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</si>
  <si>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</si>
  <si>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</si>
  <si>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</si>
  <si>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</si>
  <si>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</si>
  <si>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</si>
  <si>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</si>
  <si>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</si>
  <si>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</si>
  <si>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</si>
  <si>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</si>
  <si>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</si>
  <si>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</si>
  <si>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</si>
  <si>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</si>
  <si>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</si>
  <si>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</si>
  <si>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</si>
  <si>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</si>
  <si>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</si>
  <si>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</si>
  <si>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</si>
  <si>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</si>
  <si>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</si>
  <si>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</si>
  <si>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</si>
  <si>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</si>
  <si>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</si>
  <si>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</si>
  <si>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</si>
  <si>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</si>
  <si>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</si>
  <si>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0" type="noConversion"/>
  </si>
  <si>
    <t>COST</t>
    <phoneticPr fontId="40" type="noConversion"/>
  </si>
  <si>
    <t>成本</t>
    <phoneticPr fontId="40" type="noConversion"/>
  </si>
  <si>
    <t>销售金额差异</t>
    <phoneticPr fontId="40" type="noConversion"/>
  </si>
  <si>
    <t>销售成本差异</t>
    <phoneticPr fontId="4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</si>
  <si>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</si>
  <si>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</si>
  <si>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</si>
  <si>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</si>
  <si>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</si>
  <si>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</si>
  <si>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</si>
  <si>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</si>
  <si>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</si>
  <si>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</si>
  <si>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</si>
  <si>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</si>
  <si>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</si>
  <si>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</si>
  <si>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</si>
  <si>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</si>
  <si>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</si>
  <si>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</si>
  <si>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</si>
  <si>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</si>
  <si>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</si>
  <si>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</si>
  <si>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</si>
  <si>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</si>
  <si>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</si>
  <si>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</si>
  <si>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0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</si>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</sst>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9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4" fillId="38" borderId="21">
      <alignment vertical="center"/>
    </xf>
    <xf numFmtId="0" fontId="73" fillId="0" borderId="0"/>
    <xf numFmtId="180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78" fontId="75" fillId="0" borderId="0" applyFont="0" applyFill="0" applyBorder="0" applyAlignment="0" applyProtection="0"/>
    <xf numFmtId="179" fontId="75" fillId="0" borderId="0" applyFon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5" borderId="4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6" fillId="6" borderId="4" applyNumberFormat="0" applyAlignment="0" applyProtection="0">
      <alignment vertical="center"/>
    </xf>
    <xf numFmtId="0" fontId="87" fillId="0" borderId="6" applyNumberFormat="0" applyFill="0" applyAlignment="0" applyProtection="0">
      <alignment vertical="center"/>
    </xf>
    <xf numFmtId="0" fontId="88" fillId="7" borderId="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7" fillId="0" borderId="0" xfId="0" applyFont="1"/>
    <xf numFmtId="177" fontId="37" fillId="0" borderId="0" xfId="0" applyNumberFormat="1" applyFont="1"/>
    <xf numFmtId="0" fontId="0" fillId="0" borderId="0" xfId="0" applyAlignment="1"/>
    <xf numFmtId="0" fontId="37" fillId="0" borderId="0" xfId="0" applyNumberFormat="1" applyFont="1"/>
    <xf numFmtId="0" fontId="38" fillId="0" borderId="18" xfId="0" applyFont="1" applyBorder="1" applyAlignment="1">
      <alignment wrapText="1"/>
    </xf>
    <xf numFmtId="0" fontId="38" fillId="0" borderId="18" xfId="0" applyNumberFormat="1" applyFont="1" applyBorder="1" applyAlignment="1">
      <alignment wrapText="1"/>
    </xf>
    <xf numFmtId="0" fontId="37" fillId="0" borderId="18" xfId="0" applyFont="1" applyBorder="1" applyAlignment="1">
      <alignment wrapText="1"/>
    </xf>
    <xf numFmtId="0" fontId="37" fillId="0" borderId="18" xfId="0" applyFont="1" applyBorder="1" applyAlignment="1">
      <alignment horizontal="right" vertical="center" wrapText="1"/>
    </xf>
    <xf numFmtId="49" fontId="38" fillId="36" borderId="18" xfId="0" applyNumberFormat="1" applyFont="1" applyFill="1" applyBorder="1" applyAlignment="1">
      <alignment vertical="center" wrapText="1"/>
    </xf>
    <xf numFmtId="49" fontId="41" fillId="37" borderId="18" xfId="0" applyNumberFormat="1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vertical="center" wrapText="1"/>
    </xf>
    <xf numFmtId="0" fontId="38" fillId="33" borderId="18" xfId="0" applyNumberFormat="1" applyFont="1" applyFill="1" applyBorder="1" applyAlignment="1">
      <alignment vertical="center" wrapText="1"/>
    </xf>
    <xf numFmtId="0" fontId="38" fillId="36" borderId="18" xfId="0" applyFont="1" applyFill="1" applyBorder="1" applyAlignment="1">
      <alignment vertical="center" wrapText="1"/>
    </xf>
    <xf numFmtId="0" fontId="38" fillId="37" borderId="18" xfId="0" applyFont="1" applyFill="1" applyBorder="1" applyAlignment="1">
      <alignment vertical="center" wrapText="1"/>
    </xf>
    <xf numFmtId="4" fontId="38" fillId="36" borderId="18" xfId="0" applyNumberFormat="1" applyFont="1" applyFill="1" applyBorder="1" applyAlignment="1">
      <alignment horizontal="right" vertical="top" wrapText="1"/>
    </xf>
    <xf numFmtId="4" fontId="38" fillId="37" borderId="18" xfId="0" applyNumberFormat="1" applyFont="1" applyFill="1" applyBorder="1" applyAlignment="1">
      <alignment horizontal="right" vertical="top" wrapText="1"/>
    </xf>
    <xf numFmtId="177" fontId="37" fillId="36" borderId="18" xfId="0" applyNumberFormat="1" applyFont="1" applyFill="1" applyBorder="1" applyAlignment="1">
      <alignment horizontal="center" vertical="center"/>
    </xf>
    <xf numFmtId="177" fontId="37" fillId="37" borderId="18" xfId="0" applyNumberFormat="1" applyFont="1" applyFill="1" applyBorder="1" applyAlignment="1">
      <alignment horizontal="center" vertical="center"/>
    </xf>
    <xf numFmtId="177" fontId="42" fillId="0" borderId="18" xfId="0" applyNumberFormat="1" applyFont="1" applyBorder="1"/>
    <xf numFmtId="177" fontId="37" fillId="36" borderId="18" xfId="0" applyNumberFormat="1" applyFont="1" applyFill="1" applyBorder="1"/>
    <xf numFmtId="177" fontId="37" fillId="37" borderId="18" xfId="0" applyNumberFormat="1" applyFont="1" applyFill="1" applyBorder="1"/>
    <xf numFmtId="177" fontId="37" fillId="0" borderId="18" xfId="0" applyNumberFormat="1" applyFont="1" applyBorder="1"/>
    <xf numFmtId="49" fontId="38" fillId="0" borderId="18" xfId="0" applyNumberFormat="1" applyFont="1" applyFill="1" applyBorder="1" applyAlignment="1">
      <alignment vertical="center" wrapText="1"/>
    </xf>
    <xf numFmtId="0" fontId="38" fillId="0" borderId="18" xfId="0" applyFont="1" applyFill="1" applyBorder="1" applyAlignment="1">
      <alignment vertical="center" wrapText="1"/>
    </xf>
    <xf numFmtId="4" fontId="38" fillId="0" borderId="18" xfId="0" applyNumberFormat="1" applyFont="1" applyFill="1" applyBorder="1" applyAlignment="1">
      <alignment horizontal="right" vertical="top" wrapText="1"/>
    </xf>
    <xf numFmtId="0" fontId="37" fillId="0" borderId="0" xfId="0" applyFont="1" applyFill="1"/>
    <xf numFmtId="176" fontId="3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8" fillId="0" borderId="0" xfId="0" applyNumberFormat="1" applyFont="1" applyAlignment="1"/>
    <xf numFmtId="1" fontId="48" fillId="0" borderId="0" xfId="0" applyNumberFormat="1" applyFont="1" applyAlignment="1"/>
    <xf numFmtId="0" fontId="37" fillId="0" borderId="0" xfId="0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7" fillId="0" borderId="0" xfId="0" applyFont="1"/>
    <xf numFmtId="0" fontId="37" fillId="0" borderId="0" xfId="0" applyFont="1"/>
    <xf numFmtId="0" fontId="73" fillId="0" borderId="0" xfId="110"/>
    <xf numFmtId="0" fontId="74" fillId="0" borderId="0" xfId="110" applyNumberFormat="1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37" fillId="0" borderId="0" xfId="0" applyFont="1" applyAlignment="1">
      <alignment vertical="center"/>
    </xf>
    <xf numFmtId="0" fontId="43" fillId="0" borderId="0" xfId="0" applyFont="1" applyAlignment="1">
      <alignment horizontal="left" wrapText="1"/>
    </xf>
    <xf numFmtId="0" fontId="49" fillId="0" borderId="19" xfId="0" applyFont="1" applyBorder="1" applyAlignment="1">
      <alignment horizontal="left" vertical="center" wrapText="1"/>
    </xf>
    <xf numFmtId="0" fontId="38" fillId="0" borderId="10" xfId="0" applyFont="1" applyBorder="1" applyAlignment="1">
      <alignment wrapText="1"/>
    </xf>
    <xf numFmtId="0" fontId="37" fillId="0" borderId="11" xfId="0" applyFont="1" applyBorder="1" applyAlignment="1">
      <alignment wrapText="1"/>
    </xf>
    <xf numFmtId="0" fontId="37" fillId="0" borderId="11" xfId="0" applyFont="1" applyBorder="1" applyAlignment="1">
      <alignment horizontal="right" vertical="center" wrapText="1"/>
    </xf>
    <xf numFmtId="49" fontId="38" fillId="33" borderId="10" xfId="0" applyNumberFormat="1" applyFont="1" applyFill="1" applyBorder="1" applyAlignment="1">
      <alignment vertical="center" wrapText="1"/>
    </xf>
    <xf numFmtId="49" fontId="38" fillId="33" borderId="12" xfId="0" applyNumberFormat="1" applyFont="1" applyFill="1" applyBorder="1" applyAlignment="1">
      <alignment vertical="center" wrapText="1"/>
    </xf>
    <xf numFmtId="0" fontId="38" fillId="33" borderId="10" xfId="0" applyFont="1" applyFill="1" applyBorder="1" applyAlignment="1">
      <alignment vertical="center" wrapText="1"/>
    </xf>
    <xf numFmtId="0" fontId="38" fillId="33" borderId="12" xfId="0" applyFont="1" applyFill="1" applyBorder="1" applyAlignment="1">
      <alignment vertical="center" wrapText="1"/>
    </xf>
    <xf numFmtId="4" fontId="39" fillId="34" borderId="10" xfId="0" applyNumberFormat="1" applyFont="1" applyFill="1" applyBorder="1" applyAlignment="1">
      <alignment horizontal="right" vertical="top" wrapText="1"/>
    </xf>
    <xf numFmtId="176" fontId="39" fillId="34" borderId="10" xfId="0" applyNumberFormat="1" applyFont="1" applyFill="1" applyBorder="1" applyAlignment="1">
      <alignment horizontal="right" vertical="top" wrapText="1"/>
    </xf>
    <xf numFmtId="176" fontId="39" fillId="34" borderId="12" xfId="0" applyNumberFormat="1" applyFont="1" applyFill="1" applyBorder="1" applyAlignment="1">
      <alignment horizontal="right" vertical="top" wrapText="1"/>
    </xf>
    <xf numFmtId="4" fontId="38" fillId="35" borderId="10" xfId="0" applyNumberFormat="1" applyFont="1" applyFill="1" applyBorder="1" applyAlignment="1">
      <alignment horizontal="right" vertical="top" wrapText="1"/>
    </xf>
    <xf numFmtId="176" fontId="38" fillId="35" borderId="10" xfId="0" applyNumberFormat="1" applyFont="1" applyFill="1" applyBorder="1" applyAlignment="1">
      <alignment horizontal="right" vertical="top" wrapText="1"/>
    </xf>
    <xf numFmtId="176" fontId="38" fillId="35" borderId="12" xfId="0" applyNumberFormat="1" applyFont="1" applyFill="1" applyBorder="1" applyAlignment="1">
      <alignment horizontal="right" vertical="top" wrapText="1"/>
    </xf>
    <xf numFmtId="0" fontId="38" fillId="35" borderId="10" xfId="0" applyFont="1" applyFill="1" applyBorder="1" applyAlignment="1">
      <alignment horizontal="right" vertical="top" wrapText="1"/>
    </xf>
    <xf numFmtId="0" fontId="38" fillId="35" borderId="12" xfId="0" applyFont="1" applyFill="1" applyBorder="1" applyAlignment="1">
      <alignment horizontal="right" vertical="top" wrapText="1"/>
    </xf>
    <xf numFmtId="4" fontId="38" fillId="35" borderId="13" xfId="0" applyNumberFormat="1" applyFont="1" applyFill="1" applyBorder="1" applyAlignment="1">
      <alignment horizontal="right" vertical="top" wrapText="1"/>
    </xf>
    <xf numFmtId="0" fontId="38" fillId="35" borderId="13" xfId="0" applyFont="1" applyFill="1" applyBorder="1" applyAlignment="1">
      <alignment horizontal="right" vertical="top" wrapText="1"/>
    </xf>
    <xf numFmtId="176" fontId="38" fillId="35" borderId="13" xfId="0" applyNumberFormat="1" applyFont="1" applyFill="1" applyBorder="1" applyAlignment="1">
      <alignment horizontal="right" vertical="top" wrapText="1"/>
    </xf>
    <xf numFmtId="176" fontId="38" fillId="35" borderId="20" xfId="0" applyNumberFormat="1" applyFont="1" applyFill="1" applyBorder="1" applyAlignment="1">
      <alignment horizontal="right" vertical="top" wrapText="1"/>
    </xf>
    <xf numFmtId="49" fontId="38" fillId="33" borderId="18" xfId="0" applyNumberFormat="1" applyFont="1" applyFill="1" applyBorder="1" applyAlignment="1">
      <alignment horizontal="left" vertical="top" wrapText="1"/>
    </xf>
    <xf numFmtId="49" fontId="38" fillId="33" borderId="22" xfId="0" applyNumberFormat="1" applyFont="1" applyFill="1" applyBorder="1" applyAlignment="1">
      <alignment horizontal="left" vertical="top" wrapText="1"/>
    </xf>
    <xf numFmtId="49" fontId="38" fillId="33" borderId="23" xfId="0" applyNumberFormat="1" applyFont="1" applyFill="1" applyBorder="1" applyAlignment="1">
      <alignment horizontal="left" vertical="top" wrapText="1"/>
    </xf>
    <xf numFmtId="0" fontId="38" fillId="33" borderId="18" xfId="0" applyFont="1" applyFill="1" applyBorder="1" applyAlignment="1">
      <alignment vertical="center" wrapText="1"/>
    </xf>
    <xf numFmtId="49" fontId="39" fillId="33" borderId="18" xfId="0" applyNumberFormat="1" applyFont="1" applyFill="1" applyBorder="1" applyAlignment="1">
      <alignment horizontal="left" vertical="top" wrapText="1"/>
    </xf>
    <xf numFmtId="14" fontId="38" fillId="33" borderId="18" xfId="0" applyNumberFormat="1" applyFont="1" applyFill="1" applyBorder="1" applyAlignment="1">
      <alignment vertical="center" wrapText="1"/>
    </xf>
    <xf numFmtId="49" fontId="38" fillId="33" borderId="13" xfId="0" applyNumberFormat="1" applyFont="1" applyFill="1" applyBorder="1" applyAlignment="1">
      <alignment horizontal="left" vertical="top" wrapText="1"/>
    </xf>
    <xf numFmtId="49" fontId="38" fillId="33" borderId="15" xfId="0" applyNumberFormat="1" applyFont="1" applyFill="1" applyBorder="1" applyAlignment="1">
      <alignment horizontal="left" vertical="top" wrapText="1"/>
    </xf>
    <xf numFmtId="0" fontId="37" fillId="0" borderId="0" xfId="0" applyFont="1" applyAlignment="1">
      <alignment wrapText="1"/>
    </xf>
    <xf numFmtId="0" fontId="37" fillId="0" borderId="19" xfId="0" applyFont="1" applyBorder="1" applyAlignment="1">
      <alignment wrapText="1"/>
    </xf>
    <xf numFmtId="0" fontId="37" fillId="0" borderId="0" xfId="0" applyFont="1" applyAlignment="1">
      <alignment horizontal="right" vertical="center" wrapText="1"/>
    </xf>
    <xf numFmtId="0" fontId="38" fillId="33" borderId="13" xfId="0" applyFont="1" applyFill="1" applyBorder="1" applyAlignment="1">
      <alignment vertical="center" wrapText="1"/>
    </xf>
    <xf numFmtId="0" fontId="38" fillId="33" borderId="15" xfId="0" applyFont="1" applyFill="1" applyBorder="1" applyAlignment="1">
      <alignment vertical="center" wrapText="1"/>
    </xf>
    <xf numFmtId="49" fontId="39" fillId="33" borderId="13" xfId="0" applyNumberFormat="1" applyFont="1" applyFill="1" applyBorder="1" applyAlignment="1">
      <alignment horizontal="left" vertical="top" wrapText="1"/>
    </xf>
    <xf numFmtId="49" fontId="39" fillId="33" borderId="14" xfId="0" applyNumberFormat="1" applyFont="1" applyFill="1" applyBorder="1" applyAlignment="1">
      <alignment horizontal="left" vertical="top" wrapText="1"/>
    </xf>
    <xf numFmtId="49" fontId="39" fillId="33" borderId="15" xfId="0" applyNumberFormat="1" applyFont="1" applyFill="1" applyBorder="1" applyAlignment="1">
      <alignment horizontal="left" vertical="top" wrapText="1"/>
    </xf>
    <xf numFmtId="14" fontId="38" fillId="33" borderId="12" xfId="0" applyNumberFormat="1" applyFont="1" applyFill="1" applyBorder="1" applyAlignment="1">
      <alignment vertical="center" wrapText="1"/>
    </xf>
    <xf numFmtId="14" fontId="38" fillId="33" borderId="16" xfId="0" applyNumberFormat="1" applyFont="1" applyFill="1" applyBorder="1" applyAlignment="1">
      <alignment vertical="center" wrapText="1"/>
    </xf>
    <xf numFmtId="14" fontId="38" fillId="33" borderId="17" xfId="0" applyNumberFormat="1" applyFont="1" applyFill="1" applyBorder="1" applyAlignment="1">
      <alignment vertical="center" wrapText="1"/>
    </xf>
  </cellXfs>
  <cellStyles count="43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13351764.052199997</v>
      </c>
      <c r="F3" s="25">
        <f>RA!I7</f>
        <v>1324903.7520000001</v>
      </c>
      <c r="G3" s="16">
        <f>SUM(G4:G41)</f>
        <v>12025712.087900003</v>
      </c>
      <c r="H3" s="27">
        <f>RA!J7</f>
        <v>9.91859433683973</v>
      </c>
      <c r="I3" s="20">
        <f>SUM(I4:I41)</f>
        <v>13351771.517311813</v>
      </c>
      <c r="J3" s="21">
        <f>SUM(J4:J41)</f>
        <v>12025712.04918845</v>
      </c>
      <c r="K3" s="22">
        <f>E3-I3</f>
        <v>-7.4651118163019419</v>
      </c>
      <c r="L3" s="22">
        <f>G3-J3</f>
        <v>3.8711553439497948E-2</v>
      </c>
    </row>
    <row r="4" spans="1:13">
      <c r="A4" s="68">
        <f>RA!A8</f>
        <v>42507</v>
      </c>
      <c r="B4" s="12">
        <v>12</v>
      </c>
      <c r="C4" s="63" t="s">
        <v>6</v>
      </c>
      <c r="D4" s="63"/>
      <c r="E4" s="15">
        <f>VLOOKUP(C4,RA!B8:D35,3,0)</f>
        <v>440465.1826</v>
      </c>
      <c r="F4" s="25">
        <f>VLOOKUP(C4,RA!B8:I38,8,0)</f>
        <v>122141.7496</v>
      </c>
      <c r="G4" s="16">
        <f t="shared" ref="G4:G41" si="0">E4-F4</f>
        <v>318323.43300000002</v>
      </c>
      <c r="H4" s="27">
        <f>RA!J8</f>
        <v>27.730171288231102</v>
      </c>
      <c r="I4" s="20">
        <f>VLOOKUP(B4,RMS!B:D,3,FALSE)</f>
        <v>440465.759905983</v>
      </c>
      <c r="J4" s="21">
        <f>VLOOKUP(B4,RMS!B:E,4,FALSE)</f>
        <v>318323.44169572601</v>
      </c>
      <c r="K4" s="22">
        <f t="shared" ref="K4:K41" si="1">E4-I4</f>
        <v>-0.57730598299531266</v>
      </c>
      <c r="L4" s="22">
        <f t="shared" ref="L4:L41" si="2">G4-J4</f>
        <v>-8.6957259918563068E-3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48157.806499999999</v>
      </c>
      <c r="F5" s="25">
        <f>VLOOKUP(C5,RA!B9:I39,8,0)</f>
        <v>10654.420599999999</v>
      </c>
      <c r="G5" s="16">
        <f t="shared" si="0"/>
        <v>37503.385900000001</v>
      </c>
      <c r="H5" s="27">
        <f>RA!J9</f>
        <v>22.123974022778601</v>
      </c>
      <c r="I5" s="20">
        <f>VLOOKUP(B5,RMS!B:D,3,FALSE)</f>
        <v>48157.829946153797</v>
      </c>
      <c r="J5" s="21">
        <f>VLOOKUP(B5,RMS!B:E,4,FALSE)</f>
        <v>37503.380201709399</v>
      </c>
      <c r="K5" s="22">
        <f t="shared" si="1"/>
        <v>-2.3446153798431624E-2</v>
      </c>
      <c r="L5" s="22">
        <f t="shared" si="2"/>
        <v>5.6982906025950797E-3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80874.343200000003</v>
      </c>
      <c r="F6" s="25">
        <f>VLOOKUP(C6,RA!B10:I40,8,0)</f>
        <v>24450.615099999999</v>
      </c>
      <c r="G6" s="16">
        <f t="shared" si="0"/>
        <v>56423.728100000008</v>
      </c>
      <c r="H6" s="27">
        <f>RA!J10</f>
        <v>30.232845340745801</v>
      </c>
      <c r="I6" s="20">
        <f>VLOOKUP(B6,RMS!B:D,3,FALSE)</f>
        <v>80876.215782671497</v>
      </c>
      <c r="J6" s="21">
        <f>VLOOKUP(B6,RMS!B:E,4,FALSE)</f>
        <v>56423.728715537603</v>
      </c>
      <c r="K6" s="22">
        <f>E6-I6</f>
        <v>-1.872582671494456</v>
      </c>
      <c r="L6" s="22">
        <f t="shared" si="2"/>
        <v>-6.1553759587695822E-4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40200.797700000003</v>
      </c>
      <c r="F7" s="25">
        <f>VLOOKUP(C7,RA!B11:I41,8,0)</f>
        <v>7767.5104000000001</v>
      </c>
      <c r="G7" s="16">
        <f t="shared" si="0"/>
        <v>32433.287300000004</v>
      </c>
      <c r="H7" s="27">
        <f>RA!J11</f>
        <v>19.3217817665345</v>
      </c>
      <c r="I7" s="20">
        <f>VLOOKUP(B7,RMS!B:D,3,FALSE)</f>
        <v>40200.812853868803</v>
      </c>
      <c r="J7" s="21">
        <f>VLOOKUP(B7,RMS!B:E,4,FALSE)</f>
        <v>32433.287659163499</v>
      </c>
      <c r="K7" s="22">
        <f t="shared" si="1"/>
        <v>-1.5153868800553028E-2</v>
      </c>
      <c r="L7" s="22">
        <f t="shared" si="2"/>
        <v>-3.5916349588660523E-4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115569.5154</v>
      </c>
      <c r="F8" s="25">
        <f>VLOOKUP(C8,RA!B12:I42,8,0)</f>
        <v>19793.988399999998</v>
      </c>
      <c r="G8" s="16">
        <f t="shared" si="0"/>
        <v>95775.527000000002</v>
      </c>
      <c r="H8" s="27">
        <f>RA!J12</f>
        <v>17.127343946620002</v>
      </c>
      <c r="I8" s="20">
        <f>VLOOKUP(B8,RMS!B:D,3,FALSE)</f>
        <v>115569.533479487</v>
      </c>
      <c r="J8" s="21">
        <f>VLOOKUP(B8,RMS!B:E,4,FALSE)</f>
        <v>95775.528110256404</v>
      </c>
      <c r="K8" s="22">
        <f t="shared" si="1"/>
        <v>-1.8079486995702609E-2</v>
      </c>
      <c r="L8" s="22">
        <f t="shared" si="2"/>
        <v>-1.1102564021712169E-3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152167.56349999999</v>
      </c>
      <c r="F9" s="25">
        <f>VLOOKUP(C9,RA!B13:I43,8,0)</f>
        <v>47247.290200000003</v>
      </c>
      <c r="G9" s="16">
        <f t="shared" si="0"/>
        <v>104920.27329999999</v>
      </c>
      <c r="H9" s="27">
        <f>RA!J13</f>
        <v>31.049514833034699</v>
      </c>
      <c r="I9" s="20">
        <f>VLOOKUP(B9,RMS!B:D,3,FALSE)</f>
        <v>152167.70076324799</v>
      </c>
      <c r="J9" s="21">
        <f>VLOOKUP(B9,RMS!B:E,4,FALSE)</f>
        <v>104920.27295213701</v>
      </c>
      <c r="K9" s="22">
        <f t="shared" si="1"/>
        <v>-0.13726324800518341</v>
      </c>
      <c r="L9" s="22">
        <f t="shared" si="2"/>
        <v>3.4786298056133091E-4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95421.007899999997</v>
      </c>
      <c r="F10" s="25">
        <f>VLOOKUP(C10,RA!B14:I43,8,0)</f>
        <v>20141.629799999999</v>
      </c>
      <c r="G10" s="16">
        <f t="shared" si="0"/>
        <v>75279.378100000002</v>
      </c>
      <c r="H10" s="27">
        <f>RA!J14</f>
        <v>21.108171296102999</v>
      </c>
      <c r="I10" s="20">
        <f>VLOOKUP(B10,RMS!B:D,3,FALSE)</f>
        <v>95421.020865811995</v>
      </c>
      <c r="J10" s="21">
        <f>VLOOKUP(B10,RMS!B:E,4,FALSE)</f>
        <v>75279.380564102597</v>
      </c>
      <c r="K10" s="22">
        <f t="shared" si="1"/>
        <v>-1.2965811998583376E-2</v>
      </c>
      <c r="L10" s="22">
        <f t="shared" si="2"/>
        <v>-2.4641025956952944E-3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81172.127399999998</v>
      </c>
      <c r="F11" s="25">
        <f>VLOOKUP(C11,RA!B15:I44,8,0)</f>
        <v>17723.561000000002</v>
      </c>
      <c r="G11" s="16">
        <f t="shared" si="0"/>
        <v>63448.566399999996</v>
      </c>
      <c r="H11" s="27">
        <f>RA!J15</f>
        <v>21.8345404607444</v>
      </c>
      <c r="I11" s="20">
        <f>VLOOKUP(B11,RMS!B:D,3,FALSE)</f>
        <v>81172.243664957306</v>
      </c>
      <c r="J11" s="21">
        <f>VLOOKUP(B11,RMS!B:E,4,FALSE)</f>
        <v>63448.566175213702</v>
      </c>
      <c r="K11" s="22">
        <f t="shared" si="1"/>
        <v>-0.11626495730888564</v>
      </c>
      <c r="L11" s="22">
        <f t="shared" si="2"/>
        <v>2.2478629398392513E-4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652728.1838</v>
      </c>
      <c r="F12" s="25">
        <f>VLOOKUP(C12,RA!B16:I45,8,0)</f>
        <v>-1268.1076</v>
      </c>
      <c r="G12" s="16">
        <f t="shared" si="0"/>
        <v>653996.29139999999</v>
      </c>
      <c r="H12" s="27">
        <f>RA!J16</f>
        <v>-0.19427805194766301</v>
      </c>
      <c r="I12" s="20">
        <f>VLOOKUP(B12,RMS!B:D,3,FALSE)</f>
        <v>652727.69166068395</v>
      </c>
      <c r="J12" s="21">
        <f>VLOOKUP(B12,RMS!B:E,4,FALSE)</f>
        <v>653996.29173333303</v>
      </c>
      <c r="K12" s="22">
        <f t="shared" si="1"/>
        <v>0.4921393160475418</v>
      </c>
      <c r="L12" s="22">
        <f t="shared" si="2"/>
        <v>-3.333330387249589E-4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370242.66220000002</v>
      </c>
      <c r="F13" s="25">
        <f>VLOOKUP(C13,RA!B17:I46,8,0)</f>
        <v>46971.607400000001</v>
      </c>
      <c r="G13" s="16">
        <f t="shared" si="0"/>
        <v>323271.05480000004</v>
      </c>
      <c r="H13" s="27">
        <f>RA!J17</f>
        <v>12.6867085281022</v>
      </c>
      <c r="I13" s="20">
        <f>VLOOKUP(B13,RMS!B:D,3,FALSE)</f>
        <v>370242.79199145298</v>
      </c>
      <c r="J13" s="21">
        <f>VLOOKUP(B13,RMS!B:E,4,FALSE)</f>
        <v>323271.053282051</v>
      </c>
      <c r="K13" s="22">
        <f t="shared" si="1"/>
        <v>-0.12979145295685157</v>
      </c>
      <c r="L13" s="22">
        <f t="shared" si="2"/>
        <v>1.5179490437731147E-3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1082852.2631999999</v>
      </c>
      <c r="F14" s="25">
        <f>VLOOKUP(C14,RA!B18:I47,8,0)</f>
        <v>164509.64869999999</v>
      </c>
      <c r="G14" s="16">
        <f t="shared" si="0"/>
        <v>918342.61449999991</v>
      </c>
      <c r="H14" s="27">
        <f>RA!J18</f>
        <v>15.192252377424801</v>
      </c>
      <c r="I14" s="20">
        <f>VLOOKUP(B14,RMS!B:D,3,FALSE)</f>
        <v>1082852.4443196601</v>
      </c>
      <c r="J14" s="21">
        <f>VLOOKUP(B14,RMS!B:E,4,FALSE)</f>
        <v>918342.59799914504</v>
      </c>
      <c r="K14" s="22">
        <f t="shared" si="1"/>
        <v>-0.18111966014839709</v>
      </c>
      <c r="L14" s="22">
        <f t="shared" si="2"/>
        <v>1.650085486471653E-2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356212.09100000001</v>
      </c>
      <c r="F15" s="25">
        <f>VLOOKUP(C15,RA!B19:I48,8,0)</f>
        <v>37577.277699999999</v>
      </c>
      <c r="G15" s="16">
        <f t="shared" si="0"/>
        <v>318634.81330000004</v>
      </c>
      <c r="H15" s="27">
        <f>RA!J19</f>
        <v>10.5491303213512</v>
      </c>
      <c r="I15" s="20">
        <f>VLOOKUP(B15,RMS!B:D,3,FALSE)</f>
        <v>356212.09689487203</v>
      </c>
      <c r="J15" s="21">
        <f>VLOOKUP(B15,RMS!B:E,4,FALSE)</f>
        <v>318634.814201709</v>
      </c>
      <c r="K15" s="22">
        <f t="shared" si="1"/>
        <v>-5.8948720106855035E-3</v>
      </c>
      <c r="L15" s="22">
        <f t="shared" si="2"/>
        <v>-9.0170896146446466E-4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798419.09470000002</v>
      </c>
      <c r="F16" s="25">
        <f>VLOOKUP(C16,RA!B20:I49,8,0)</f>
        <v>84017.162800000006</v>
      </c>
      <c r="G16" s="16">
        <f t="shared" si="0"/>
        <v>714401.93189999997</v>
      </c>
      <c r="H16" s="27">
        <f>RA!J20</f>
        <v>10.522940064649701</v>
      </c>
      <c r="I16" s="20">
        <f>VLOOKUP(B16,RMS!B:D,3,FALSE)</f>
        <v>798419.25269999995</v>
      </c>
      <c r="J16" s="21">
        <f>VLOOKUP(B16,RMS!B:E,4,FALSE)</f>
        <v>714401.93189999997</v>
      </c>
      <c r="K16" s="22">
        <f t="shared" si="1"/>
        <v>-0.15799999993760139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272177.04060000001</v>
      </c>
      <c r="F17" s="25">
        <f>VLOOKUP(C17,RA!B21:I50,8,0)</f>
        <v>28321.548500000001</v>
      </c>
      <c r="G17" s="16">
        <f t="shared" si="0"/>
        <v>243855.4921</v>
      </c>
      <c r="H17" s="27">
        <f>RA!J21</f>
        <v>10.4055611882496</v>
      </c>
      <c r="I17" s="20">
        <f>VLOOKUP(B17,RMS!B:D,3,FALSE)</f>
        <v>272176.69315228797</v>
      </c>
      <c r="J17" s="21">
        <f>VLOOKUP(B17,RMS!B:E,4,FALSE)</f>
        <v>243855.492164216</v>
      </c>
      <c r="K17" s="22">
        <f t="shared" si="1"/>
        <v>0.34744771203259006</v>
      </c>
      <c r="L17" s="22">
        <f t="shared" si="2"/>
        <v>-6.4216001192107797E-5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1022044.041</v>
      </c>
      <c r="F18" s="25">
        <f>VLOOKUP(C18,RA!B22:I51,8,0)</f>
        <v>31331.496899999998</v>
      </c>
      <c r="G18" s="16">
        <f t="shared" si="0"/>
        <v>990712.54409999994</v>
      </c>
      <c r="H18" s="27">
        <f>RA!J22</f>
        <v>3.0655720930914399</v>
      </c>
      <c r="I18" s="20">
        <f>VLOOKUP(B18,RMS!B:D,3,FALSE)</f>
        <v>1022045.3933333301</v>
      </c>
      <c r="J18" s="21">
        <f>VLOOKUP(B18,RMS!B:E,4,FALSE)</f>
        <v>990712.54463333299</v>
      </c>
      <c r="K18" s="22">
        <f t="shared" si="1"/>
        <v>-1.3523333300836384</v>
      </c>
      <c r="L18" s="22">
        <f t="shared" si="2"/>
        <v>-5.3333304822444916E-4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1841132.0992000001</v>
      </c>
      <c r="F19" s="25">
        <f>VLOOKUP(C19,RA!B23:I52,8,0)</f>
        <v>231865.42910000001</v>
      </c>
      <c r="G19" s="16">
        <f t="shared" si="0"/>
        <v>1609266.6701</v>
      </c>
      <c r="H19" s="27">
        <f>RA!J23</f>
        <v>12.5936335149851</v>
      </c>
      <c r="I19" s="20">
        <f>VLOOKUP(B19,RMS!B:D,3,FALSE)</f>
        <v>1841133.2925726499</v>
      </c>
      <c r="J19" s="21">
        <f>VLOOKUP(B19,RMS!B:E,4,FALSE)</f>
        <v>1609266.69212479</v>
      </c>
      <c r="K19" s="22">
        <f t="shared" si="1"/>
        <v>-1.1933726498391479</v>
      </c>
      <c r="L19" s="22">
        <f t="shared" si="2"/>
        <v>-2.2024790057912469E-2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196273.56529999999</v>
      </c>
      <c r="F20" s="25">
        <f>VLOOKUP(C20,RA!B24:I53,8,0)</f>
        <v>27312.518599999999</v>
      </c>
      <c r="G20" s="16">
        <f t="shared" si="0"/>
        <v>168961.04669999998</v>
      </c>
      <c r="H20" s="27">
        <f>RA!J24</f>
        <v>13.9155359807386</v>
      </c>
      <c r="I20" s="20">
        <f>VLOOKUP(B20,RMS!B:D,3,FALSE)</f>
        <v>196273.59857903299</v>
      </c>
      <c r="J20" s="21">
        <f>VLOOKUP(B20,RMS!B:E,4,FALSE)</f>
        <v>168961.0403546</v>
      </c>
      <c r="K20" s="22">
        <f t="shared" si="1"/>
        <v>-3.3279032999416813E-2</v>
      </c>
      <c r="L20" s="22">
        <f t="shared" si="2"/>
        <v>6.3453999755438417E-3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192833.32800000001</v>
      </c>
      <c r="F21" s="25">
        <f>VLOOKUP(C21,RA!B25:I54,8,0)</f>
        <v>15522.1988</v>
      </c>
      <c r="G21" s="16">
        <f t="shared" si="0"/>
        <v>177311.1292</v>
      </c>
      <c r="H21" s="27">
        <f>RA!J25</f>
        <v>8.0495415190884394</v>
      </c>
      <c r="I21" s="20">
        <f>VLOOKUP(B21,RMS!B:D,3,FALSE)</f>
        <v>192833.31569521199</v>
      </c>
      <c r="J21" s="21">
        <f>VLOOKUP(B21,RMS!B:E,4,FALSE)</f>
        <v>177311.13592196201</v>
      </c>
      <c r="K21" s="22">
        <f t="shared" si="1"/>
        <v>1.2304788018809631E-2</v>
      </c>
      <c r="L21" s="22">
        <f t="shared" si="2"/>
        <v>-6.7219620104879141E-3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502175.74550000002</v>
      </c>
      <c r="F22" s="25">
        <f>VLOOKUP(C22,RA!B26:I55,8,0)</f>
        <v>110016.4647</v>
      </c>
      <c r="G22" s="16">
        <f t="shared" si="0"/>
        <v>392159.28080000001</v>
      </c>
      <c r="H22" s="27">
        <f>RA!J26</f>
        <v>21.9079606464188</v>
      </c>
      <c r="I22" s="20">
        <f>VLOOKUP(B22,RMS!B:D,3,FALSE)</f>
        <v>502175.71322034602</v>
      </c>
      <c r="J22" s="21">
        <f>VLOOKUP(B22,RMS!B:E,4,FALSE)</f>
        <v>392159.27197610901</v>
      </c>
      <c r="K22" s="22">
        <f t="shared" si="1"/>
        <v>3.2279653998557478E-2</v>
      </c>
      <c r="L22" s="22">
        <f t="shared" si="2"/>
        <v>8.8238909956999123E-3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164027.084</v>
      </c>
      <c r="F23" s="25">
        <f>VLOOKUP(C23,RA!B27:I56,8,0)</f>
        <v>46066.274599999997</v>
      </c>
      <c r="G23" s="16">
        <f t="shared" si="0"/>
        <v>117960.8094</v>
      </c>
      <c r="H23" s="27">
        <f>RA!J27</f>
        <v>28.0845537679619</v>
      </c>
      <c r="I23" s="20">
        <f>VLOOKUP(B23,RMS!B:D,3,FALSE)</f>
        <v>164026.92420350201</v>
      </c>
      <c r="J23" s="21">
        <f>VLOOKUP(B23,RMS!B:E,4,FALSE)</f>
        <v>117960.81683046</v>
      </c>
      <c r="K23" s="22">
        <f t="shared" si="1"/>
        <v>0.15979649798828177</v>
      </c>
      <c r="L23" s="22">
        <f t="shared" si="2"/>
        <v>-7.4304599984316155E-3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745520.45090000005</v>
      </c>
      <c r="F24" s="25">
        <f>VLOOKUP(C24,RA!B28:I57,8,0)</f>
        <v>18516.541499999999</v>
      </c>
      <c r="G24" s="16">
        <f t="shared" si="0"/>
        <v>727003.9094</v>
      </c>
      <c r="H24" s="27">
        <f>RA!J28</f>
        <v>2.4837067149058898</v>
      </c>
      <c r="I24" s="20">
        <f>VLOOKUP(B24,RMS!B:D,3,FALSE)</f>
        <v>745520.45084247796</v>
      </c>
      <c r="J24" s="21">
        <f>VLOOKUP(B24,RMS!B:E,4,FALSE)</f>
        <v>727003.915620354</v>
      </c>
      <c r="K24" s="22">
        <f t="shared" si="1"/>
        <v>5.7522091083228588E-5</v>
      </c>
      <c r="L24" s="22">
        <f t="shared" si="2"/>
        <v>-6.2203540001064539E-3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673193.80859999999</v>
      </c>
      <c r="F25" s="25">
        <f>VLOOKUP(C25,RA!B29:I58,8,0)</f>
        <v>97165.179300000003</v>
      </c>
      <c r="G25" s="16">
        <f t="shared" si="0"/>
        <v>576028.62930000003</v>
      </c>
      <c r="H25" s="27">
        <f>RA!J29</f>
        <v>14.433463002588899</v>
      </c>
      <c r="I25" s="20">
        <f>VLOOKUP(B25,RMS!B:D,3,FALSE)</f>
        <v>673196.54469380504</v>
      </c>
      <c r="J25" s="21">
        <f>VLOOKUP(B25,RMS!B:E,4,FALSE)</f>
        <v>576028.60612486897</v>
      </c>
      <c r="K25" s="22">
        <f t="shared" si="1"/>
        <v>-2.736093805055134</v>
      </c>
      <c r="L25" s="22">
        <f t="shared" si="2"/>
        <v>2.3175131063908339E-2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937059.1764</v>
      </c>
      <c r="F26" s="25">
        <f>VLOOKUP(C26,RA!B30:I59,8,0)</f>
        <v>99558.756200000003</v>
      </c>
      <c r="G26" s="16">
        <f t="shared" si="0"/>
        <v>837500.42020000005</v>
      </c>
      <c r="H26" s="27">
        <f>RA!J30</f>
        <v>10.6245964723899</v>
      </c>
      <c r="I26" s="20">
        <f>VLOOKUP(B26,RMS!B:D,3,FALSE)</f>
        <v>937059.17931769905</v>
      </c>
      <c r="J26" s="21">
        <f>VLOOKUP(B26,RMS!B:E,4,FALSE)</f>
        <v>837500.40426919202</v>
      </c>
      <c r="K26" s="22">
        <f t="shared" si="1"/>
        <v>-2.9176990501582623E-3</v>
      </c>
      <c r="L26" s="22">
        <f t="shared" si="2"/>
        <v>1.5930808032862842E-2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615442.34820000001</v>
      </c>
      <c r="F27" s="25">
        <f>VLOOKUP(C27,RA!B31:I60,8,0)</f>
        <v>33805.8387</v>
      </c>
      <c r="G27" s="16">
        <f t="shared" si="0"/>
        <v>581636.50950000004</v>
      </c>
      <c r="H27" s="27">
        <f>RA!J31</f>
        <v>5.4929334646653398</v>
      </c>
      <c r="I27" s="20">
        <f>VLOOKUP(B27,RMS!B:D,3,FALSE)</f>
        <v>615442.32149469003</v>
      </c>
      <c r="J27" s="21">
        <f>VLOOKUP(B27,RMS!B:E,4,FALSE)</f>
        <v>581636.50625309697</v>
      </c>
      <c r="K27" s="22">
        <f t="shared" si="1"/>
        <v>2.6705309981480241E-2</v>
      </c>
      <c r="L27" s="22">
        <f t="shared" si="2"/>
        <v>3.2469030702486634E-3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89779.651500000007</v>
      </c>
      <c r="F28" s="25">
        <f>VLOOKUP(C28,RA!B32:I61,8,0)</f>
        <v>24893.008900000001</v>
      </c>
      <c r="G28" s="16">
        <f t="shared" si="0"/>
        <v>64886.642600000006</v>
      </c>
      <c r="H28" s="27">
        <f>RA!J32</f>
        <v>27.726782722029199</v>
      </c>
      <c r="I28" s="20">
        <f>VLOOKUP(B28,RMS!B:D,3,FALSE)</f>
        <v>89779.6279189169</v>
      </c>
      <c r="J28" s="21">
        <f>VLOOKUP(B28,RMS!B:E,4,FALSE)</f>
        <v>64886.624941332098</v>
      </c>
      <c r="K28" s="22">
        <f t="shared" si="1"/>
        <v>2.3581083107274026E-2</v>
      </c>
      <c r="L28" s="22">
        <f t="shared" si="2"/>
        <v>1.7658667908108328E-2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115388.428</v>
      </c>
      <c r="F30" s="25">
        <f>VLOOKUP(C30,RA!B34:I64,8,0)</f>
        <v>12155.5563</v>
      </c>
      <c r="G30" s="16">
        <f t="shared" si="0"/>
        <v>103232.8717</v>
      </c>
      <c r="H30" s="27">
        <f>RA!J34</f>
        <v>10.5344673731061</v>
      </c>
      <c r="I30" s="20">
        <f>VLOOKUP(B30,RMS!B:D,3,FALSE)</f>
        <v>115388.4259</v>
      </c>
      <c r="J30" s="21">
        <f>VLOOKUP(B30,RMS!B:E,4,FALSE)</f>
        <v>103232.87330000001</v>
      </c>
      <c r="K30" s="22">
        <f t="shared" si="1"/>
        <v>2.0999999978812411E-3</v>
      </c>
      <c r="L30" s="22">
        <f t="shared" si="2"/>
        <v>-1.6000000032363459E-3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1145922.31</v>
      </c>
      <c r="F31" s="25">
        <f>VLOOKUP(C31,RA!B34:I65,8,0)</f>
        <v>-37742.65</v>
      </c>
      <c r="G31" s="16">
        <f t="shared" si="0"/>
        <v>1183664.96</v>
      </c>
      <c r="H31" s="27">
        <f>RA!J34</f>
        <v>10.5344673731061</v>
      </c>
      <c r="I31" s="20">
        <f>VLOOKUP(B31,RMS!B:D,3,FALSE)</f>
        <v>1145922.31</v>
      </c>
      <c r="J31" s="21">
        <f>VLOOKUP(B31,RMS!B:E,4,FALSE)</f>
        <v>1183664.96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62333.38</v>
      </c>
      <c r="F32" s="25">
        <f>VLOOKUP(C32,RA!B34:I65,8,0)</f>
        <v>-6125.08</v>
      </c>
      <c r="G32" s="16">
        <f t="shared" si="0"/>
        <v>68458.459999999992</v>
      </c>
      <c r="H32" s="27">
        <f>RA!J34</f>
        <v>10.5344673731061</v>
      </c>
      <c r="I32" s="20">
        <f>VLOOKUP(B32,RMS!B:D,3,FALSE)</f>
        <v>62333.38</v>
      </c>
      <c r="J32" s="21">
        <f>VLOOKUP(B32,RMS!B:E,4,FALSE)</f>
        <v>68458.460000000006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8054.7</v>
      </c>
      <c r="F33" s="25">
        <f>VLOOKUP(C33,RA!B34:I66,8,0)</f>
        <v>-816.27</v>
      </c>
      <c r="G33" s="16">
        <f t="shared" si="0"/>
        <v>8870.9699999999993</v>
      </c>
      <c r="H33" s="27">
        <f>RA!J35</f>
        <v>-19.094416822064201</v>
      </c>
      <c r="I33" s="20">
        <f>VLOOKUP(B33,RMS!B:D,3,FALSE)</f>
        <v>8054.7</v>
      </c>
      <c r="J33" s="21">
        <f>VLOOKUP(B33,RMS!B:E,4,FALSE)</f>
        <v>8870.9699999999993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107219.78</v>
      </c>
      <c r="F34" s="25">
        <f>VLOOKUP(C34,RA!B34:I67,8,0)</f>
        <v>-21880.28</v>
      </c>
      <c r="G34" s="16">
        <f t="shared" si="0"/>
        <v>129100.06</v>
      </c>
      <c r="H34" s="27">
        <f>RA!J34</f>
        <v>10.5344673731061</v>
      </c>
      <c r="I34" s="20">
        <f>VLOOKUP(B34,RMS!B:D,3,FALSE)</f>
        <v>107219.78</v>
      </c>
      <c r="J34" s="21">
        <f>VLOOKUP(B34,RMS!B:E,4,FALSE)</f>
        <v>129100.06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-19.094416822064201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31636.752199999999</v>
      </c>
      <c r="F36" s="25">
        <f>VLOOKUP(C36,RA!B8:I68,8,0)</f>
        <v>2079.8384000000001</v>
      </c>
      <c r="G36" s="16">
        <f t="shared" si="0"/>
        <v>29556.913799999998</v>
      </c>
      <c r="H36" s="27">
        <f>RA!J35</f>
        <v>-19.094416822064201</v>
      </c>
      <c r="I36" s="20">
        <f>VLOOKUP(B36,RMS!B:D,3,FALSE)</f>
        <v>31636.7521367521</v>
      </c>
      <c r="J36" s="21">
        <f>VLOOKUP(B36,RMS!B:E,4,FALSE)</f>
        <v>29556.914529914498</v>
      </c>
      <c r="K36" s="22">
        <f t="shared" si="1"/>
        <v>6.3247898651752621E-5</v>
      </c>
      <c r="L36" s="22">
        <f t="shared" si="2"/>
        <v>-7.2991449997061864E-4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235014.4357</v>
      </c>
      <c r="F37" s="25">
        <f>VLOOKUP(C37,RA!B8:I69,8,0)</f>
        <v>13548.2292</v>
      </c>
      <c r="G37" s="16">
        <f t="shared" si="0"/>
        <v>221466.2065</v>
      </c>
      <c r="H37" s="27">
        <f>RA!J36</f>
        <v>-3.2936482404291398</v>
      </c>
      <c r="I37" s="20">
        <f>VLOOKUP(B37,RMS!B:D,3,FALSE)</f>
        <v>235014.43137521399</v>
      </c>
      <c r="J37" s="21">
        <f>VLOOKUP(B37,RMS!B:E,4,FALSE)</f>
        <v>221466.20754017099</v>
      </c>
      <c r="K37" s="22">
        <f t="shared" si="1"/>
        <v>4.3247860157862306E-3</v>
      </c>
      <c r="L37" s="22">
        <f t="shared" si="2"/>
        <v>-1.0401709878351539E-3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28307.7</v>
      </c>
      <c r="F38" s="25">
        <f>VLOOKUP(C38,RA!B9:I70,8,0)</f>
        <v>-7295.69</v>
      </c>
      <c r="G38" s="16">
        <f t="shared" si="0"/>
        <v>35603.39</v>
      </c>
      <c r="H38" s="27">
        <f>RA!J37</f>
        <v>-9.8263241941957897</v>
      </c>
      <c r="I38" s="20">
        <f>VLOOKUP(B38,RMS!B:D,3,FALSE)</f>
        <v>28307.7</v>
      </c>
      <c r="J38" s="21">
        <f>VLOOKUP(B38,RMS!B:E,4,FALSE)</f>
        <v>35603.39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42852.17</v>
      </c>
      <c r="F39" s="25">
        <f>VLOOKUP(C39,RA!B10:I71,8,0)</f>
        <v>5172.87</v>
      </c>
      <c r="G39" s="16">
        <f t="shared" si="0"/>
        <v>37679.299999999996</v>
      </c>
      <c r="H39" s="27">
        <f>RA!J38</f>
        <v>-10.134083206078399</v>
      </c>
      <c r="I39" s="20">
        <f>VLOOKUP(B39,RMS!B:D,3,FALSE)</f>
        <v>42852.17</v>
      </c>
      <c r="J39" s="21">
        <f>VLOOKUP(B39,RMS!B:E,4,FALSE)</f>
        <v>37679.300000000003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-20.406943569554102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8893.4179999999997</v>
      </c>
      <c r="F41" s="25">
        <f>VLOOKUP(C41,RA!B8:I72,8,0)</f>
        <v>851.83050000000003</v>
      </c>
      <c r="G41" s="16">
        <f t="shared" si="0"/>
        <v>8041.5874999999996</v>
      </c>
      <c r="H41" s="27">
        <f>RA!J39</f>
        <v>-20.406943569554102</v>
      </c>
      <c r="I41" s="20">
        <f>VLOOKUP(B41,RMS!B:D,3,FALSE)</f>
        <v>8893.4180470463707</v>
      </c>
      <c r="J41" s="21">
        <f>VLOOKUP(B41,RMS!B:E,4,FALSE)</f>
        <v>8041.5874139626403</v>
      </c>
      <c r="K41" s="22">
        <f t="shared" si="1"/>
        <v>-4.7046371037140489E-5</v>
      </c>
      <c r="L41" s="22">
        <f t="shared" si="2"/>
        <v>8.6037359324109275E-5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13357777.3927</v>
      </c>
      <c r="E7" s="51">
        <v>15399352.272399999</v>
      </c>
      <c r="F7" s="52">
        <v>86.7424626465681</v>
      </c>
      <c r="G7" s="51">
        <v>21994206.509599999</v>
      </c>
      <c r="H7" s="52">
        <v>-39.266836533204298</v>
      </c>
      <c r="I7" s="51">
        <v>1324903.7520000001</v>
      </c>
      <c r="J7" s="52">
        <v>9.91859433683973</v>
      </c>
      <c r="K7" s="51">
        <v>2182910.1762000001</v>
      </c>
      <c r="L7" s="52">
        <v>9.9249326191749905</v>
      </c>
      <c r="M7" s="52">
        <v>-0.39305622079861002</v>
      </c>
      <c r="N7" s="51">
        <v>333470334.80010003</v>
      </c>
      <c r="O7" s="51">
        <v>3188845008.2652001</v>
      </c>
      <c r="P7" s="51">
        <v>758936</v>
      </c>
      <c r="Q7" s="51">
        <v>790898</v>
      </c>
      <c r="R7" s="52">
        <v>-4.0412290839020999</v>
      </c>
      <c r="S7" s="51">
        <v>17.600663814471801</v>
      </c>
      <c r="T7" s="51">
        <v>16.292840444911999</v>
      </c>
      <c r="U7" s="53">
        <v>7.4305343443042</v>
      </c>
    </row>
    <row r="8" spans="1:23" ht="12" thickBot="1">
      <c r="A8" s="79">
        <v>42507</v>
      </c>
      <c r="B8" s="69" t="s">
        <v>6</v>
      </c>
      <c r="C8" s="70"/>
      <c r="D8" s="54">
        <v>440465.1826</v>
      </c>
      <c r="E8" s="54">
        <v>555689.25340000005</v>
      </c>
      <c r="F8" s="55">
        <v>79.264657343110699</v>
      </c>
      <c r="G8" s="54">
        <v>669805.11679999996</v>
      </c>
      <c r="H8" s="55">
        <v>-34.239800271409301</v>
      </c>
      <c r="I8" s="54">
        <v>122141.7496</v>
      </c>
      <c r="J8" s="55">
        <v>27.730171288231102</v>
      </c>
      <c r="K8" s="54">
        <v>168358.66740000001</v>
      </c>
      <c r="L8" s="55">
        <v>25.135470478985798</v>
      </c>
      <c r="M8" s="55">
        <v>-0.27451463303753898</v>
      </c>
      <c r="N8" s="54">
        <v>10225029.1141</v>
      </c>
      <c r="O8" s="54">
        <v>117441272.2737</v>
      </c>
      <c r="P8" s="54">
        <v>21366</v>
      </c>
      <c r="Q8" s="54">
        <v>22511</v>
      </c>
      <c r="R8" s="55">
        <v>-5.0864022033672498</v>
      </c>
      <c r="S8" s="54">
        <v>20.6152383506506</v>
      </c>
      <c r="T8" s="54">
        <v>20.787174492470399</v>
      </c>
      <c r="U8" s="56">
        <v>-0.83402451572603598</v>
      </c>
    </row>
    <row r="9" spans="1:23" ht="12" thickBot="1">
      <c r="A9" s="80"/>
      <c r="B9" s="69" t="s">
        <v>7</v>
      </c>
      <c r="C9" s="70"/>
      <c r="D9" s="54">
        <v>48157.806499999999</v>
      </c>
      <c r="E9" s="54">
        <v>75886.694099999993</v>
      </c>
      <c r="F9" s="55">
        <v>63.460145511859899</v>
      </c>
      <c r="G9" s="54">
        <v>180798.53320000001</v>
      </c>
      <c r="H9" s="55">
        <v>-73.363828982656798</v>
      </c>
      <c r="I9" s="54">
        <v>10654.420599999999</v>
      </c>
      <c r="J9" s="55">
        <v>22.123974022778601</v>
      </c>
      <c r="K9" s="54">
        <v>29746.681</v>
      </c>
      <c r="L9" s="55">
        <v>16.452943767577001</v>
      </c>
      <c r="M9" s="55">
        <v>-0.64182825640278995</v>
      </c>
      <c r="N9" s="54">
        <v>1195798.2967000001</v>
      </c>
      <c r="O9" s="54">
        <v>16140203.065199999</v>
      </c>
      <c r="P9" s="54">
        <v>2772</v>
      </c>
      <c r="Q9" s="54">
        <v>2833</v>
      </c>
      <c r="R9" s="55">
        <v>-2.1531944934698202</v>
      </c>
      <c r="S9" s="54">
        <v>17.372946067821101</v>
      </c>
      <c r="T9" s="54">
        <v>17.773301694316999</v>
      </c>
      <c r="U9" s="56">
        <v>-2.3044774612952099</v>
      </c>
    </row>
    <row r="10" spans="1:23" ht="12" thickBot="1">
      <c r="A10" s="80"/>
      <c r="B10" s="69" t="s">
        <v>8</v>
      </c>
      <c r="C10" s="70"/>
      <c r="D10" s="54">
        <v>80874.343200000003</v>
      </c>
      <c r="E10" s="54">
        <v>111647.62390000001</v>
      </c>
      <c r="F10" s="55">
        <v>72.437137822509399</v>
      </c>
      <c r="G10" s="54">
        <v>281570.64799999999</v>
      </c>
      <c r="H10" s="55">
        <v>-71.277424058774798</v>
      </c>
      <c r="I10" s="54">
        <v>24450.615099999999</v>
      </c>
      <c r="J10" s="55">
        <v>30.232845340745801</v>
      </c>
      <c r="K10" s="54">
        <v>56003.836600000002</v>
      </c>
      <c r="L10" s="55">
        <v>19.889799237880801</v>
      </c>
      <c r="M10" s="55">
        <v>-0.56341178418479998</v>
      </c>
      <c r="N10" s="54">
        <v>2066903.9171</v>
      </c>
      <c r="O10" s="54">
        <v>27541417.347800002</v>
      </c>
      <c r="P10" s="54">
        <v>78828</v>
      </c>
      <c r="Q10" s="54">
        <v>82682</v>
      </c>
      <c r="R10" s="55">
        <v>-4.6612321908033199</v>
      </c>
      <c r="S10" s="54">
        <v>1.0259595981123499</v>
      </c>
      <c r="T10" s="54">
        <v>0.95587321061415997</v>
      </c>
      <c r="U10" s="56">
        <v>6.83130092326609</v>
      </c>
    </row>
    <row r="11" spans="1:23" ht="12" thickBot="1">
      <c r="A11" s="80"/>
      <c r="B11" s="69" t="s">
        <v>9</v>
      </c>
      <c r="C11" s="70"/>
      <c r="D11" s="54">
        <v>40200.797700000003</v>
      </c>
      <c r="E11" s="54">
        <v>63868.215199999999</v>
      </c>
      <c r="F11" s="55">
        <v>62.943355429791303</v>
      </c>
      <c r="G11" s="54">
        <v>91368.079299999998</v>
      </c>
      <c r="H11" s="55">
        <v>-56.0012665167188</v>
      </c>
      <c r="I11" s="54">
        <v>7767.5104000000001</v>
      </c>
      <c r="J11" s="55">
        <v>19.3217817665345</v>
      </c>
      <c r="K11" s="54">
        <v>20765.027699999999</v>
      </c>
      <c r="L11" s="55">
        <v>22.7267858305521</v>
      </c>
      <c r="M11" s="55">
        <v>-0.62593305859158599</v>
      </c>
      <c r="N11" s="54">
        <v>940500.07279999997</v>
      </c>
      <c r="O11" s="54">
        <v>9456196.8462000005</v>
      </c>
      <c r="P11" s="54">
        <v>1861</v>
      </c>
      <c r="Q11" s="54">
        <v>1903</v>
      </c>
      <c r="R11" s="55">
        <v>-2.2070415133999002</v>
      </c>
      <c r="S11" s="54">
        <v>21.601718269747401</v>
      </c>
      <c r="T11" s="54">
        <v>21.990443352601201</v>
      </c>
      <c r="U11" s="56">
        <v>-1.79951001119251</v>
      </c>
    </row>
    <row r="12" spans="1:23" ht="12" thickBot="1">
      <c r="A12" s="80"/>
      <c r="B12" s="69" t="s">
        <v>10</v>
      </c>
      <c r="C12" s="70"/>
      <c r="D12" s="54">
        <v>115569.5154</v>
      </c>
      <c r="E12" s="54">
        <v>176922.53890000001</v>
      </c>
      <c r="F12" s="55">
        <v>65.322098653197699</v>
      </c>
      <c r="G12" s="54">
        <v>412219.76880000002</v>
      </c>
      <c r="H12" s="55">
        <v>-71.964101640144307</v>
      </c>
      <c r="I12" s="54">
        <v>19793.988399999998</v>
      </c>
      <c r="J12" s="55">
        <v>17.127343946620002</v>
      </c>
      <c r="K12" s="54">
        <v>9607.1566999999995</v>
      </c>
      <c r="L12" s="55">
        <v>2.3305909680089099</v>
      </c>
      <c r="M12" s="55">
        <v>1.0603378312753</v>
      </c>
      <c r="N12" s="54">
        <v>3505121.2204</v>
      </c>
      <c r="O12" s="54">
        <v>31148546.853999998</v>
      </c>
      <c r="P12" s="54">
        <v>1351</v>
      </c>
      <c r="Q12" s="54">
        <v>1526</v>
      </c>
      <c r="R12" s="55">
        <v>-11.4678899082569</v>
      </c>
      <c r="S12" s="54">
        <v>85.543682753515895</v>
      </c>
      <c r="T12" s="54">
        <v>80.652832830930606</v>
      </c>
      <c r="U12" s="56">
        <v>5.7173712484156001</v>
      </c>
    </row>
    <row r="13" spans="1:23" ht="12" thickBot="1">
      <c r="A13" s="80"/>
      <c r="B13" s="69" t="s">
        <v>11</v>
      </c>
      <c r="C13" s="70"/>
      <c r="D13" s="54">
        <v>152167.56349999999</v>
      </c>
      <c r="E13" s="54">
        <v>254109.09700000001</v>
      </c>
      <c r="F13" s="55">
        <v>59.882768974618799</v>
      </c>
      <c r="G13" s="54">
        <v>375435.40919999999</v>
      </c>
      <c r="H13" s="55">
        <v>-59.469043203930198</v>
      </c>
      <c r="I13" s="54">
        <v>47247.290200000003</v>
      </c>
      <c r="J13" s="55">
        <v>31.049514833034699</v>
      </c>
      <c r="K13" s="54">
        <v>87538.122900000002</v>
      </c>
      <c r="L13" s="55">
        <v>23.3164269418624</v>
      </c>
      <c r="M13" s="55">
        <v>-0.46026612594865202</v>
      </c>
      <c r="N13" s="54">
        <v>4174802.909</v>
      </c>
      <c r="O13" s="54">
        <v>50189525.733199999</v>
      </c>
      <c r="P13" s="54">
        <v>7383</v>
      </c>
      <c r="Q13" s="54">
        <v>7779</v>
      </c>
      <c r="R13" s="55">
        <v>-5.0906286155032801</v>
      </c>
      <c r="S13" s="54">
        <v>20.610532778003499</v>
      </c>
      <c r="T13" s="54">
        <v>20.982008021596599</v>
      </c>
      <c r="U13" s="56">
        <v>-1.8023563368994699</v>
      </c>
    </row>
    <row r="14" spans="1:23" ht="12" thickBot="1">
      <c r="A14" s="80"/>
      <c r="B14" s="69" t="s">
        <v>12</v>
      </c>
      <c r="C14" s="70"/>
      <c r="D14" s="54">
        <v>95421.007899999997</v>
      </c>
      <c r="E14" s="54">
        <v>175596.7401</v>
      </c>
      <c r="F14" s="55">
        <v>54.340990525028602</v>
      </c>
      <c r="G14" s="54">
        <v>207982.70209999999</v>
      </c>
      <c r="H14" s="55">
        <v>-54.120699973346497</v>
      </c>
      <c r="I14" s="54">
        <v>20141.629799999999</v>
      </c>
      <c r="J14" s="55">
        <v>21.108171296102999</v>
      </c>
      <c r="K14" s="54">
        <v>43073.046000000002</v>
      </c>
      <c r="L14" s="55">
        <v>20.709917490777698</v>
      </c>
      <c r="M14" s="55">
        <v>-0.53238436399413203</v>
      </c>
      <c r="N14" s="54">
        <v>2570265.375</v>
      </c>
      <c r="O14" s="54">
        <v>23003898.7773</v>
      </c>
      <c r="P14" s="54">
        <v>1825</v>
      </c>
      <c r="Q14" s="54">
        <v>1834</v>
      </c>
      <c r="R14" s="55">
        <v>-0.49073064340240402</v>
      </c>
      <c r="S14" s="54">
        <v>52.285483780821899</v>
      </c>
      <c r="T14" s="54">
        <v>50.3556157579062</v>
      </c>
      <c r="U14" s="56">
        <v>3.6910206875116902</v>
      </c>
    </row>
    <row r="15" spans="1:23" ht="12" thickBot="1">
      <c r="A15" s="80"/>
      <c r="B15" s="69" t="s">
        <v>13</v>
      </c>
      <c r="C15" s="70"/>
      <c r="D15" s="54">
        <v>81172.127399999998</v>
      </c>
      <c r="E15" s="54">
        <v>125384.9476</v>
      </c>
      <c r="F15" s="55">
        <v>64.738334986551493</v>
      </c>
      <c r="G15" s="54">
        <v>162471.96960000001</v>
      </c>
      <c r="H15" s="55">
        <v>-50.039303641210999</v>
      </c>
      <c r="I15" s="54">
        <v>17723.561000000002</v>
      </c>
      <c r="J15" s="55">
        <v>21.8345404607444</v>
      </c>
      <c r="K15" s="54">
        <v>28842.936900000001</v>
      </c>
      <c r="L15" s="55">
        <v>17.752561854829601</v>
      </c>
      <c r="M15" s="55">
        <v>-0.38551469077339301</v>
      </c>
      <c r="N15" s="54">
        <v>2288939.3272000002</v>
      </c>
      <c r="O15" s="54">
        <v>18902063.724300001</v>
      </c>
      <c r="P15" s="54">
        <v>3406</v>
      </c>
      <c r="Q15" s="54">
        <v>3591</v>
      </c>
      <c r="R15" s="55">
        <v>-5.1517683096630504</v>
      </c>
      <c r="S15" s="54">
        <v>23.8320984732824</v>
      </c>
      <c r="T15" s="54">
        <v>23.2899512113617</v>
      </c>
      <c r="U15" s="56">
        <v>2.27486162214583</v>
      </c>
    </row>
    <row r="16" spans="1:23" ht="12" thickBot="1">
      <c r="A16" s="80"/>
      <c r="B16" s="69" t="s">
        <v>14</v>
      </c>
      <c r="C16" s="70"/>
      <c r="D16" s="54">
        <v>652728.1838</v>
      </c>
      <c r="E16" s="54">
        <v>840415.45990000002</v>
      </c>
      <c r="F16" s="55">
        <v>77.6673222881534</v>
      </c>
      <c r="G16" s="54">
        <v>1292117.9786</v>
      </c>
      <c r="H16" s="55">
        <v>-49.483855606805697</v>
      </c>
      <c r="I16" s="54">
        <v>-1268.1076</v>
      </c>
      <c r="J16" s="55">
        <v>-0.19427805194766301</v>
      </c>
      <c r="K16" s="54">
        <v>64852.688000000002</v>
      </c>
      <c r="L16" s="55">
        <v>5.0190995771351599</v>
      </c>
      <c r="M16" s="55">
        <v>-1.0195536629106301</v>
      </c>
      <c r="N16" s="54">
        <v>19397240.175799999</v>
      </c>
      <c r="O16" s="54">
        <v>158023657.0469</v>
      </c>
      <c r="P16" s="54">
        <v>34526</v>
      </c>
      <c r="Q16" s="54">
        <v>36194</v>
      </c>
      <c r="R16" s="55">
        <v>-4.6084986461844597</v>
      </c>
      <c r="S16" s="54">
        <v>18.905409946127602</v>
      </c>
      <c r="T16" s="54">
        <v>19.0318886279494</v>
      </c>
      <c r="U16" s="56">
        <v>-0.669007877545301</v>
      </c>
    </row>
    <row r="17" spans="1:21" ht="12" thickBot="1">
      <c r="A17" s="80"/>
      <c r="B17" s="69" t="s">
        <v>15</v>
      </c>
      <c r="C17" s="70"/>
      <c r="D17" s="54">
        <v>370242.66220000002</v>
      </c>
      <c r="E17" s="54">
        <v>477467.386</v>
      </c>
      <c r="F17" s="55">
        <v>77.543026614178004</v>
      </c>
      <c r="G17" s="54">
        <v>435150.31780000002</v>
      </c>
      <c r="H17" s="55">
        <v>-14.916145742040399</v>
      </c>
      <c r="I17" s="54">
        <v>46971.607400000001</v>
      </c>
      <c r="J17" s="55">
        <v>12.6867085281022</v>
      </c>
      <c r="K17" s="54">
        <v>42110.020199999999</v>
      </c>
      <c r="L17" s="55">
        <v>9.6771204058626594</v>
      </c>
      <c r="M17" s="55">
        <v>0.11544965252712</v>
      </c>
      <c r="N17" s="54">
        <v>16646782.181500001</v>
      </c>
      <c r="O17" s="54">
        <v>190903083.5501</v>
      </c>
      <c r="P17" s="54">
        <v>9499</v>
      </c>
      <c r="Q17" s="54">
        <v>9846</v>
      </c>
      <c r="R17" s="55">
        <v>-3.5242738167783898</v>
      </c>
      <c r="S17" s="54">
        <v>38.977014654174098</v>
      </c>
      <c r="T17" s="54">
        <v>35.835452894576498</v>
      </c>
      <c r="U17" s="56">
        <v>8.0600368896164802</v>
      </c>
    </row>
    <row r="18" spans="1:21" ht="12" customHeight="1" thickBot="1">
      <c r="A18" s="80"/>
      <c r="B18" s="69" t="s">
        <v>16</v>
      </c>
      <c r="C18" s="70"/>
      <c r="D18" s="54">
        <v>1082852.2631999999</v>
      </c>
      <c r="E18" s="54">
        <v>1414185.1185000001</v>
      </c>
      <c r="F18" s="55">
        <v>76.570757889784701</v>
      </c>
      <c r="G18" s="54">
        <v>2227049.2963</v>
      </c>
      <c r="H18" s="55">
        <v>-51.377265649258803</v>
      </c>
      <c r="I18" s="54">
        <v>164509.64869999999</v>
      </c>
      <c r="J18" s="55">
        <v>15.192252377424801</v>
      </c>
      <c r="K18" s="54">
        <v>236571.0926</v>
      </c>
      <c r="L18" s="55">
        <v>10.6226248782655</v>
      </c>
      <c r="M18" s="55">
        <v>-0.30460798531223399</v>
      </c>
      <c r="N18" s="54">
        <v>26999595.2498</v>
      </c>
      <c r="O18" s="54">
        <v>356297612.83670002</v>
      </c>
      <c r="P18" s="54">
        <v>54607</v>
      </c>
      <c r="Q18" s="54">
        <v>56888</v>
      </c>
      <c r="R18" s="55">
        <v>-4.00963296301504</v>
      </c>
      <c r="S18" s="54">
        <v>19.829916735949599</v>
      </c>
      <c r="T18" s="54">
        <v>19.967467515117399</v>
      </c>
      <c r="U18" s="56">
        <v>-0.69365283273455203</v>
      </c>
    </row>
    <row r="19" spans="1:21" ht="12" customHeight="1" thickBot="1">
      <c r="A19" s="80"/>
      <c r="B19" s="69" t="s">
        <v>17</v>
      </c>
      <c r="C19" s="70"/>
      <c r="D19" s="54">
        <v>356212.09100000001</v>
      </c>
      <c r="E19" s="54">
        <v>436925.06829999998</v>
      </c>
      <c r="F19" s="55">
        <v>81.527043615501299</v>
      </c>
      <c r="G19" s="54">
        <v>575829.34600000002</v>
      </c>
      <c r="H19" s="55">
        <v>-38.139295352967302</v>
      </c>
      <c r="I19" s="54">
        <v>37577.277699999999</v>
      </c>
      <c r="J19" s="55">
        <v>10.5491303213512</v>
      </c>
      <c r="K19" s="54">
        <v>58373.847099999999</v>
      </c>
      <c r="L19" s="55">
        <v>10.137351891752999</v>
      </c>
      <c r="M19" s="55">
        <v>-0.35626518437911903</v>
      </c>
      <c r="N19" s="54">
        <v>8495446.1415999997</v>
      </c>
      <c r="O19" s="54">
        <v>102248197.4989</v>
      </c>
      <c r="P19" s="54">
        <v>7638</v>
      </c>
      <c r="Q19" s="54">
        <v>8194</v>
      </c>
      <c r="R19" s="55">
        <v>-6.7854527703197398</v>
      </c>
      <c r="S19" s="54">
        <v>46.636827834511699</v>
      </c>
      <c r="T19" s="54">
        <v>46.148938845496701</v>
      </c>
      <c r="U19" s="56">
        <v>1.04614531405566</v>
      </c>
    </row>
    <row r="20" spans="1:21" ht="12" thickBot="1">
      <c r="A20" s="80"/>
      <c r="B20" s="69" t="s">
        <v>18</v>
      </c>
      <c r="C20" s="70"/>
      <c r="D20" s="54">
        <v>798419.09470000002</v>
      </c>
      <c r="E20" s="54">
        <v>855702.59100000001</v>
      </c>
      <c r="F20" s="55">
        <v>93.305676890255</v>
      </c>
      <c r="G20" s="54">
        <v>1198681.4754000001</v>
      </c>
      <c r="H20" s="55">
        <v>-33.391888413594799</v>
      </c>
      <c r="I20" s="54">
        <v>84017.162800000006</v>
      </c>
      <c r="J20" s="55">
        <v>10.522940064649701</v>
      </c>
      <c r="K20" s="54">
        <v>87917.201700000005</v>
      </c>
      <c r="L20" s="55">
        <v>7.3344923988803599</v>
      </c>
      <c r="M20" s="55">
        <v>-4.4360362074626999E-2</v>
      </c>
      <c r="N20" s="54">
        <v>20728063.734000001</v>
      </c>
      <c r="O20" s="54">
        <v>178088283.58700001</v>
      </c>
      <c r="P20" s="54">
        <v>36745</v>
      </c>
      <c r="Q20" s="54">
        <v>37736</v>
      </c>
      <c r="R20" s="55">
        <v>-2.6261394954420099</v>
      </c>
      <c r="S20" s="54">
        <v>21.728645930058502</v>
      </c>
      <c r="T20" s="54">
        <v>21.662434754610999</v>
      </c>
      <c r="U20" s="56">
        <v>0.304718368832811</v>
      </c>
    </row>
    <row r="21" spans="1:21" ht="12" customHeight="1" thickBot="1">
      <c r="A21" s="80"/>
      <c r="B21" s="69" t="s">
        <v>19</v>
      </c>
      <c r="C21" s="70"/>
      <c r="D21" s="54">
        <v>272177.04060000001</v>
      </c>
      <c r="E21" s="54">
        <v>323859.97379999998</v>
      </c>
      <c r="F21" s="55">
        <v>84.041580503579993</v>
      </c>
      <c r="G21" s="54">
        <v>424178.85009999998</v>
      </c>
      <c r="H21" s="55">
        <v>-35.834367853127397</v>
      </c>
      <c r="I21" s="54">
        <v>28321.548500000001</v>
      </c>
      <c r="J21" s="55">
        <v>10.4055611882496</v>
      </c>
      <c r="K21" s="54">
        <v>38771.759299999998</v>
      </c>
      <c r="L21" s="55">
        <v>9.1404272728024001</v>
      </c>
      <c r="M21" s="55">
        <v>-0.26953150923951003</v>
      </c>
      <c r="N21" s="54">
        <v>5434001.0335999997</v>
      </c>
      <c r="O21" s="54">
        <v>62721185.925899997</v>
      </c>
      <c r="P21" s="54">
        <v>24232</v>
      </c>
      <c r="Q21" s="54">
        <v>26168</v>
      </c>
      <c r="R21" s="55">
        <v>-7.3983491287068199</v>
      </c>
      <c r="S21" s="54">
        <v>11.232132741829</v>
      </c>
      <c r="T21" s="54">
        <v>11.1344070353103</v>
      </c>
      <c r="U21" s="56">
        <v>0.87005476844789598</v>
      </c>
    </row>
    <row r="22" spans="1:21" ht="12" customHeight="1" thickBot="1">
      <c r="A22" s="80"/>
      <c r="B22" s="69" t="s">
        <v>20</v>
      </c>
      <c r="C22" s="70"/>
      <c r="D22" s="54">
        <v>1022044.041</v>
      </c>
      <c r="E22" s="54">
        <v>1272775.0234999999</v>
      </c>
      <c r="F22" s="55">
        <v>80.300447614809798</v>
      </c>
      <c r="G22" s="54">
        <v>1688747.7603</v>
      </c>
      <c r="H22" s="55">
        <v>-39.479177114145401</v>
      </c>
      <c r="I22" s="54">
        <v>31331.496899999998</v>
      </c>
      <c r="J22" s="55">
        <v>3.0655720930914399</v>
      </c>
      <c r="K22" s="54">
        <v>181729.6629</v>
      </c>
      <c r="L22" s="55">
        <v>10.7612082261306</v>
      </c>
      <c r="M22" s="55">
        <v>-0.82759282992099803</v>
      </c>
      <c r="N22" s="54">
        <v>21793921.673099998</v>
      </c>
      <c r="O22" s="54">
        <v>200668673.30270001</v>
      </c>
      <c r="P22" s="54">
        <v>63381</v>
      </c>
      <c r="Q22" s="54">
        <v>65290</v>
      </c>
      <c r="R22" s="55">
        <v>-2.9238780824015902</v>
      </c>
      <c r="S22" s="54">
        <v>16.125401003455298</v>
      </c>
      <c r="T22" s="54">
        <v>16.176549571144101</v>
      </c>
      <c r="U22" s="56">
        <v>-0.317192531694999</v>
      </c>
    </row>
    <row r="23" spans="1:21" ht="12" thickBot="1">
      <c r="A23" s="80"/>
      <c r="B23" s="69" t="s">
        <v>21</v>
      </c>
      <c r="C23" s="70"/>
      <c r="D23" s="54">
        <v>1841132.0992000001</v>
      </c>
      <c r="E23" s="54">
        <v>2703316.6581000001</v>
      </c>
      <c r="F23" s="55">
        <v>68.1064163786873</v>
      </c>
      <c r="G23" s="54">
        <v>3730815.4704</v>
      </c>
      <c r="H23" s="55">
        <v>-50.650679085915698</v>
      </c>
      <c r="I23" s="54">
        <v>231865.42910000001</v>
      </c>
      <c r="J23" s="55">
        <v>12.5936335149851</v>
      </c>
      <c r="K23" s="54">
        <v>371000.85710000002</v>
      </c>
      <c r="L23" s="55">
        <v>9.9442296206685103</v>
      </c>
      <c r="M23" s="55">
        <v>-0.37502724141280702</v>
      </c>
      <c r="N23" s="54">
        <v>46608895.901000001</v>
      </c>
      <c r="O23" s="54">
        <v>448566316.3592</v>
      </c>
      <c r="P23" s="54">
        <v>62983</v>
      </c>
      <c r="Q23" s="54">
        <v>65755</v>
      </c>
      <c r="R23" s="55">
        <v>-4.2156490000760396</v>
      </c>
      <c r="S23" s="54">
        <v>29.232207090802302</v>
      </c>
      <c r="T23" s="54">
        <v>29.85626253821</v>
      </c>
      <c r="U23" s="56">
        <v>-2.13482151884488</v>
      </c>
    </row>
    <row r="24" spans="1:21" ht="12" thickBot="1">
      <c r="A24" s="80"/>
      <c r="B24" s="69" t="s">
        <v>22</v>
      </c>
      <c r="C24" s="70"/>
      <c r="D24" s="54">
        <v>196273.56529999999</v>
      </c>
      <c r="E24" s="54">
        <v>200508.61749999999</v>
      </c>
      <c r="F24" s="55">
        <v>97.887845294230303</v>
      </c>
      <c r="G24" s="54">
        <v>280659.78810000001</v>
      </c>
      <c r="H24" s="55">
        <v>-30.067087049154701</v>
      </c>
      <c r="I24" s="54">
        <v>27312.518599999999</v>
      </c>
      <c r="J24" s="55">
        <v>13.9155359807386</v>
      </c>
      <c r="K24" s="54">
        <v>45744.264600000002</v>
      </c>
      <c r="L24" s="55">
        <v>16.298831018749699</v>
      </c>
      <c r="M24" s="55">
        <v>-0.402930206905108</v>
      </c>
      <c r="N24" s="54">
        <v>4007375.17</v>
      </c>
      <c r="O24" s="54">
        <v>43556686.802599996</v>
      </c>
      <c r="P24" s="54">
        <v>21174</v>
      </c>
      <c r="Q24" s="54">
        <v>21333</v>
      </c>
      <c r="R24" s="55">
        <v>-0.74532414568977401</v>
      </c>
      <c r="S24" s="54">
        <v>9.2695553650703708</v>
      </c>
      <c r="T24" s="54">
        <v>9.3385132845825698</v>
      </c>
      <c r="U24" s="56">
        <v>-0.74391830887648303</v>
      </c>
    </row>
    <row r="25" spans="1:21" ht="12" thickBot="1">
      <c r="A25" s="80"/>
      <c r="B25" s="69" t="s">
        <v>23</v>
      </c>
      <c r="C25" s="70"/>
      <c r="D25" s="54">
        <v>192833.32800000001</v>
      </c>
      <c r="E25" s="54">
        <v>203899.29079999999</v>
      </c>
      <c r="F25" s="55">
        <v>94.572829186122902</v>
      </c>
      <c r="G25" s="54">
        <v>252686.5681</v>
      </c>
      <c r="H25" s="55">
        <v>-23.686751753386901</v>
      </c>
      <c r="I25" s="54">
        <v>15522.1988</v>
      </c>
      <c r="J25" s="55">
        <v>8.0495415190884394</v>
      </c>
      <c r="K25" s="54">
        <v>22180.849300000002</v>
      </c>
      <c r="L25" s="55">
        <v>8.7780088458132806</v>
      </c>
      <c r="M25" s="55">
        <v>-0.300198175910243</v>
      </c>
      <c r="N25" s="54">
        <v>4386151.4670000002</v>
      </c>
      <c r="O25" s="54">
        <v>56427207.953599997</v>
      </c>
      <c r="P25" s="54">
        <v>14551</v>
      </c>
      <c r="Q25" s="54">
        <v>13882</v>
      </c>
      <c r="R25" s="55">
        <v>4.8191903183979301</v>
      </c>
      <c r="S25" s="54">
        <v>13.2522388839255</v>
      </c>
      <c r="T25" s="54">
        <v>13.3901722374298</v>
      </c>
      <c r="U25" s="56">
        <v>-1.0408305699316101</v>
      </c>
    </row>
    <row r="26" spans="1:21" ht="12" thickBot="1">
      <c r="A26" s="80"/>
      <c r="B26" s="69" t="s">
        <v>24</v>
      </c>
      <c r="C26" s="70"/>
      <c r="D26" s="54">
        <v>502175.74550000002</v>
      </c>
      <c r="E26" s="54">
        <v>533530.12710000004</v>
      </c>
      <c r="F26" s="55">
        <v>94.1232219124295</v>
      </c>
      <c r="G26" s="54">
        <v>663074.1727</v>
      </c>
      <c r="H26" s="55">
        <v>-24.265524706659999</v>
      </c>
      <c r="I26" s="54">
        <v>110016.4647</v>
      </c>
      <c r="J26" s="55">
        <v>21.9079606464188</v>
      </c>
      <c r="K26" s="54">
        <v>147772.1428</v>
      </c>
      <c r="L26" s="55">
        <v>22.2859144397497</v>
      </c>
      <c r="M26" s="55">
        <v>-0.25549929360569601</v>
      </c>
      <c r="N26" s="54">
        <v>9866955.5351999998</v>
      </c>
      <c r="O26" s="54">
        <v>103065733.62800001</v>
      </c>
      <c r="P26" s="54">
        <v>36517</v>
      </c>
      <c r="Q26" s="54">
        <v>38176</v>
      </c>
      <c r="R26" s="55">
        <v>-4.3456621961441702</v>
      </c>
      <c r="S26" s="54">
        <v>13.7518346386614</v>
      </c>
      <c r="T26" s="54">
        <v>13.9461241277242</v>
      </c>
      <c r="U26" s="56">
        <v>-1.4128259549933799</v>
      </c>
    </row>
    <row r="27" spans="1:21" ht="12" thickBot="1">
      <c r="A27" s="80"/>
      <c r="B27" s="69" t="s">
        <v>25</v>
      </c>
      <c r="C27" s="70"/>
      <c r="D27" s="54">
        <v>164027.084</v>
      </c>
      <c r="E27" s="54">
        <v>219887.5387</v>
      </c>
      <c r="F27" s="55">
        <v>74.5958979620886</v>
      </c>
      <c r="G27" s="54">
        <v>293902.39360000001</v>
      </c>
      <c r="H27" s="55">
        <v>-44.189946195797198</v>
      </c>
      <c r="I27" s="54">
        <v>46066.274599999997</v>
      </c>
      <c r="J27" s="55">
        <v>28.0845537679619</v>
      </c>
      <c r="K27" s="54">
        <v>82308.740300000005</v>
      </c>
      <c r="L27" s="55">
        <v>28.005467832977899</v>
      </c>
      <c r="M27" s="55">
        <v>-0.44032341605403003</v>
      </c>
      <c r="N27" s="54">
        <v>3571605.8873000001</v>
      </c>
      <c r="O27" s="54">
        <v>35419529.736400001</v>
      </c>
      <c r="P27" s="54">
        <v>21958</v>
      </c>
      <c r="Q27" s="54">
        <v>22703</v>
      </c>
      <c r="R27" s="55">
        <v>-3.2815046469629499</v>
      </c>
      <c r="S27" s="54">
        <v>7.4700375261863599</v>
      </c>
      <c r="T27" s="54">
        <v>7.6435971501563698</v>
      </c>
      <c r="U27" s="56">
        <v>-2.3234103357793701</v>
      </c>
    </row>
    <row r="28" spans="1:21" ht="12" thickBot="1">
      <c r="A28" s="80"/>
      <c r="B28" s="69" t="s">
        <v>26</v>
      </c>
      <c r="C28" s="70"/>
      <c r="D28" s="54">
        <v>745520.45090000005</v>
      </c>
      <c r="E28" s="54">
        <v>711898.90899999999</v>
      </c>
      <c r="F28" s="55">
        <v>104.722797222323</v>
      </c>
      <c r="G28" s="54">
        <v>915320.22589999996</v>
      </c>
      <c r="H28" s="55">
        <v>-18.5508601465725</v>
      </c>
      <c r="I28" s="54">
        <v>18516.541499999999</v>
      </c>
      <c r="J28" s="55">
        <v>2.4837067149058898</v>
      </c>
      <c r="K28" s="54">
        <v>34162.476999999999</v>
      </c>
      <c r="L28" s="55">
        <v>3.7322978377768599</v>
      </c>
      <c r="M28" s="55">
        <v>-0.45798597976370398</v>
      </c>
      <c r="N28" s="54">
        <v>15126093.4397</v>
      </c>
      <c r="O28" s="54">
        <v>148159489.912</v>
      </c>
      <c r="P28" s="54">
        <v>34391</v>
      </c>
      <c r="Q28" s="54">
        <v>34302</v>
      </c>
      <c r="R28" s="55">
        <v>0.25946008979067497</v>
      </c>
      <c r="S28" s="54">
        <v>21.677777642406401</v>
      </c>
      <c r="T28" s="54">
        <v>21.264994216080702</v>
      </c>
      <c r="U28" s="56">
        <v>1.9041777858181099</v>
      </c>
    </row>
    <row r="29" spans="1:21" ht="12" thickBot="1">
      <c r="A29" s="80"/>
      <c r="B29" s="69" t="s">
        <v>27</v>
      </c>
      <c r="C29" s="70"/>
      <c r="D29" s="54">
        <v>673193.80859999999</v>
      </c>
      <c r="E29" s="54">
        <v>643570.3493</v>
      </c>
      <c r="F29" s="55">
        <v>104.602986966727</v>
      </c>
      <c r="G29" s="54">
        <v>729268.84239999996</v>
      </c>
      <c r="H29" s="55">
        <v>-7.6892128855332498</v>
      </c>
      <c r="I29" s="54">
        <v>97165.179300000003</v>
      </c>
      <c r="J29" s="55">
        <v>14.433463002588899</v>
      </c>
      <c r="K29" s="54">
        <v>124802.4806</v>
      </c>
      <c r="L29" s="55">
        <v>17.113370727491802</v>
      </c>
      <c r="M29" s="55">
        <v>-0.22144833313513501</v>
      </c>
      <c r="N29" s="54">
        <v>13485679.124299999</v>
      </c>
      <c r="O29" s="54">
        <v>111924616.2489</v>
      </c>
      <c r="P29" s="54">
        <v>97964</v>
      </c>
      <c r="Q29" s="54">
        <v>101871</v>
      </c>
      <c r="R29" s="55">
        <v>-3.8352426107528199</v>
      </c>
      <c r="S29" s="54">
        <v>6.8718489302192598</v>
      </c>
      <c r="T29" s="54">
        <v>7.1152571026101601</v>
      </c>
      <c r="U29" s="56">
        <v>-3.5421059872329401</v>
      </c>
    </row>
    <row r="30" spans="1:21" ht="12" thickBot="1">
      <c r="A30" s="80"/>
      <c r="B30" s="69" t="s">
        <v>28</v>
      </c>
      <c r="C30" s="70"/>
      <c r="D30" s="54">
        <v>937059.1764</v>
      </c>
      <c r="E30" s="54">
        <v>1250600.8202</v>
      </c>
      <c r="F30" s="55">
        <v>74.928719161574094</v>
      </c>
      <c r="G30" s="54">
        <v>1678809.2213000001</v>
      </c>
      <c r="H30" s="55">
        <v>-44.183105232506399</v>
      </c>
      <c r="I30" s="54">
        <v>99558.756200000003</v>
      </c>
      <c r="J30" s="55">
        <v>10.6245964723899</v>
      </c>
      <c r="K30" s="54">
        <v>195657.6917</v>
      </c>
      <c r="L30" s="55">
        <v>11.6545518822258</v>
      </c>
      <c r="M30" s="55">
        <v>-0.49115848533748202</v>
      </c>
      <c r="N30" s="54">
        <v>23273119.111400001</v>
      </c>
      <c r="O30" s="54">
        <v>165502043.7103</v>
      </c>
      <c r="P30" s="54">
        <v>64268</v>
      </c>
      <c r="Q30" s="54">
        <v>70069</v>
      </c>
      <c r="R30" s="55">
        <v>-8.2789821461702005</v>
      </c>
      <c r="S30" s="54">
        <v>14.580493813406401</v>
      </c>
      <c r="T30" s="54">
        <v>14.5339849819464</v>
      </c>
      <c r="U30" s="56">
        <v>0.31897980997893199</v>
      </c>
    </row>
    <row r="31" spans="1:21" ht="12" thickBot="1">
      <c r="A31" s="80"/>
      <c r="B31" s="69" t="s">
        <v>29</v>
      </c>
      <c r="C31" s="70"/>
      <c r="D31" s="54">
        <v>615442.34820000001</v>
      </c>
      <c r="E31" s="54">
        <v>758932.31640000001</v>
      </c>
      <c r="F31" s="55">
        <v>81.093179839719397</v>
      </c>
      <c r="G31" s="54">
        <v>1007719.7736</v>
      </c>
      <c r="H31" s="55">
        <v>-38.9272331134894</v>
      </c>
      <c r="I31" s="54">
        <v>33805.8387</v>
      </c>
      <c r="J31" s="55">
        <v>5.4929334646653398</v>
      </c>
      <c r="K31" s="54">
        <v>-2734.8006999999998</v>
      </c>
      <c r="L31" s="55">
        <v>-0.27138503894094901</v>
      </c>
      <c r="M31" s="55">
        <v>-13.3613536810927</v>
      </c>
      <c r="N31" s="54">
        <v>29071728.027199998</v>
      </c>
      <c r="O31" s="54">
        <v>189038330.69420001</v>
      </c>
      <c r="P31" s="54">
        <v>26775</v>
      </c>
      <c r="Q31" s="54">
        <v>27739</v>
      </c>
      <c r="R31" s="55">
        <v>-3.4752514510256298</v>
      </c>
      <c r="S31" s="54">
        <v>22.985708616246502</v>
      </c>
      <c r="T31" s="54">
        <v>22.121309045026901</v>
      </c>
      <c r="U31" s="56">
        <v>3.7605957060148101</v>
      </c>
    </row>
    <row r="32" spans="1:21" ht="12" thickBot="1">
      <c r="A32" s="80"/>
      <c r="B32" s="69" t="s">
        <v>30</v>
      </c>
      <c r="C32" s="70"/>
      <c r="D32" s="54">
        <v>89779.651500000007</v>
      </c>
      <c r="E32" s="54">
        <v>109273.86960000001</v>
      </c>
      <c r="F32" s="55">
        <v>82.160219848204207</v>
      </c>
      <c r="G32" s="54">
        <v>144102.30919999999</v>
      </c>
      <c r="H32" s="55">
        <v>-37.697284659474398</v>
      </c>
      <c r="I32" s="54">
        <v>24893.008900000001</v>
      </c>
      <c r="J32" s="55">
        <v>27.726782722029199</v>
      </c>
      <c r="K32" s="54">
        <v>40924.7814</v>
      </c>
      <c r="L32" s="55">
        <v>28.399809570851801</v>
      </c>
      <c r="M32" s="55">
        <v>-0.39173752312333698</v>
      </c>
      <c r="N32" s="54">
        <v>1774258.4427</v>
      </c>
      <c r="O32" s="54">
        <v>17176650.109700002</v>
      </c>
      <c r="P32" s="54">
        <v>18038</v>
      </c>
      <c r="Q32" s="54">
        <v>18936</v>
      </c>
      <c r="R32" s="55">
        <v>-4.7422898183354398</v>
      </c>
      <c r="S32" s="54">
        <v>4.9772508870163001</v>
      </c>
      <c r="T32" s="54">
        <v>5.3021688635403503</v>
      </c>
      <c r="U32" s="56">
        <v>-6.5280610501598701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115388.428</v>
      </c>
      <c r="E34" s="54">
        <v>121043.39539999999</v>
      </c>
      <c r="F34" s="55">
        <v>95.328148734333993</v>
      </c>
      <c r="G34" s="54">
        <v>164431.14319999999</v>
      </c>
      <c r="H34" s="55">
        <v>-29.825685235520499</v>
      </c>
      <c r="I34" s="54">
        <v>12155.5563</v>
      </c>
      <c r="J34" s="55">
        <v>10.5344673731061</v>
      </c>
      <c r="K34" s="54">
        <v>22592.415700000001</v>
      </c>
      <c r="L34" s="55">
        <v>13.7397425209898</v>
      </c>
      <c r="M34" s="55">
        <v>-0.46196296751037602</v>
      </c>
      <c r="N34" s="54">
        <v>2459428.9528000001</v>
      </c>
      <c r="O34" s="54">
        <v>29279425.679400001</v>
      </c>
      <c r="P34" s="54">
        <v>8390</v>
      </c>
      <c r="Q34" s="54">
        <v>8642</v>
      </c>
      <c r="R34" s="55">
        <v>-2.9159916685952298</v>
      </c>
      <c r="S34" s="54">
        <v>13.7530903456496</v>
      </c>
      <c r="T34" s="54">
        <v>14.115695371441801</v>
      </c>
      <c r="U34" s="56">
        <v>-2.6365348927335099</v>
      </c>
    </row>
    <row r="35" spans="1:21" ht="12" customHeight="1" thickBot="1">
      <c r="A35" s="80"/>
      <c r="B35" s="69" t="s">
        <v>73</v>
      </c>
      <c r="C35" s="70"/>
      <c r="D35" s="54">
        <v>6013.3405000000002</v>
      </c>
      <c r="E35" s="57"/>
      <c r="F35" s="57"/>
      <c r="G35" s="57"/>
      <c r="H35" s="57"/>
      <c r="I35" s="54">
        <v>-1148.2122999999999</v>
      </c>
      <c r="J35" s="55">
        <v>-19.094416822064201</v>
      </c>
      <c r="K35" s="57"/>
      <c r="L35" s="57"/>
      <c r="M35" s="57"/>
      <c r="N35" s="54">
        <v>114554.1021</v>
      </c>
      <c r="O35" s="54">
        <v>117468.54640000001</v>
      </c>
      <c r="P35" s="54">
        <v>931</v>
      </c>
      <c r="Q35" s="54">
        <v>910</v>
      </c>
      <c r="R35" s="55">
        <v>2.3076923076922999</v>
      </c>
      <c r="S35" s="54">
        <v>6.4590123523093501</v>
      </c>
      <c r="T35" s="54">
        <v>6.20797714285714</v>
      </c>
      <c r="U35" s="56">
        <v>3.8865881617713001</v>
      </c>
    </row>
    <row r="36" spans="1:21" ht="12" customHeight="1" thickBot="1">
      <c r="A36" s="80"/>
      <c r="B36" s="69" t="s">
        <v>64</v>
      </c>
      <c r="C36" s="70"/>
      <c r="D36" s="54">
        <v>1145922.31</v>
      </c>
      <c r="E36" s="57"/>
      <c r="F36" s="57"/>
      <c r="G36" s="54">
        <v>117002.78</v>
      </c>
      <c r="H36" s="55">
        <v>879.397506623347</v>
      </c>
      <c r="I36" s="54">
        <v>-37742.65</v>
      </c>
      <c r="J36" s="55">
        <v>-3.2936482404291398</v>
      </c>
      <c r="K36" s="54">
        <v>2148.65</v>
      </c>
      <c r="L36" s="55">
        <v>1.8364093571110001</v>
      </c>
      <c r="M36" s="55">
        <v>-18.565750587578201</v>
      </c>
      <c r="N36" s="54">
        <v>2983358.32</v>
      </c>
      <c r="O36" s="54">
        <v>22877959</v>
      </c>
      <c r="P36" s="54">
        <v>85</v>
      </c>
      <c r="Q36" s="54">
        <v>69</v>
      </c>
      <c r="R36" s="55">
        <v>23.188405797101399</v>
      </c>
      <c r="S36" s="54">
        <v>13481.438941176501</v>
      </c>
      <c r="T36" s="54">
        <v>1802.2437681159399</v>
      </c>
      <c r="U36" s="56">
        <v>86.631666130153704</v>
      </c>
    </row>
    <row r="37" spans="1:21" ht="12" thickBot="1">
      <c r="A37" s="80"/>
      <c r="B37" s="69" t="s">
        <v>35</v>
      </c>
      <c r="C37" s="70"/>
      <c r="D37" s="54">
        <v>62333.38</v>
      </c>
      <c r="E37" s="57"/>
      <c r="F37" s="57"/>
      <c r="G37" s="54">
        <v>282256.48</v>
      </c>
      <c r="H37" s="55">
        <v>-77.916049969871395</v>
      </c>
      <c r="I37" s="54">
        <v>-6125.08</v>
      </c>
      <c r="J37" s="55">
        <v>-9.8263241941957897</v>
      </c>
      <c r="K37" s="54">
        <v>-40123.99</v>
      </c>
      <c r="L37" s="55">
        <v>-14.2154362585405</v>
      </c>
      <c r="M37" s="55">
        <v>-0.84734618865172695</v>
      </c>
      <c r="N37" s="54">
        <v>5757929.8200000003</v>
      </c>
      <c r="O37" s="54">
        <v>65015395.479999997</v>
      </c>
      <c r="P37" s="54">
        <v>39</v>
      </c>
      <c r="Q37" s="54">
        <v>53</v>
      </c>
      <c r="R37" s="55">
        <v>-26.415094339622598</v>
      </c>
      <c r="S37" s="54">
        <v>1598.29179487179</v>
      </c>
      <c r="T37" s="54">
        <v>1844.1875471698099</v>
      </c>
      <c r="U37" s="56">
        <v>-15.384909882349801</v>
      </c>
    </row>
    <row r="38" spans="1:21" ht="12" thickBot="1">
      <c r="A38" s="80"/>
      <c r="B38" s="69" t="s">
        <v>36</v>
      </c>
      <c r="C38" s="70"/>
      <c r="D38" s="54">
        <v>8054.7</v>
      </c>
      <c r="E38" s="57"/>
      <c r="F38" s="57"/>
      <c r="G38" s="54">
        <v>344240.2</v>
      </c>
      <c r="H38" s="55">
        <v>-97.660151254850504</v>
      </c>
      <c r="I38" s="54">
        <v>-816.27</v>
      </c>
      <c r="J38" s="55">
        <v>-10.134083206078399</v>
      </c>
      <c r="K38" s="54">
        <v>-14740.05</v>
      </c>
      <c r="L38" s="55">
        <v>-4.2819083883869498</v>
      </c>
      <c r="M38" s="55">
        <v>-0.94462230453763696</v>
      </c>
      <c r="N38" s="54">
        <v>7172707.71</v>
      </c>
      <c r="O38" s="54">
        <v>37788180.68</v>
      </c>
      <c r="P38" s="54">
        <v>10</v>
      </c>
      <c r="Q38" s="54">
        <v>34</v>
      </c>
      <c r="R38" s="55">
        <v>-70.588235294117595</v>
      </c>
      <c r="S38" s="54">
        <v>805.47</v>
      </c>
      <c r="T38" s="54">
        <v>2088.6132352941199</v>
      </c>
      <c r="U38" s="56">
        <v>-159.30366559823699</v>
      </c>
    </row>
    <row r="39" spans="1:21" ht="12" thickBot="1">
      <c r="A39" s="80"/>
      <c r="B39" s="69" t="s">
        <v>37</v>
      </c>
      <c r="C39" s="70"/>
      <c r="D39" s="54">
        <v>107219.78</v>
      </c>
      <c r="E39" s="57"/>
      <c r="F39" s="57"/>
      <c r="G39" s="54">
        <v>273370.28999999998</v>
      </c>
      <c r="H39" s="55">
        <v>-60.778554245964301</v>
      </c>
      <c r="I39" s="54">
        <v>-21880.28</v>
      </c>
      <c r="J39" s="55">
        <v>-20.406943569554102</v>
      </c>
      <c r="K39" s="54">
        <v>-46012.88</v>
      </c>
      <c r="L39" s="55">
        <v>-16.831704718168201</v>
      </c>
      <c r="M39" s="55">
        <v>-0.52447488616230897</v>
      </c>
      <c r="N39" s="54">
        <v>5220407.0199999996</v>
      </c>
      <c r="O39" s="54">
        <v>39584448.390000001</v>
      </c>
      <c r="P39" s="54">
        <v>90</v>
      </c>
      <c r="Q39" s="54">
        <v>79</v>
      </c>
      <c r="R39" s="55">
        <v>13.924050632911401</v>
      </c>
      <c r="S39" s="54">
        <v>1191.3308888888901</v>
      </c>
      <c r="T39" s="54">
        <v>1063.9744303797499</v>
      </c>
      <c r="U39" s="56">
        <v>10.69026747287</v>
      </c>
    </row>
    <row r="40" spans="1:21" ht="12" thickBot="1">
      <c r="A40" s="80"/>
      <c r="B40" s="69" t="s">
        <v>66</v>
      </c>
      <c r="C40" s="70"/>
      <c r="D40" s="57"/>
      <c r="E40" s="57"/>
      <c r="F40" s="57"/>
      <c r="G40" s="54">
        <v>8.6199999999999992</v>
      </c>
      <c r="H40" s="57"/>
      <c r="I40" s="57"/>
      <c r="J40" s="57"/>
      <c r="K40" s="54">
        <v>8.6199999999999992</v>
      </c>
      <c r="L40" s="55">
        <v>100</v>
      </c>
      <c r="M40" s="57"/>
      <c r="N40" s="54">
        <v>2.76</v>
      </c>
      <c r="O40" s="54">
        <v>1247.21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9" t="s">
        <v>32</v>
      </c>
      <c r="C41" s="70"/>
      <c r="D41" s="54">
        <v>31636.752199999999</v>
      </c>
      <c r="E41" s="57"/>
      <c r="F41" s="57"/>
      <c r="G41" s="54">
        <v>221493.16320000001</v>
      </c>
      <c r="H41" s="55">
        <v>-85.716601025995004</v>
      </c>
      <c r="I41" s="54">
        <v>2079.8384000000001</v>
      </c>
      <c r="J41" s="55">
        <v>6.5741210945161397</v>
      </c>
      <c r="K41" s="54">
        <v>11951.5661</v>
      </c>
      <c r="L41" s="55">
        <v>5.3959074525511097</v>
      </c>
      <c r="M41" s="55">
        <v>-0.82597775198682999</v>
      </c>
      <c r="N41" s="54">
        <v>938322.47580000001</v>
      </c>
      <c r="O41" s="54">
        <v>12399077.772</v>
      </c>
      <c r="P41" s="54">
        <v>88</v>
      </c>
      <c r="Q41" s="54">
        <v>106</v>
      </c>
      <c r="R41" s="55">
        <v>-16.981132075471699</v>
      </c>
      <c r="S41" s="54">
        <v>359.50854772727303</v>
      </c>
      <c r="T41" s="54">
        <v>376.91501320754702</v>
      </c>
      <c r="U41" s="56">
        <v>-4.8417389768098502</v>
      </c>
    </row>
    <row r="42" spans="1:21" ht="12" thickBot="1">
      <c r="A42" s="80"/>
      <c r="B42" s="69" t="s">
        <v>33</v>
      </c>
      <c r="C42" s="70"/>
      <c r="D42" s="54">
        <v>235014.4357</v>
      </c>
      <c r="E42" s="54">
        <v>782454.64910000004</v>
      </c>
      <c r="F42" s="55">
        <v>30.035534451781899</v>
      </c>
      <c r="G42" s="54">
        <v>458337.87430000002</v>
      </c>
      <c r="H42" s="55">
        <v>-48.724631133979997</v>
      </c>
      <c r="I42" s="54">
        <v>13548.2292</v>
      </c>
      <c r="J42" s="55">
        <v>5.76484978875704</v>
      </c>
      <c r="K42" s="54">
        <v>31724.985000000001</v>
      </c>
      <c r="L42" s="55">
        <v>6.9217463314486602</v>
      </c>
      <c r="M42" s="55">
        <v>-0.57294765624002697</v>
      </c>
      <c r="N42" s="54">
        <v>5852580.1464999998</v>
      </c>
      <c r="O42" s="54">
        <v>72044953.893700004</v>
      </c>
      <c r="P42" s="54">
        <v>1173</v>
      </c>
      <c r="Q42" s="54">
        <v>1203</v>
      </c>
      <c r="R42" s="55">
        <v>-2.4937655860349102</v>
      </c>
      <c r="S42" s="54">
        <v>200.35331261722101</v>
      </c>
      <c r="T42" s="54">
        <v>189.72191604322501</v>
      </c>
      <c r="U42" s="56">
        <v>5.3063243303129601</v>
      </c>
    </row>
    <row r="43" spans="1:21" ht="12" thickBot="1">
      <c r="A43" s="80"/>
      <c r="B43" s="69" t="s">
        <v>38</v>
      </c>
      <c r="C43" s="70"/>
      <c r="D43" s="54">
        <v>28307.7</v>
      </c>
      <c r="E43" s="57"/>
      <c r="F43" s="57"/>
      <c r="G43" s="54">
        <v>142006.87</v>
      </c>
      <c r="H43" s="55">
        <v>-80.065964414256896</v>
      </c>
      <c r="I43" s="54">
        <v>-7295.69</v>
      </c>
      <c r="J43" s="55">
        <v>-25.7728109313014</v>
      </c>
      <c r="K43" s="54">
        <v>-9809.41</v>
      </c>
      <c r="L43" s="55">
        <v>-6.9077010147466797</v>
      </c>
      <c r="M43" s="55">
        <v>-0.25625598277572298</v>
      </c>
      <c r="N43" s="54">
        <v>3388698.96</v>
      </c>
      <c r="O43" s="54">
        <v>31442364.27</v>
      </c>
      <c r="P43" s="54">
        <v>41</v>
      </c>
      <c r="Q43" s="54">
        <v>24</v>
      </c>
      <c r="R43" s="55">
        <v>70.8333333333333</v>
      </c>
      <c r="S43" s="54">
        <v>690.43170731707301</v>
      </c>
      <c r="T43" s="54">
        <v>1432.5145833333299</v>
      </c>
      <c r="U43" s="56">
        <v>-107.480996042302</v>
      </c>
    </row>
    <row r="44" spans="1:21" ht="12" thickBot="1">
      <c r="A44" s="80"/>
      <c r="B44" s="69" t="s">
        <v>39</v>
      </c>
      <c r="C44" s="70"/>
      <c r="D44" s="54">
        <v>42852.17</v>
      </c>
      <c r="E44" s="57"/>
      <c r="F44" s="57"/>
      <c r="G44" s="54">
        <v>65120.54</v>
      </c>
      <c r="H44" s="55">
        <v>-34.195616313992502</v>
      </c>
      <c r="I44" s="54">
        <v>5172.87</v>
      </c>
      <c r="J44" s="55">
        <v>12.0714306883409</v>
      </c>
      <c r="K44" s="54">
        <v>8197.94</v>
      </c>
      <c r="L44" s="55">
        <v>12.588869809740499</v>
      </c>
      <c r="M44" s="55">
        <v>-0.36900367653337302</v>
      </c>
      <c r="N44" s="54">
        <v>1711334.78</v>
      </c>
      <c r="O44" s="54">
        <v>12427706.24</v>
      </c>
      <c r="P44" s="54">
        <v>36</v>
      </c>
      <c r="Q44" s="54">
        <v>26</v>
      </c>
      <c r="R44" s="55">
        <v>38.461538461538503</v>
      </c>
      <c r="S44" s="54">
        <v>1190.33805555556</v>
      </c>
      <c r="T44" s="54">
        <v>457.758076923077</v>
      </c>
      <c r="U44" s="56">
        <v>61.543859344274097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8893.4179999999997</v>
      </c>
      <c r="E46" s="60"/>
      <c r="F46" s="60"/>
      <c r="G46" s="59">
        <v>6172.5321000000004</v>
      </c>
      <c r="H46" s="61">
        <v>44.080546782413599</v>
      </c>
      <c r="I46" s="59">
        <v>851.83050000000003</v>
      </c>
      <c r="J46" s="61">
        <v>9.57821278613015</v>
      </c>
      <c r="K46" s="59">
        <v>891.09829999999999</v>
      </c>
      <c r="L46" s="61">
        <v>14.436511395380199</v>
      </c>
      <c r="M46" s="61">
        <v>-4.4066743253802998E-2</v>
      </c>
      <c r="N46" s="59">
        <v>236737.2254</v>
      </c>
      <c r="O46" s="59">
        <v>4256751.5787000004</v>
      </c>
      <c r="P46" s="59">
        <v>14</v>
      </c>
      <c r="Q46" s="59">
        <v>11</v>
      </c>
      <c r="R46" s="61">
        <v>27.272727272727298</v>
      </c>
      <c r="S46" s="59">
        <v>635.24414285714295</v>
      </c>
      <c r="T46" s="59">
        <v>328.84737272727301</v>
      </c>
      <c r="U46" s="62">
        <v>48.232915419225598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H37" sqref="H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67828</v>
      </c>
      <c r="D2" s="37">
        <v>440465.759905983</v>
      </c>
      <c r="E2" s="37">
        <v>318323.44169572601</v>
      </c>
      <c r="F2" s="37">
        <v>122142.31821025599</v>
      </c>
      <c r="G2" s="37">
        <v>318323.44169572601</v>
      </c>
      <c r="H2" s="37">
        <v>0.27730264036034902</v>
      </c>
    </row>
    <row r="3" spans="1:8">
      <c r="A3" s="37">
        <v>2</v>
      </c>
      <c r="B3" s="37">
        <v>13</v>
      </c>
      <c r="C3" s="37">
        <v>4762</v>
      </c>
      <c r="D3" s="37">
        <v>48157.829946153797</v>
      </c>
      <c r="E3" s="37">
        <v>37503.380201709399</v>
      </c>
      <c r="F3" s="37">
        <v>10654.4497444444</v>
      </c>
      <c r="G3" s="37">
        <v>37503.380201709399</v>
      </c>
      <c r="H3" s="37">
        <v>0.22124023770085499</v>
      </c>
    </row>
    <row r="4" spans="1:8">
      <c r="A4" s="37">
        <v>3</v>
      </c>
      <c r="B4" s="37">
        <v>14</v>
      </c>
      <c r="C4" s="37">
        <v>89977</v>
      </c>
      <c r="D4" s="37">
        <v>80876.215782671497</v>
      </c>
      <c r="E4" s="37">
        <v>56423.728715537603</v>
      </c>
      <c r="F4" s="37">
        <v>24452.487067133901</v>
      </c>
      <c r="G4" s="37">
        <v>56423.728715537603</v>
      </c>
      <c r="H4" s="37">
        <v>0.30234459946595399</v>
      </c>
    </row>
    <row r="5" spans="1:8">
      <c r="A5" s="37">
        <v>4</v>
      </c>
      <c r="B5" s="37">
        <v>15</v>
      </c>
      <c r="C5" s="37">
        <v>2342</v>
      </c>
      <c r="D5" s="37">
        <v>40200.812853868803</v>
      </c>
      <c r="E5" s="37">
        <v>32433.287659163499</v>
      </c>
      <c r="F5" s="37">
        <v>7767.5251947053903</v>
      </c>
      <c r="G5" s="37">
        <v>32433.287659163499</v>
      </c>
      <c r="H5" s="37">
        <v>0.19321811285111501</v>
      </c>
    </row>
    <row r="6" spans="1:8">
      <c r="A6" s="37">
        <v>5</v>
      </c>
      <c r="B6" s="37">
        <v>16</v>
      </c>
      <c r="C6" s="37">
        <v>2171</v>
      </c>
      <c r="D6" s="37">
        <v>115569.533479487</v>
      </c>
      <c r="E6" s="37">
        <v>95775.528110256404</v>
      </c>
      <c r="F6" s="37">
        <v>19794.005369230799</v>
      </c>
      <c r="G6" s="37">
        <v>95775.528110256404</v>
      </c>
      <c r="H6" s="37">
        <v>0.17127355950384701</v>
      </c>
    </row>
    <row r="7" spans="1:8">
      <c r="A7" s="37">
        <v>6</v>
      </c>
      <c r="B7" s="37">
        <v>17</v>
      </c>
      <c r="C7" s="37">
        <v>12328</v>
      </c>
      <c r="D7" s="37">
        <v>152167.70076324799</v>
      </c>
      <c r="E7" s="37">
        <v>104920.27295213701</v>
      </c>
      <c r="F7" s="37">
        <v>47247.427811111098</v>
      </c>
      <c r="G7" s="37">
        <v>104920.27295213701</v>
      </c>
      <c r="H7" s="37">
        <v>0.31049577258594202</v>
      </c>
    </row>
    <row r="8" spans="1:8">
      <c r="A8" s="37">
        <v>7</v>
      </c>
      <c r="B8" s="37">
        <v>18</v>
      </c>
      <c r="C8" s="37">
        <v>39765</v>
      </c>
      <c r="D8" s="37">
        <v>95421.020865811995</v>
      </c>
      <c r="E8" s="37">
        <v>75279.380564102597</v>
      </c>
      <c r="F8" s="37">
        <v>20141.640301709402</v>
      </c>
      <c r="G8" s="37">
        <v>75279.380564102597</v>
      </c>
      <c r="H8" s="37">
        <v>0.21108179433579999</v>
      </c>
    </row>
    <row r="9" spans="1:8">
      <c r="A9" s="37">
        <v>8</v>
      </c>
      <c r="B9" s="37">
        <v>19</v>
      </c>
      <c r="C9" s="37">
        <v>16576</v>
      </c>
      <c r="D9" s="37">
        <v>81172.243664957306</v>
      </c>
      <c r="E9" s="37">
        <v>63448.566175213702</v>
      </c>
      <c r="F9" s="37">
        <v>17723.677489743601</v>
      </c>
      <c r="G9" s="37">
        <v>63448.566175213702</v>
      </c>
      <c r="H9" s="37">
        <v>0.21834652695937601</v>
      </c>
    </row>
    <row r="10" spans="1:8">
      <c r="A10" s="37">
        <v>9</v>
      </c>
      <c r="B10" s="37">
        <v>21</v>
      </c>
      <c r="C10" s="37">
        <v>158175</v>
      </c>
      <c r="D10" s="37">
        <v>652727.69166068395</v>
      </c>
      <c r="E10" s="37">
        <v>653996.29173333303</v>
      </c>
      <c r="F10" s="37">
        <v>-1268.6000726495699</v>
      </c>
      <c r="G10" s="37">
        <v>653996.29173333303</v>
      </c>
      <c r="H10" s="37">
        <v>-1.94353646835784E-3</v>
      </c>
    </row>
    <row r="11" spans="1:8">
      <c r="A11" s="37">
        <v>10</v>
      </c>
      <c r="B11" s="37">
        <v>22</v>
      </c>
      <c r="C11" s="37">
        <v>34969</v>
      </c>
      <c r="D11" s="37">
        <v>370242.79199145298</v>
      </c>
      <c r="E11" s="37">
        <v>323271.053282051</v>
      </c>
      <c r="F11" s="37">
        <v>46971.738709401703</v>
      </c>
      <c r="G11" s="37">
        <v>323271.053282051</v>
      </c>
      <c r="H11" s="37">
        <v>0.126867395464342</v>
      </c>
    </row>
    <row r="12" spans="1:8">
      <c r="A12" s="37">
        <v>11</v>
      </c>
      <c r="B12" s="37">
        <v>23</v>
      </c>
      <c r="C12" s="37">
        <v>125267.073</v>
      </c>
      <c r="D12" s="37">
        <v>1082852.4443196601</v>
      </c>
      <c r="E12" s="37">
        <v>918342.59799914504</v>
      </c>
      <c r="F12" s="37">
        <v>164509.846320513</v>
      </c>
      <c r="G12" s="37">
        <v>918342.59799914504</v>
      </c>
      <c r="H12" s="37">
        <v>0.15192268086338601</v>
      </c>
    </row>
    <row r="13" spans="1:8">
      <c r="A13" s="37">
        <v>12</v>
      </c>
      <c r="B13" s="37">
        <v>24</v>
      </c>
      <c r="C13" s="37">
        <v>12191</v>
      </c>
      <c r="D13" s="37">
        <v>356212.09689487203</v>
      </c>
      <c r="E13" s="37">
        <v>318634.814201709</v>
      </c>
      <c r="F13" s="37">
        <v>37577.2826931624</v>
      </c>
      <c r="G13" s="37">
        <v>318634.814201709</v>
      </c>
      <c r="H13" s="37">
        <v>0.10549131548514599</v>
      </c>
    </row>
    <row r="14" spans="1:8">
      <c r="A14" s="37">
        <v>13</v>
      </c>
      <c r="B14" s="37">
        <v>25</v>
      </c>
      <c r="C14" s="37">
        <v>73982</v>
      </c>
      <c r="D14" s="37">
        <v>798419.25269999995</v>
      </c>
      <c r="E14" s="37">
        <v>714401.93189999997</v>
      </c>
      <c r="F14" s="37">
        <v>84017.320800000001</v>
      </c>
      <c r="G14" s="37">
        <v>714401.93189999997</v>
      </c>
      <c r="H14" s="37">
        <v>0.105229577713564</v>
      </c>
    </row>
    <row r="15" spans="1:8">
      <c r="A15" s="37">
        <v>14</v>
      </c>
      <c r="B15" s="37">
        <v>26</v>
      </c>
      <c r="C15" s="37">
        <v>49144</v>
      </c>
      <c r="D15" s="37">
        <v>272176.69315228797</v>
      </c>
      <c r="E15" s="37">
        <v>243855.492164216</v>
      </c>
      <c r="F15" s="37">
        <v>28321.200988072</v>
      </c>
      <c r="G15" s="37">
        <v>243855.492164216</v>
      </c>
      <c r="H15" s="37">
        <v>0.104054467926928</v>
      </c>
    </row>
    <row r="16" spans="1:8">
      <c r="A16" s="37">
        <v>15</v>
      </c>
      <c r="B16" s="37">
        <v>27</v>
      </c>
      <c r="C16" s="37">
        <v>140942.595</v>
      </c>
      <c r="D16" s="37">
        <v>1022045.3933333301</v>
      </c>
      <c r="E16" s="37">
        <v>990712.54463333299</v>
      </c>
      <c r="F16" s="37">
        <v>31332.848699999999</v>
      </c>
      <c r="G16" s="37">
        <v>990712.54463333299</v>
      </c>
      <c r="H16" s="37">
        <v>3.0657003010218498E-2</v>
      </c>
    </row>
    <row r="17" spans="1:8">
      <c r="A17" s="37">
        <v>16</v>
      </c>
      <c r="B17" s="37">
        <v>29</v>
      </c>
      <c r="C17" s="37">
        <v>137830</v>
      </c>
      <c r="D17" s="37">
        <v>1841133.2925726499</v>
      </c>
      <c r="E17" s="37">
        <v>1609266.69212479</v>
      </c>
      <c r="F17" s="37">
        <v>231866.60044786299</v>
      </c>
      <c r="G17" s="37">
        <v>1609266.69212479</v>
      </c>
      <c r="H17" s="37">
        <v>0.12593688973157999</v>
      </c>
    </row>
    <row r="18" spans="1:8">
      <c r="A18" s="37">
        <v>17</v>
      </c>
      <c r="B18" s="37">
        <v>31</v>
      </c>
      <c r="C18" s="37">
        <v>20459.733</v>
      </c>
      <c r="D18" s="37">
        <v>196273.59857903299</v>
      </c>
      <c r="E18" s="37">
        <v>168961.0403546</v>
      </c>
      <c r="F18" s="37">
        <v>27312.558224433</v>
      </c>
      <c r="G18" s="37">
        <v>168961.0403546</v>
      </c>
      <c r="H18" s="37">
        <v>0.13915553809665901</v>
      </c>
    </row>
    <row r="19" spans="1:8">
      <c r="A19" s="37">
        <v>18</v>
      </c>
      <c r="B19" s="37">
        <v>32</v>
      </c>
      <c r="C19" s="37">
        <v>11940.861000000001</v>
      </c>
      <c r="D19" s="37">
        <v>192833.31569521199</v>
      </c>
      <c r="E19" s="37">
        <v>177311.13592196201</v>
      </c>
      <c r="F19" s="37">
        <v>15522.1797732502</v>
      </c>
      <c r="G19" s="37">
        <v>177311.13592196201</v>
      </c>
      <c r="H19" s="37">
        <v>8.0495321657924196E-2</v>
      </c>
    </row>
    <row r="20" spans="1:8">
      <c r="A20" s="37">
        <v>19</v>
      </c>
      <c r="B20" s="37">
        <v>33</v>
      </c>
      <c r="C20" s="37">
        <v>39059.519999999997</v>
      </c>
      <c r="D20" s="37">
        <v>502175.71322034602</v>
      </c>
      <c r="E20" s="37">
        <v>392159.27197610901</v>
      </c>
      <c r="F20" s="37">
        <v>110016.441244238</v>
      </c>
      <c r="G20" s="37">
        <v>392159.27197610901</v>
      </c>
      <c r="H20" s="37">
        <v>0.21907957383825999</v>
      </c>
    </row>
    <row r="21" spans="1:8">
      <c r="A21" s="37">
        <v>20</v>
      </c>
      <c r="B21" s="37">
        <v>34</v>
      </c>
      <c r="C21" s="37">
        <v>28427.825000000001</v>
      </c>
      <c r="D21" s="37">
        <v>164026.92420350201</v>
      </c>
      <c r="E21" s="37">
        <v>117960.81683046</v>
      </c>
      <c r="F21" s="37">
        <v>46066.107373042403</v>
      </c>
      <c r="G21" s="37">
        <v>117960.81683046</v>
      </c>
      <c r="H21" s="37">
        <v>0.28084479177265997</v>
      </c>
    </row>
    <row r="22" spans="1:8">
      <c r="A22" s="37">
        <v>21</v>
      </c>
      <c r="B22" s="37">
        <v>35</v>
      </c>
      <c r="C22" s="37">
        <v>23915.967000000001</v>
      </c>
      <c r="D22" s="37">
        <v>745520.45084247796</v>
      </c>
      <c r="E22" s="37">
        <v>727003.915620354</v>
      </c>
      <c r="F22" s="37">
        <v>18516.535222123901</v>
      </c>
      <c r="G22" s="37">
        <v>727003.915620354</v>
      </c>
      <c r="H22" s="37">
        <v>2.4837058730178701E-2</v>
      </c>
    </row>
    <row r="23" spans="1:8">
      <c r="A23" s="37">
        <v>22</v>
      </c>
      <c r="B23" s="37">
        <v>36</v>
      </c>
      <c r="C23" s="37">
        <v>125556.348</v>
      </c>
      <c r="D23" s="37">
        <v>673196.54469380504</v>
      </c>
      <c r="E23" s="37">
        <v>576028.60612486897</v>
      </c>
      <c r="F23" s="37">
        <v>97167.938568935904</v>
      </c>
      <c r="G23" s="37">
        <v>576028.60612486897</v>
      </c>
      <c r="H23" s="37">
        <v>0.14433814215896101</v>
      </c>
    </row>
    <row r="24" spans="1:8">
      <c r="A24" s="37">
        <v>23</v>
      </c>
      <c r="B24" s="37">
        <v>37</v>
      </c>
      <c r="C24" s="37">
        <v>114574.49099999999</v>
      </c>
      <c r="D24" s="37">
        <v>937059.17931769905</v>
      </c>
      <c r="E24" s="37">
        <v>837500.40426919202</v>
      </c>
      <c r="F24" s="37">
        <v>99558.775048507305</v>
      </c>
      <c r="G24" s="37">
        <v>837500.40426919202</v>
      </c>
      <c r="H24" s="37">
        <v>0.10624598450761601</v>
      </c>
    </row>
    <row r="25" spans="1:8">
      <c r="A25" s="37">
        <v>24</v>
      </c>
      <c r="B25" s="37">
        <v>38</v>
      </c>
      <c r="C25" s="37">
        <v>158572.83900000001</v>
      </c>
      <c r="D25" s="37">
        <v>615442.32149469003</v>
      </c>
      <c r="E25" s="37">
        <v>581636.50625309697</v>
      </c>
      <c r="F25" s="37">
        <v>33805.8152415929</v>
      </c>
      <c r="G25" s="37">
        <v>581636.50625309697</v>
      </c>
      <c r="H25" s="37">
        <v>5.4929298913813103E-2</v>
      </c>
    </row>
    <row r="26" spans="1:8">
      <c r="A26" s="37">
        <v>25</v>
      </c>
      <c r="B26" s="37">
        <v>39</v>
      </c>
      <c r="C26" s="37">
        <v>125755.41899999999</v>
      </c>
      <c r="D26" s="37">
        <v>89779.6279189169</v>
      </c>
      <c r="E26" s="37">
        <v>64886.624941332098</v>
      </c>
      <c r="F26" s="37">
        <v>24893.0029775847</v>
      </c>
      <c r="G26" s="37">
        <v>64886.624941332098</v>
      </c>
      <c r="H26" s="37">
        <v>0.27726783407998201</v>
      </c>
    </row>
    <row r="27" spans="1:8">
      <c r="A27" s="37">
        <v>26</v>
      </c>
      <c r="B27" s="37">
        <v>42</v>
      </c>
      <c r="C27" s="37">
        <v>7083.2420000000002</v>
      </c>
      <c r="D27" s="37">
        <v>115388.4259</v>
      </c>
      <c r="E27" s="37">
        <v>103232.87330000001</v>
      </c>
      <c r="F27" s="37">
        <v>12155.552600000001</v>
      </c>
      <c r="G27" s="37">
        <v>103232.87330000001</v>
      </c>
      <c r="H27" s="37">
        <v>0.105344643582663</v>
      </c>
    </row>
    <row r="28" spans="1:8">
      <c r="A28" s="37">
        <v>27</v>
      </c>
      <c r="B28" s="37">
        <v>43</v>
      </c>
      <c r="C28" s="37">
        <v>1291.21</v>
      </c>
      <c r="D28" s="37">
        <v>6013.3425999999999</v>
      </c>
      <c r="E28" s="37">
        <v>7161.5531000000001</v>
      </c>
      <c r="F28" s="37">
        <v>-1148.2104999999999</v>
      </c>
      <c r="G28" s="37">
        <v>7161.5531000000001</v>
      </c>
      <c r="H28" s="37">
        <v>-0.190943802204118</v>
      </c>
    </row>
    <row r="29" spans="1:8">
      <c r="A29" s="37">
        <v>28</v>
      </c>
      <c r="B29" s="37">
        <v>75</v>
      </c>
      <c r="C29" s="37">
        <v>87</v>
      </c>
      <c r="D29" s="37">
        <v>31636.7521367521</v>
      </c>
      <c r="E29" s="37">
        <v>29556.914529914498</v>
      </c>
      <c r="F29" s="37">
        <v>2079.8376068376101</v>
      </c>
      <c r="G29" s="37">
        <v>29556.914529914498</v>
      </c>
      <c r="H29" s="37">
        <v>6.5741186005673399E-2</v>
      </c>
    </row>
    <row r="30" spans="1:8">
      <c r="A30" s="37">
        <v>29</v>
      </c>
      <c r="B30" s="37">
        <v>76</v>
      </c>
      <c r="C30" s="37">
        <v>1435</v>
      </c>
      <c r="D30" s="37">
        <v>235014.43137521399</v>
      </c>
      <c r="E30" s="37">
        <v>221466.20754017099</v>
      </c>
      <c r="F30" s="37">
        <v>13548.2238350427</v>
      </c>
      <c r="G30" s="37">
        <v>221466.20754017099</v>
      </c>
      <c r="H30" s="37">
        <v>5.7648476120226999E-2</v>
      </c>
    </row>
    <row r="31" spans="1:8">
      <c r="A31" s="30">
        <v>30</v>
      </c>
      <c r="B31" s="39">
        <v>99</v>
      </c>
      <c r="C31" s="40">
        <v>12</v>
      </c>
      <c r="D31" s="40">
        <v>8893.4180470463707</v>
      </c>
      <c r="E31" s="40">
        <v>8041.5874139626403</v>
      </c>
      <c r="F31" s="40">
        <v>851.83063308373005</v>
      </c>
      <c r="G31" s="40">
        <v>8041.5874139626403</v>
      </c>
      <c r="H31" s="40">
        <v>9.5782142318906902E-2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384</v>
      </c>
      <c r="D34" s="34">
        <v>1145922.31</v>
      </c>
      <c r="E34" s="34">
        <v>1183664.96</v>
      </c>
      <c r="F34" s="30"/>
      <c r="G34" s="30"/>
      <c r="H34" s="30"/>
    </row>
    <row r="35" spans="1:8">
      <c r="A35" s="30"/>
      <c r="B35" s="33">
        <v>71</v>
      </c>
      <c r="C35" s="34">
        <v>37</v>
      </c>
      <c r="D35" s="34">
        <v>62333.38</v>
      </c>
      <c r="E35" s="34">
        <v>68458.460000000006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8054.7</v>
      </c>
      <c r="E36" s="34">
        <v>8870.9699999999993</v>
      </c>
      <c r="F36" s="30"/>
      <c r="G36" s="30"/>
      <c r="H36" s="30"/>
    </row>
    <row r="37" spans="1:8">
      <c r="A37" s="30"/>
      <c r="B37" s="33">
        <v>73</v>
      </c>
      <c r="C37" s="34">
        <v>78</v>
      </c>
      <c r="D37" s="34">
        <v>107219.78</v>
      </c>
      <c r="E37" s="34">
        <v>129100.06</v>
      </c>
      <c r="F37" s="30"/>
      <c r="G37" s="30"/>
      <c r="H37" s="30"/>
    </row>
    <row r="38" spans="1:8">
      <c r="A38" s="30"/>
      <c r="B38" s="33">
        <v>77</v>
      </c>
      <c r="C38" s="34">
        <v>31</v>
      </c>
      <c r="D38" s="34">
        <v>28307.7</v>
      </c>
      <c r="E38" s="34">
        <v>35603.39</v>
      </c>
      <c r="F38" s="30"/>
      <c r="G38" s="30"/>
      <c r="H38" s="30"/>
    </row>
    <row r="39" spans="1:8">
      <c r="A39" s="30"/>
      <c r="B39" s="33">
        <v>78</v>
      </c>
      <c r="C39" s="34">
        <v>34</v>
      </c>
      <c r="D39" s="34">
        <v>42852.17</v>
      </c>
      <c r="E39" s="34">
        <v>37679.300000000003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2016-05-18T04:40:25Z</dcterms:modified>
</cp:coreProperties>
</file>