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505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H33" i="2"/>
  <c r="H30"/>
  <c r="J40"/>
  <c r="I40"/>
  <c r="H40"/>
  <c r="F40"/>
  <c r="E40"/>
  <c r="G40" l="1"/>
  <c r="L40" s="1"/>
  <c r="K40"/>
  <c r="E4"/>
  <c r="J35" l="1"/>
  <c r="I35"/>
  <c r="H35"/>
  <c r="F35"/>
  <c r="E35"/>
  <c r="J31"/>
  <c r="I31"/>
  <c r="H31"/>
  <c r="F31"/>
  <c r="E31"/>
  <c r="K31" l="1"/>
  <c r="K35"/>
  <c r="G35"/>
  <c r="L35" s="1"/>
  <c r="G31"/>
  <c r="L31" s="1"/>
  <c r="J38"/>
  <c r="J39"/>
  <c r="J32"/>
  <c r="J33"/>
  <c r="J34"/>
  <c r="I38"/>
  <c r="I39"/>
  <c r="I32"/>
  <c r="I33"/>
  <c r="I34"/>
  <c r="H32" l="1"/>
  <c r="H41" l="1"/>
  <c r="J8" l="1"/>
  <c r="F38" l="1"/>
  <c r="F39"/>
  <c r="F33"/>
  <c r="F34"/>
  <c r="E38"/>
  <c r="K38" s="1"/>
  <c r="E39"/>
  <c r="K39" s="1"/>
  <c r="E34"/>
  <c r="K34" s="1"/>
  <c r="E33"/>
  <c r="K33" s="1"/>
  <c r="F41"/>
  <c r="E13"/>
  <c r="F37"/>
  <c r="F36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2"/>
  <c r="F4"/>
  <c r="E41"/>
  <c r="E37"/>
  <c r="E36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K32" s="1"/>
  <c r="E5"/>
  <c r="I30"/>
  <c r="I36"/>
  <c r="I37"/>
  <c r="I41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6"/>
  <c r="J37"/>
  <c r="J41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4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6"/>
  <c r="L36" s="1"/>
  <c r="G37"/>
  <c r="L37" s="1"/>
  <c r="G30"/>
  <c r="L30" s="1"/>
  <c r="G41"/>
  <c r="L41" s="1"/>
  <c r="G38"/>
  <c r="L38" s="1"/>
  <c r="G33"/>
  <c r="L33" s="1"/>
  <c r="G39"/>
  <c r="L39" s="1"/>
  <c r="G34"/>
  <c r="L34" s="1"/>
  <c r="G29"/>
  <c r="L29" s="1"/>
  <c r="G32"/>
  <c r="L32" s="1"/>
  <c r="I3"/>
  <c r="K5"/>
  <c r="K7"/>
  <c r="K41"/>
  <c r="G19"/>
  <c r="L19" s="1"/>
  <c r="G11"/>
  <c r="L11" s="1"/>
  <c r="G7"/>
  <c r="L7" s="1"/>
  <c r="G5"/>
  <c r="L5" s="1"/>
  <c r="K37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6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<sst xmlns="http://schemas.openxmlformats.org/spreadsheetml/2006/main" count="119" uniqueCount="78">
  <si>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</si>
  <si>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</si>
  <si>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</si>
  <si>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</si>
  <si>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</si>
  <si>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</si>
  <si>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</si>
  <si>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</si>
  <si>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</si>
  <si>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</si>
  <si>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</si>
  <si>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</si>
  <si>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</si>
  <si>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</si>
  <si>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</si>
  <si>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</si>
  <si>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</si>
  <si>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</si>
  <si>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</si>
  <si>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</si>
  <si>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</si>
  <si>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</si>
  <si>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</si>
  <si>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</si>
  <si>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</si>
  <si>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</si>
  <si>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</si>
  <si>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</si>
  <si>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</si>
  <si>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</si>
  <si>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</si>
  <si>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</si>
  <si>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</si>
  <si>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</si>
  <si>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</si>
  <si>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</si>
  <si>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</si>
  <si>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</si>
  <si>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</si>
  <si>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</si>
  <si>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40" type="noConversion"/>
  </si>
  <si>
    <t>COST</t>
    <phoneticPr fontId="40" type="noConversion"/>
  </si>
  <si>
    <t>成本</t>
    <phoneticPr fontId="40" type="noConversion"/>
  </si>
  <si>
    <t>销售金额差异</t>
    <phoneticPr fontId="40" type="noConversion"/>
  </si>
  <si>
    <t>销售成本差异</t>
    <phoneticPr fontId="40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</si>
  <si>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</si>
  <si>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</si>
  <si>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</si>
  <si>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</si>
  <si>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</si>
  <si>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</si>
  <si>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</si>
  <si>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</si>
  <si>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</si>
  <si>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</si>
  <si>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</si>
  <si>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</si>
  <si>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</si>
  <si>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DEPT</t>
  </si>
  <si>
    <t>QTY</t>
  </si>
  <si>
    <t>AMT</t>
  </si>
  <si>
    <t>COST</t>
  </si>
  <si>
    <t>PROFIT</t>
  </si>
  <si>
    <t>PROFIT_RATE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</si>
  <si>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</si>
  <si>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40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</si>
  <si>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</si>
  <si>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40" type="noConversion"/>
  </si>
  <si>
    <t xml:space="preserve">   </t>
  </si>
  <si>
    <r>
      <t>40-</t>
    </r>
    <r>
      <rPr>
        <sz val="8"/>
        <color rgb="FF000000"/>
        <rFont val="宋体"/>
        <family val="3"/>
        <charset val="134"/>
      </rPr>
      <t>原材料</t>
    </r>
    <phoneticPr fontId="40" type="noConversion"/>
  </si>
  <si>
    <t>40-原材料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</si>
  <si>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40" type="noConversion"/>
  </si>
  <si>
    <t>910-市场部</t>
  </si>
  <si>
    <t>43-加工专柜</t>
  </si>
  <si>
    <t>销售预算金额</t>
  </si>
  <si>
    <t>销售预算完成率</t>
  </si>
  <si>
    <t>客流量</t>
  </si>
  <si>
    <t>昨天客流量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</si>
</sst>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95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9">
    <xf numFmtId="0" fontId="0" fillId="0" borderId="0"/>
    <xf numFmtId="0" fontId="55" fillId="0" borderId="0" applyNumberFormat="0" applyFill="0" applyBorder="0" applyAlignment="0" applyProtection="0"/>
    <xf numFmtId="0" fontId="56" fillId="0" borderId="1" applyNumberFormat="0" applyFill="0" applyAlignment="0" applyProtection="0"/>
    <xf numFmtId="0" fontId="57" fillId="0" borderId="2" applyNumberFormat="0" applyFill="0" applyAlignment="0" applyProtection="0"/>
    <xf numFmtId="0" fontId="58" fillId="0" borderId="3" applyNumberFormat="0" applyFill="0" applyAlignment="0" applyProtection="0"/>
    <xf numFmtId="0" fontId="58" fillId="0" borderId="0" applyNumberFormat="0" applyFill="0" applyBorder="0" applyAlignment="0" applyProtection="0"/>
    <xf numFmtId="0" fontId="61" fillId="2" borderId="0" applyNumberFormat="0" applyBorder="0" applyAlignment="0" applyProtection="0"/>
    <xf numFmtId="0" fontId="59" fillId="3" borderId="0" applyNumberFormat="0" applyBorder="0" applyAlignment="0" applyProtection="0"/>
    <xf numFmtId="0" fontId="68" fillId="4" borderId="0" applyNumberFormat="0" applyBorder="0" applyAlignment="0" applyProtection="0"/>
    <xf numFmtId="0" fontId="70" fillId="5" borderId="4" applyNumberFormat="0" applyAlignment="0" applyProtection="0"/>
    <xf numFmtId="0" fontId="69" fillId="6" borderId="5" applyNumberFormat="0" applyAlignment="0" applyProtection="0"/>
    <xf numFmtId="0" fontId="63" fillId="6" borderId="4" applyNumberFormat="0" applyAlignment="0" applyProtection="0"/>
    <xf numFmtId="0" fontId="67" fillId="0" borderId="6" applyNumberFormat="0" applyFill="0" applyAlignment="0" applyProtection="0"/>
    <xf numFmtId="0" fontId="64" fillId="7" borderId="7" applyNumberFormat="0" applyAlignment="0" applyProtection="0"/>
    <xf numFmtId="0" fontId="66" fillId="0" borderId="0" applyNumberFormat="0" applyFill="0" applyBorder="0" applyAlignment="0" applyProtection="0"/>
    <xf numFmtId="0" fontId="36" fillId="8" borderId="8" applyNumberFormat="0" applyFont="0" applyAlignment="0" applyProtection="0">
      <alignment vertical="center"/>
    </xf>
    <xf numFmtId="0" fontId="65" fillId="0" borderId="0" applyNumberFormat="0" applyFill="0" applyBorder="0" applyAlignment="0" applyProtection="0"/>
    <xf numFmtId="0" fontId="62" fillId="0" borderId="9" applyNumberFormat="0" applyFill="0" applyAlignment="0" applyProtection="0"/>
    <xf numFmtId="0" fontId="53" fillId="9" borderId="0" applyNumberFormat="0" applyBorder="0" applyAlignment="0" applyProtection="0"/>
    <xf numFmtId="0" fontId="52" fillId="10" borderId="0" applyNumberFormat="0" applyBorder="0" applyAlignment="0" applyProtection="0"/>
    <xf numFmtId="0" fontId="52" fillId="11" borderId="0" applyNumberFormat="0" applyBorder="0" applyAlignment="0" applyProtection="0"/>
    <xf numFmtId="0" fontId="53" fillId="12" borderId="0" applyNumberFormat="0" applyBorder="0" applyAlignment="0" applyProtection="0"/>
    <xf numFmtId="0" fontId="53" fillId="13" borderId="0" applyNumberFormat="0" applyBorder="0" applyAlignment="0" applyProtection="0"/>
    <xf numFmtId="0" fontId="52" fillId="14" borderId="0" applyNumberFormat="0" applyBorder="0" applyAlignment="0" applyProtection="0"/>
    <xf numFmtId="0" fontId="52" fillId="15" borderId="0" applyNumberFormat="0" applyBorder="0" applyAlignment="0" applyProtection="0"/>
    <xf numFmtId="0" fontId="53" fillId="16" borderId="0" applyNumberFormat="0" applyBorder="0" applyAlignment="0" applyProtection="0"/>
    <xf numFmtId="0" fontId="53" fillId="17" borderId="0" applyNumberFormat="0" applyBorder="0" applyAlignment="0" applyProtection="0"/>
    <xf numFmtId="0" fontId="52" fillId="18" borderId="0" applyNumberFormat="0" applyBorder="0" applyAlignment="0" applyProtection="0"/>
    <xf numFmtId="0" fontId="52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1" borderId="0" applyNumberFormat="0" applyBorder="0" applyAlignment="0" applyProtection="0"/>
    <xf numFmtId="0" fontId="52" fillId="22" borderId="0" applyNumberFormat="0" applyBorder="0" applyAlignment="0" applyProtection="0"/>
    <xf numFmtId="0" fontId="52" fillId="23" borderId="0" applyNumberFormat="0" applyBorder="0" applyAlignment="0" applyProtection="0"/>
    <xf numFmtId="0" fontId="53" fillId="24" borderId="0" applyNumberFormat="0" applyBorder="0" applyAlignment="0" applyProtection="0"/>
    <xf numFmtId="0" fontId="53" fillId="25" borderId="0" applyNumberFormat="0" applyBorder="0" applyAlignment="0" applyProtection="0"/>
    <xf numFmtId="0" fontId="52" fillId="26" borderId="0" applyNumberFormat="0" applyBorder="0" applyAlignment="0" applyProtection="0"/>
    <xf numFmtId="0" fontId="52" fillId="27" borderId="0" applyNumberFormat="0" applyBorder="0" applyAlignment="0" applyProtection="0"/>
    <xf numFmtId="0" fontId="53" fillId="28" borderId="0" applyNumberFormat="0" applyBorder="0" applyAlignment="0" applyProtection="0"/>
    <xf numFmtId="0" fontId="53" fillId="29" borderId="0" applyNumberFormat="0" applyBorder="0" applyAlignment="0" applyProtection="0"/>
    <xf numFmtId="0" fontId="52" fillId="30" borderId="0" applyNumberFormat="0" applyBorder="0" applyAlignment="0" applyProtection="0"/>
    <xf numFmtId="0" fontId="52" fillId="31" borderId="0" applyNumberFormat="0" applyBorder="0" applyAlignment="0" applyProtection="0"/>
    <xf numFmtId="0" fontId="53" fillId="32" borderId="0" applyNumberFormat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44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50" fillId="0" borderId="0" applyNumberFormat="0" applyFill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1" fillId="0" borderId="0"/>
    <xf numFmtId="43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178" fontId="51" fillId="0" borderId="0" applyFont="0" applyFill="0" applyBorder="0" applyAlignment="0" applyProtection="0"/>
    <xf numFmtId="179" fontId="5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1" applyNumberFormat="0" applyFill="0" applyAlignment="0" applyProtection="0"/>
    <xf numFmtId="0" fontId="57" fillId="0" borderId="2" applyNumberFormat="0" applyFill="0" applyAlignment="0" applyProtection="0"/>
    <xf numFmtId="0" fontId="58" fillId="0" borderId="3" applyNumberFormat="0" applyFill="0" applyAlignment="0" applyProtection="0"/>
    <xf numFmtId="0" fontId="58" fillId="0" borderId="0" applyNumberFormat="0" applyFill="0" applyBorder="0" applyAlignment="0" applyProtection="0"/>
    <xf numFmtId="0" fontId="61" fillId="2" borderId="0" applyNumberFormat="0" applyBorder="0" applyAlignment="0" applyProtection="0"/>
    <xf numFmtId="0" fontId="59" fillId="3" borderId="0" applyNumberFormat="0" applyBorder="0" applyAlignment="0" applyProtection="0"/>
    <xf numFmtId="0" fontId="68" fillId="4" borderId="0" applyNumberFormat="0" applyBorder="0" applyAlignment="0" applyProtection="0"/>
    <xf numFmtId="0" fontId="70" fillId="5" borderId="4" applyNumberFormat="0" applyAlignment="0" applyProtection="0"/>
    <xf numFmtId="0" fontId="69" fillId="6" borderId="5" applyNumberFormat="0" applyAlignment="0" applyProtection="0"/>
    <xf numFmtId="0" fontId="63" fillId="6" borderId="4" applyNumberFormat="0" applyAlignment="0" applyProtection="0"/>
    <xf numFmtId="0" fontId="67" fillId="0" borderId="6" applyNumberFormat="0" applyFill="0" applyAlignment="0" applyProtection="0"/>
    <xf numFmtId="0" fontId="64" fillId="7" borderId="7" applyNumberFormat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2" fillId="0" borderId="9" applyNumberFormat="0" applyFill="0" applyAlignment="0" applyProtection="0"/>
    <xf numFmtId="0" fontId="53" fillId="9" borderId="0" applyNumberFormat="0" applyBorder="0" applyAlignment="0" applyProtection="0"/>
    <xf numFmtId="0" fontId="52" fillId="10" borderId="0" applyNumberFormat="0" applyBorder="0" applyAlignment="0" applyProtection="0"/>
    <xf numFmtId="0" fontId="52" fillId="11" borderId="0" applyNumberFormat="0" applyBorder="0" applyAlignment="0" applyProtection="0"/>
    <xf numFmtId="0" fontId="53" fillId="12" borderId="0" applyNumberFormat="0" applyBorder="0" applyAlignment="0" applyProtection="0"/>
    <xf numFmtId="0" fontId="53" fillId="13" borderId="0" applyNumberFormat="0" applyBorder="0" applyAlignment="0" applyProtection="0"/>
    <xf numFmtId="0" fontId="52" fillId="14" borderId="0" applyNumberFormat="0" applyBorder="0" applyAlignment="0" applyProtection="0"/>
    <xf numFmtId="0" fontId="52" fillId="15" borderId="0" applyNumberFormat="0" applyBorder="0" applyAlignment="0" applyProtection="0"/>
    <xf numFmtId="0" fontId="53" fillId="16" borderId="0" applyNumberFormat="0" applyBorder="0" applyAlignment="0" applyProtection="0"/>
    <xf numFmtId="0" fontId="53" fillId="17" borderId="0" applyNumberFormat="0" applyBorder="0" applyAlignment="0" applyProtection="0"/>
    <xf numFmtId="0" fontId="52" fillId="18" borderId="0" applyNumberFormat="0" applyBorder="0" applyAlignment="0" applyProtection="0"/>
    <xf numFmtId="0" fontId="52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1" borderId="0" applyNumberFormat="0" applyBorder="0" applyAlignment="0" applyProtection="0"/>
    <xf numFmtId="0" fontId="52" fillId="22" borderId="0" applyNumberFormat="0" applyBorder="0" applyAlignment="0" applyProtection="0"/>
    <xf numFmtId="0" fontId="52" fillId="23" borderId="0" applyNumberFormat="0" applyBorder="0" applyAlignment="0" applyProtection="0"/>
    <xf numFmtId="0" fontId="53" fillId="24" borderId="0" applyNumberFormat="0" applyBorder="0" applyAlignment="0" applyProtection="0"/>
    <xf numFmtId="0" fontId="53" fillId="25" borderId="0" applyNumberFormat="0" applyBorder="0" applyAlignment="0" applyProtection="0"/>
    <xf numFmtId="0" fontId="52" fillId="26" borderId="0" applyNumberFormat="0" applyBorder="0" applyAlignment="0" applyProtection="0"/>
    <xf numFmtId="0" fontId="52" fillId="27" borderId="0" applyNumberFormat="0" applyBorder="0" applyAlignment="0" applyProtection="0"/>
    <xf numFmtId="0" fontId="53" fillId="28" borderId="0" applyNumberFormat="0" applyBorder="0" applyAlignment="0" applyProtection="0"/>
    <xf numFmtId="0" fontId="53" fillId="29" borderId="0" applyNumberFormat="0" applyBorder="0" applyAlignment="0" applyProtection="0"/>
    <xf numFmtId="0" fontId="52" fillId="30" borderId="0" applyNumberFormat="0" applyBorder="0" applyAlignment="0" applyProtection="0"/>
    <xf numFmtId="0" fontId="52" fillId="31" borderId="0" applyNumberFormat="0" applyBorder="0" applyAlignment="0" applyProtection="0"/>
    <xf numFmtId="0" fontId="53" fillId="32" borderId="0" applyNumberFormat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54" fillId="38" borderId="21">
      <alignment vertical="center"/>
    </xf>
    <xf numFmtId="0" fontId="73" fillId="0" borderId="0"/>
    <xf numFmtId="180" fontId="75" fillId="0" borderId="0" applyFont="0" applyFill="0" applyBorder="0" applyAlignment="0" applyProtection="0"/>
    <xf numFmtId="181" fontId="75" fillId="0" borderId="0" applyFont="0" applyFill="0" applyBorder="0" applyAlignment="0" applyProtection="0"/>
    <xf numFmtId="178" fontId="75" fillId="0" borderId="0" applyFont="0" applyFill="0" applyBorder="0" applyAlignment="0" applyProtection="0"/>
    <xf numFmtId="179" fontId="75" fillId="0" borderId="0" applyFont="0" applyFill="0" applyBorder="0" applyAlignment="0" applyProtection="0"/>
    <xf numFmtId="0" fontId="35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9" fillId="0" borderId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1" applyNumberFormat="0" applyFill="0" applyAlignment="0" applyProtection="0">
      <alignment vertical="center"/>
    </xf>
    <xf numFmtId="0" fontId="79" fillId="0" borderId="2" applyNumberFormat="0" applyFill="0" applyAlignment="0" applyProtection="0">
      <alignment vertical="center"/>
    </xf>
    <xf numFmtId="0" fontId="80" fillId="0" borderId="3" applyNumberFormat="0" applyFill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2" borderId="0" applyNumberFormat="0" applyBorder="0" applyAlignment="0" applyProtection="0">
      <alignment vertical="center"/>
    </xf>
    <xf numFmtId="0" fontId="82" fillId="3" borderId="0" applyNumberFormat="0" applyBorder="0" applyAlignment="0" applyProtection="0">
      <alignment vertical="center"/>
    </xf>
    <xf numFmtId="0" fontId="83" fillId="4" borderId="0" applyNumberFormat="0" applyBorder="0" applyAlignment="0" applyProtection="0">
      <alignment vertical="center"/>
    </xf>
    <xf numFmtId="0" fontId="84" fillId="5" borderId="4" applyNumberFormat="0" applyAlignment="0" applyProtection="0">
      <alignment vertical="center"/>
    </xf>
    <xf numFmtId="0" fontId="85" fillId="6" borderId="5" applyNumberFormat="0" applyAlignment="0" applyProtection="0">
      <alignment vertical="center"/>
    </xf>
    <xf numFmtId="0" fontId="86" fillId="6" borderId="4" applyNumberFormat="0" applyAlignment="0" applyProtection="0">
      <alignment vertical="center"/>
    </xf>
    <xf numFmtId="0" fontId="87" fillId="0" borderId="6" applyNumberFormat="0" applyFill="0" applyAlignment="0" applyProtection="0">
      <alignment vertical="center"/>
    </xf>
    <xf numFmtId="0" fontId="88" fillId="7" borderId="7" applyNumberFormat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0" borderId="9" applyNumberFormat="0" applyFill="0" applyAlignment="0" applyProtection="0">
      <alignment vertical="center"/>
    </xf>
    <xf numFmtId="0" fontId="92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2" fillId="12" borderId="0" applyNumberFormat="0" applyBorder="0" applyAlignment="0" applyProtection="0">
      <alignment vertical="center"/>
    </xf>
    <xf numFmtId="0" fontId="92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2" fillId="16" borderId="0" applyNumberFormat="0" applyBorder="0" applyAlignment="0" applyProtection="0">
      <alignment vertical="center"/>
    </xf>
    <xf numFmtId="0" fontId="92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2" fillId="20" borderId="0" applyNumberFormat="0" applyBorder="0" applyAlignment="0" applyProtection="0">
      <alignment vertical="center"/>
    </xf>
    <xf numFmtId="0" fontId="9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2" fillId="24" borderId="0" applyNumberFormat="0" applyBorder="0" applyAlignment="0" applyProtection="0">
      <alignment vertical="center"/>
    </xf>
    <xf numFmtId="0" fontId="92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2" fillId="28" borderId="0" applyNumberFormat="0" applyBorder="0" applyAlignment="0" applyProtection="0">
      <alignment vertical="center"/>
    </xf>
    <xf numFmtId="0" fontId="92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2" fillId="32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92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2" fillId="12" borderId="0" applyNumberFormat="0" applyBorder="0" applyAlignment="0" applyProtection="0">
      <alignment vertical="center"/>
    </xf>
    <xf numFmtId="0" fontId="92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2" fillId="16" borderId="0" applyNumberFormat="0" applyBorder="0" applyAlignment="0" applyProtection="0">
      <alignment vertical="center"/>
    </xf>
    <xf numFmtId="0" fontId="92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2" fillId="20" borderId="0" applyNumberFormat="0" applyBorder="0" applyAlignment="0" applyProtection="0">
      <alignment vertical="center"/>
    </xf>
    <xf numFmtId="0" fontId="92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2" fillId="24" borderId="0" applyNumberFormat="0" applyBorder="0" applyAlignment="0" applyProtection="0">
      <alignment vertical="center"/>
    </xf>
    <xf numFmtId="0" fontId="92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2" fillId="28" borderId="0" applyNumberFormat="0" applyBorder="0" applyAlignment="0" applyProtection="0">
      <alignment vertical="center"/>
    </xf>
    <xf numFmtId="0" fontId="92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2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2">
    <xf numFmtId="0" fontId="0" fillId="0" borderId="0" xfId="0"/>
    <xf numFmtId="0" fontId="37" fillId="0" borderId="0" xfId="0" applyFont="1"/>
    <xf numFmtId="177" fontId="37" fillId="0" borderId="0" xfId="0" applyNumberFormat="1" applyFont="1"/>
    <xf numFmtId="0" fontId="0" fillId="0" borderId="0" xfId="0" applyAlignment="1"/>
    <xf numFmtId="0" fontId="37" fillId="0" borderId="0" xfId="0" applyNumberFormat="1" applyFont="1"/>
    <xf numFmtId="0" fontId="38" fillId="0" borderId="18" xfId="0" applyFont="1" applyBorder="1" applyAlignment="1">
      <alignment wrapText="1"/>
    </xf>
    <xf numFmtId="0" fontId="38" fillId="0" borderId="18" xfId="0" applyNumberFormat="1" applyFont="1" applyBorder="1" applyAlignment="1">
      <alignment wrapText="1"/>
    </xf>
    <xf numFmtId="0" fontId="37" fillId="0" borderId="18" xfId="0" applyFont="1" applyBorder="1" applyAlignment="1">
      <alignment wrapText="1"/>
    </xf>
    <xf numFmtId="0" fontId="37" fillId="0" borderId="18" xfId="0" applyFont="1" applyBorder="1" applyAlignment="1">
      <alignment horizontal="right" vertical="center" wrapText="1"/>
    </xf>
    <xf numFmtId="49" fontId="38" fillId="36" borderId="18" xfId="0" applyNumberFormat="1" applyFont="1" applyFill="1" applyBorder="1" applyAlignment="1">
      <alignment vertical="center" wrapText="1"/>
    </xf>
    <xf numFmtId="49" fontId="41" fillId="37" borderId="18" xfId="0" applyNumberFormat="1" applyFont="1" applyFill="1" applyBorder="1" applyAlignment="1">
      <alignment horizontal="center" vertical="center" wrapText="1"/>
    </xf>
    <xf numFmtId="0" fontId="38" fillId="33" borderId="18" xfId="0" applyFont="1" applyFill="1" applyBorder="1" applyAlignment="1">
      <alignment vertical="center" wrapText="1"/>
    </xf>
    <xf numFmtId="0" fontId="38" fillId="33" borderId="18" xfId="0" applyNumberFormat="1" applyFont="1" applyFill="1" applyBorder="1" applyAlignment="1">
      <alignment vertical="center" wrapText="1"/>
    </xf>
    <xf numFmtId="0" fontId="38" fillId="36" borderId="18" xfId="0" applyFont="1" applyFill="1" applyBorder="1" applyAlignment="1">
      <alignment vertical="center" wrapText="1"/>
    </xf>
    <xf numFmtId="0" fontId="38" fillId="37" borderId="18" xfId="0" applyFont="1" applyFill="1" applyBorder="1" applyAlignment="1">
      <alignment vertical="center" wrapText="1"/>
    </xf>
    <xf numFmtId="4" fontId="38" fillId="36" borderId="18" xfId="0" applyNumberFormat="1" applyFont="1" applyFill="1" applyBorder="1" applyAlignment="1">
      <alignment horizontal="right" vertical="top" wrapText="1"/>
    </xf>
    <xf numFmtId="4" fontId="38" fillId="37" borderId="18" xfId="0" applyNumberFormat="1" applyFont="1" applyFill="1" applyBorder="1" applyAlignment="1">
      <alignment horizontal="right" vertical="top" wrapText="1"/>
    </xf>
    <xf numFmtId="177" fontId="37" fillId="36" borderId="18" xfId="0" applyNumberFormat="1" applyFont="1" applyFill="1" applyBorder="1" applyAlignment="1">
      <alignment horizontal="center" vertical="center"/>
    </xf>
    <xf numFmtId="177" fontId="37" fillId="37" borderId="18" xfId="0" applyNumberFormat="1" applyFont="1" applyFill="1" applyBorder="1" applyAlignment="1">
      <alignment horizontal="center" vertical="center"/>
    </xf>
    <xf numFmtId="177" fontId="42" fillId="0" borderId="18" xfId="0" applyNumberFormat="1" applyFont="1" applyBorder="1"/>
    <xf numFmtId="177" fontId="37" fillId="36" borderId="18" xfId="0" applyNumberFormat="1" applyFont="1" applyFill="1" applyBorder="1"/>
    <xf numFmtId="177" fontId="37" fillId="37" borderId="18" xfId="0" applyNumberFormat="1" applyFont="1" applyFill="1" applyBorder="1"/>
    <xf numFmtId="177" fontId="37" fillId="0" borderId="18" xfId="0" applyNumberFormat="1" applyFont="1" applyBorder="1"/>
    <xf numFmtId="49" fontId="38" fillId="0" borderId="18" xfId="0" applyNumberFormat="1" applyFont="1" applyFill="1" applyBorder="1" applyAlignment="1">
      <alignment vertical="center" wrapText="1"/>
    </xf>
    <xf numFmtId="0" fontId="38" fillId="0" borderId="18" xfId="0" applyFont="1" applyFill="1" applyBorder="1" applyAlignment="1">
      <alignment vertical="center" wrapText="1"/>
    </xf>
    <xf numFmtId="4" fontId="38" fillId="0" borderId="18" xfId="0" applyNumberFormat="1" applyFont="1" applyFill="1" applyBorder="1" applyAlignment="1">
      <alignment horizontal="right" vertical="top" wrapText="1"/>
    </xf>
    <xf numFmtId="0" fontId="37" fillId="0" borderId="0" xfId="0" applyFont="1" applyFill="1"/>
    <xf numFmtId="176" fontId="38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48" fillId="0" borderId="0" xfId="0" applyNumberFormat="1" applyFont="1" applyAlignment="1"/>
    <xf numFmtId="1" fontId="48" fillId="0" borderId="0" xfId="0" applyNumberFormat="1" applyFont="1" applyAlignment="1"/>
    <xf numFmtId="0" fontId="37" fillId="0" borderId="0" xfId="0" applyFont="1"/>
    <xf numFmtId="1" fontId="72" fillId="0" borderId="0" xfId="0" applyNumberFormat="1" applyFont="1" applyAlignment="1"/>
    <xf numFmtId="0" fontId="72" fillId="0" borderId="0" xfId="0" applyNumberFormat="1" applyFont="1" applyAlignment="1"/>
    <xf numFmtId="0" fontId="37" fillId="0" borderId="0" xfId="0" applyFont="1"/>
    <xf numFmtId="0" fontId="37" fillId="0" borderId="0" xfId="0" applyFont="1"/>
    <xf numFmtId="0" fontId="73" fillId="0" borderId="0" xfId="110"/>
    <xf numFmtId="0" fontId="74" fillId="0" borderId="0" xfId="110" applyNumberFormat="1" applyFont="1"/>
    <xf numFmtId="1" fontId="76" fillId="0" borderId="0" xfId="0" applyNumberFormat="1" applyFont="1" applyAlignment="1"/>
    <xf numFmtId="0" fontId="76" fillId="0" borderId="0" xfId="0" applyNumberFormat="1" applyFont="1" applyAlignment="1"/>
    <xf numFmtId="0" fontId="37" fillId="0" borderId="0" xfId="0" applyFont="1" applyAlignment="1">
      <alignment vertical="center"/>
    </xf>
    <xf numFmtId="0" fontId="43" fillId="0" borderId="0" xfId="0" applyFont="1" applyAlignment="1">
      <alignment horizontal="left" wrapText="1"/>
    </xf>
    <xf numFmtId="0" fontId="49" fillId="0" borderId="19" xfId="0" applyFont="1" applyBorder="1" applyAlignment="1">
      <alignment horizontal="left" vertical="center" wrapText="1"/>
    </xf>
    <xf numFmtId="0" fontId="38" fillId="0" borderId="10" xfId="0" applyFont="1" applyBorder="1" applyAlignment="1">
      <alignment wrapText="1"/>
    </xf>
    <xf numFmtId="0" fontId="37" fillId="0" borderId="11" xfId="0" applyFont="1" applyBorder="1" applyAlignment="1">
      <alignment wrapText="1"/>
    </xf>
    <xf numFmtId="0" fontId="37" fillId="0" borderId="11" xfId="0" applyFont="1" applyBorder="1" applyAlignment="1">
      <alignment horizontal="right" vertical="center" wrapText="1"/>
    </xf>
    <xf numFmtId="49" fontId="38" fillId="33" borderId="10" xfId="0" applyNumberFormat="1" applyFont="1" applyFill="1" applyBorder="1" applyAlignment="1">
      <alignment vertical="center" wrapText="1"/>
    </xf>
    <xf numFmtId="49" fontId="38" fillId="33" borderId="12" xfId="0" applyNumberFormat="1" applyFont="1" applyFill="1" applyBorder="1" applyAlignment="1">
      <alignment vertical="center" wrapText="1"/>
    </xf>
    <xf numFmtId="0" fontId="38" fillId="33" borderId="10" xfId="0" applyFont="1" applyFill="1" applyBorder="1" applyAlignment="1">
      <alignment vertical="center" wrapText="1"/>
    </xf>
    <xf numFmtId="0" fontId="38" fillId="33" borderId="12" xfId="0" applyFont="1" applyFill="1" applyBorder="1" applyAlignment="1">
      <alignment vertical="center" wrapText="1"/>
    </xf>
    <xf numFmtId="4" fontId="39" fillId="34" borderId="10" xfId="0" applyNumberFormat="1" applyFont="1" applyFill="1" applyBorder="1" applyAlignment="1">
      <alignment horizontal="right" vertical="top" wrapText="1"/>
    </xf>
    <xf numFmtId="176" fontId="39" fillId="34" borderId="10" xfId="0" applyNumberFormat="1" applyFont="1" applyFill="1" applyBorder="1" applyAlignment="1">
      <alignment horizontal="right" vertical="top" wrapText="1"/>
    </xf>
    <xf numFmtId="176" fontId="39" fillId="34" borderId="12" xfId="0" applyNumberFormat="1" applyFont="1" applyFill="1" applyBorder="1" applyAlignment="1">
      <alignment horizontal="right" vertical="top" wrapText="1"/>
    </xf>
    <xf numFmtId="4" fontId="38" fillId="35" borderId="10" xfId="0" applyNumberFormat="1" applyFont="1" applyFill="1" applyBorder="1" applyAlignment="1">
      <alignment horizontal="right" vertical="top" wrapText="1"/>
    </xf>
    <xf numFmtId="176" fontId="38" fillId="35" borderId="10" xfId="0" applyNumberFormat="1" applyFont="1" applyFill="1" applyBorder="1" applyAlignment="1">
      <alignment horizontal="right" vertical="top" wrapText="1"/>
    </xf>
    <xf numFmtId="176" fontId="38" fillId="35" borderId="12" xfId="0" applyNumberFormat="1" applyFont="1" applyFill="1" applyBorder="1" applyAlignment="1">
      <alignment horizontal="right" vertical="top" wrapText="1"/>
    </xf>
    <xf numFmtId="0" fontId="38" fillId="35" borderId="10" xfId="0" applyFont="1" applyFill="1" applyBorder="1" applyAlignment="1">
      <alignment horizontal="right" vertical="top" wrapText="1"/>
    </xf>
    <xf numFmtId="0" fontId="38" fillId="35" borderId="12" xfId="0" applyFont="1" applyFill="1" applyBorder="1" applyAlignment="1">
      <alignment horizontal="right" vertical="top" wrapText="1"/>
    </xf>
    <xf numFmtId="4" fontId="38" fillId="35" borderId="13" xfId="0" applyNumberFormat="1" applyFont="1" applyFill="1" applyBorder="1" applyAlignment="1">
      <alignment horizontal="right" vertical="top" wrapText="1"/>
    </xf>
    <xf numFmtId="0" fontId="38" fillId="35" borderId="13" xfId="0" applyFont="1" applyFill="1" applyBorder="1" applyAlignment="1">
      <alignment horizontal="right" vertical="top" wrapText="1"/>
    </xf>
    <xf numFmtId="176" fontId="38" fillId="35" borderId="13" xfId="0" applyNumberFormat="1" applyFont="1" applyFill="1" applyBorder="1" applyAlignment="1">
      <alignment horizontal="right" vertical="top" wrapText="1"/>
    </xf>
    <xf numFmtId="176" fontId="38" fillId="35" borderId="20" xfId="0" applyNumberFormat="1" applyFont="1" applyFill="1" applyBorder="1" applyAlignment="1">
      <alignment horizontal="right" vertical="top" wrapText="1"/>
    </xf>
    <xf numFmtId="49" fontId="38" fillId="33" borderId="18" xfId="0" applyNumberFormat="1" applyFont="1" applyFill="1" applyBorder="1" applyAlignment="1">
      <alignment horizontal="left" vertical="top" wrapText="1"/>
    </xf>
    <xf numFmtId="49" fontId="38" fillId="33" borderId="22" xfId="0" applyNumberFormat="1" applyFont="1" applyFill="1" applyBorder="1" applyAlignment="1">
      <alignment horizontal="left" vertical="top" wrapText="1"/>
    </xf>
    <xf numFmtId="49" fontId="38" fillId="33" borderId="23" xfId="0" applyNumberFormat="1" applyFont="1" applyFill="1" applyBorder="1" applyAlignment="1">
      <alignment horizontal="left" vertical="top" wrapText="1"/>
    </xf>
    <xf numFmtId="0" fontId="38" fillId="33" borderId="18" xfId="0" applyFont="1" applyFill="1" applyBorder="1" applyAlignment="1">
      <alignment vertical="center" wrapText="1"/>
    </xf>
    <xf numFmtId="49" fontId="39" fillId="33" borderId="18" xfId="0" applyNumberFormat="1" applyFont="1" applyFill="1" applyBorder="1" applyAlignment="1">
      <alignment horizontal="left" vertical="top" wrapText="1"/>
    </xf>
    <xf numFmtId="14" fontId="38" fillId="33" borderId="18" xfId="0" applyNumberFormat="1" applyFont="1" applyFill="1" applyBorder="1" applyAlignment="1">
      <alignment vertical="center" wrapText="1"/>
    </xf>
    <xf numFmtId="49" fontId="38" fillId="33" borderId="13" xfId="0" applyNumberFormat="1" applyFont="1" applyFill="1" applyBorder="1" applyAlignment="1">
      <alignment horizontal="left" vertical="top" wrapText="1"/>
    </xf>
    <xf numFmtId="49" fontId="38" fillId="33" borderId="15" xfId="0" applyNumberFormat="1" applyFont="1" applyFill="1" applyBorder="1" applyAlignment="1">
      <alignment horizontal="left" vertical="top" wrapText="1"/>
    </xf>
    <xf numFmtId="0" fontId="37" fillId="0" borderId="0" xfId="0" applyFont="1" applyAlignment="1">
      <alignment wrapText="1"/>
    </xf>
    <xf numFmtId="0" fontId="37" fillId="0" borderId="19" xfId="0" applyFont="1" applyBorder="1" applyAlignment="1">
      <alignment wrapText="1"/>
    </xf>
    <xf numFmtId="0" fontId="37" fillId="0" borderId="0" xfId="0" applyFont="1" applyAlignment="1">
      <alignment horizontal="right" vertical="center" wrapText="1"/>
    </xf>
    <xf numFmtId="0" fontId="38" fillId="33" borderId="13" xfId="0" applyFont="1" applyFill="1" applyBorder="1" applyAlignment="1">
      <alignment vertical="center" wrapText="1"/>
    </xf>
    <xf numFmtId="0" fontId="38" fillId="33" borderId="15" xfId="0" applyFont="1" applyFill="1" applyBorder="1" applyAlignment="1">
      <alignment vertical="center" wrapText="1"/>
    </xf>
    <xf numFmtId="49" fontId="39" fillId="33" borderId="13" xfId="0" applyNumberFormat="1" applyFont="1" applyFill="1" applyBorder="1" applyAlignment="1">
      <alignment horizontal="left" vertical="top" wrapText="1"/>
    </xf>
    <xf numFmtId="49" fontId="39" fillId="33" borderId="14" xfId="0" applyNumberFormat="1" applyFont="1" applyFill="1" applyBorder="1" applyAlignment="1">
      <alignment horizontal="left" vertical="top" wrapText="1"/>
    </xf>
    <xf numFmtId="49" fontId="39" fillId="33" borderId="15" xfId="0" applyNumberFormat="1" applyFont="1" applyFill="1" applyBorder="1" applyAlignment="1">
      <alignment horizontal="left" vertical="top" wrapText="1"/>
    </xf>
    <xf numFmtId="14" fontId="38" fillId="33" borderId="12" xfId="0" applyNumberFormat="1" applyFont="1" applyFill="1" applyBorder="1" applyAlignment="1">
      <alignment vertical="center" wrapText="1"/>
    </xf>
    <xf numFmtId="14" fontId="38" fillId="33" borderId="16" xfId="0" applyNumberFormat="1" applyFont="1" applyFill="1" applyBorder="1" applyAlignment="1">
      <alignment vertical="center" wrapText="1"/>
    </xf>
    <xf numFmtId="14" fontId="38" fillId="33" borderId="17" xfId="0" applyNumberFormat="1" applyFont="1" applyFill="1" applyBorder="1" applyAlignment="1">
      <alignment vertical="center" wrapText="1"/>
    </xf>
  </cellXfs>
  <cellStyles count="439">
    <cellStyle name="20% - 强调文字颜色 1" xfId="19" builtinId="30" customBuiltin="1"/>
    <cellStyle name="20% - 强调文字颜色 1 2" xfId="192"/>
    <cellStyle name="20% - 强调文字颜色 2" xfId="23" builtinId="34" customBuiltin="1"/>
    <cellStyle name="20% - 强调文字颜色 2 2" xfId="196"/>
    <cellStyle name="20% - 强调文字颜色 3" xfId="27" builtinId="38" customBuiltin="1"/>
    <cellStyle name="20% - 强调文字颜色 3 2" xfId="200"/>
    <cellStyle name="20% - 强调文字颜色 4" xfId="31" builtinId="42" customBuiltin="1"/>
    <cellStyle name="20% - 强调文字颜色 4 2" xfId="204"/>
    <cellStyle name="20% - 强调文字颜色 5" xfId="35" builtinId="46" customBuiltin="1"/>
    <cellStyle name="20% - 强调文字颜色 5 2" xfId="208"/>
    <cellStyle name="20% - 强调文字颜色 6" xfId="39" builtinId="50" customBuiltin="1"/>
    <cellStyle name="20% - 强调文字颜色 6 2" xfId="212"/>
    <cellStyle name="20% - 着色 1 10" xfId="287"/>
    <cellStyle name="20% - 着色 1 11" xfId="301"/>
    <cellStyle name="20% - 着色 1 12" xfId="315"/>
    <cellStyle name="20% - 着色 1 13" xfId="329"/>
    <cellStyle name="20% - 着色 1 14" xfId="343"/>
    <cellStyle name="20% - 着色 1 15" xfId="357"/>
    <cellStyle name="20% - 着色 1 16" xfId="371"/>
    <cellStyle name="20% - 着色 1 17" xfId="385"/>
    <cellStyle name="20% - 着色 1 18" xfId="399"/>
    <cellStyle name="20% - 着色 1 19" xfId="413"/>
    <cellStyle name="20% - 着色 1 2" xfId="84"/>
    <cellStyle name="20% - 着色 1 20" xfId="427"/>
    <cellStyle name="20% - 着色 1 3" xfId="150"/>
    <cellStyle name="20% - 着色 1 4" xfId="177"/>
    <cellStyle name="20% - 着色 1 5" xfId="217"/>
    <cellStyle name="20% - 着色 1 6" xfId="231"/>
    <cellStyle name="20% - 着色 1 7" xfId="245"/>
    <cellStyle name="20% - 着色 1 8" xfId="259"/>
    <cellStyle name="20% - 着色 1 9" xfId="273"/>
    <cellStyle name="20% - 着色 2 10" xfId="289"/>
    <cellStyle name="20% - 着色 2 11" xfId="303"/>
    <cellStyle name="20% - 着色 2 12" xfId="317"/>
    <cellStyle name="20% - 着色 2 13" xfId="331"/>
    <cellStyle name="20% - 着色 2 14" xfId="345"/>
    <cellStyle name="20% - 着色 2 15" xfId="359"/>
    <cellStyle name="20% - 着色 2 16" xfId="373"/>
    <cellStyle name="20% - 着色 2 17" xfId="387"/>
    <cellStyle name="20% - 着色 2 18" xfId="401"/>
    <cellStyle name="20% - 着色 2 19" xfId="415"/>
    <cellStyle name="20% - 着色 2 2" xfId="88"/>
    <cellStyle name="20% - 着色 2 20" xfId="429"/>
    <cellStyle name="20% - 着色 2 3" xfId="154"/>
    <cellStyle name="20% - 着色 2 4" xfId="179"/>
    <cellStyle name="20% - 着色 2 5" xfId="219"/>
    <cellStyle name="20% - 着色 2 6" xfId="233"/>
    <cellStyle name="20% - 着色 2 7" xfId="247"/>
    <cellStyle name="20% - 着色 2 8" xfId="261"/>
    <cellStyle name="20% - 着色 2 9" xfId="275"/>
    <cellStyle name="20% - 着色 3 10" xfId="291"/>
    <cellStyle name="20% - 着色 3 11" xfId="305"/>
    <cellStyle name="20% - 着色 3 12" xfId="319"/>
    <cellStyle name="20% - 着色 3 13" xfId="333"/>
    <cellStyle name="20% - 着色 3 14" xfId="347"/>
    <cellStyle name="20% - 着色 3 15" xfId="361"/>
    <cellStyle name="20% - 着色 3 16" xfId="375"/>
    <cellStyle name="20% - 着色 3 17" xfId="389"/>
    <cellStyle name="20% - 着色 3 18" xfId="403"/>
    <cellStyle name="20% - 着色 3 19" xfId="417"/>
    <cellStyle name="20% - 着色 3 2" xfId="92"/>
    <cellStyle name="20% - 着色 3 20" xfId="431"/>
    <cellStyle name="20% - 着色 3 3" xfId="158"/>
    <cellStyle name="20% - 着色 3 4" xfId="181"/>
    <cellStyle name="20% - 着色 3 5" xfId="221"/>
    <cellStyle name="20% - 着色 3 6" xfId="235"/>
    <cellStyle name="20% - 着色 3 7" xfId="249"/>
    <cellStyle name="20% - 着色 3 8" xfId="263"/>
    <cellStyle name="20% - 着色 3 9" xfId="277"/>
    <cellStyle name="20% - 着色 4 10" xfId="293"/>
    <cellStyle name="20% - 着色 4 11" xfId="307"/>
    <cellStyle name="20% - 着色 4 12" xfId="321"/>
    <cellStyle name="20% - 着色 4 13" xfId="335"/>
    <cellStyle name="20% - 着色 4 14" xfId="349"/>
    <cellStyle name="20% - 着色 4 15" xfId="363"/>
    <cellStyle name="20% - 着色 4 16" xfId="377"/>
    <cellStyle name="20% - 着色 4 17" xfId="391"/>
    <cellStyle name="20% - 着色 4 18" xfId="405"/>
    <cellStyle name="20% - 着色 4 19" xfId="419"/>
    <cellStyle name="20% - 着色 4 2" xfId="96"/>
    <cellStyle name="20% - 着色 4 20" xfId="433"/>
    <cellStyle name="20% - 着色 4 3" xfId="162"/>
    <cellStyle name="20% - 着色 4 4" xfId="183"/>
    <cellStyle name="20% - 着色 4 5" xfId="223"/>
    <cellStyle name="20% - 着色 4 6" xfId="237"/>
    <cellStyle name="20% - 着色 4 7" xfId="251"/>
    <cellStyle name="20% - 着色 4 8" xfId="265"/>
    <cellStyle name="20% - 着色 4 9" xfId="279"/>
    <cellStyle name="20% - 着色 5 10" xfId="295"/>
    <cellStyle name="20% - 着色 5 11" xfId="309"/>
    <cellStyle name="20% - 着色 5 12" xfId="323"/>
    <cellStyle name="20% - 着色 5 13" xfId="337"/>
    <cellStyle name="20% - 着色 5 14" xfId="351"/>
    <cellStyle name="20% - 着色 5 15" xfId="365"/>
    <cellStyle name="20% - 着色 5 16" xfId="379"/>
    <cellStyle name="20% - 着色 5 17" xfId="393"/>
    <cellStyle name="20% - 着色 5 18" xfId="407"/>
    <cellStyle name="20% - 着色 5 19" xfId="421"/>
    <cellStyle name="20% - 着色 5 2" xfId="100"/>
    <cellStyle name="20% - 着色 5 20" xfId="435"/>
    <cellStyle name="20% - 着色 5 3" xfId="166"/>
    <cellStyle name="20% - 着色 5 4" xfId="185"/>
    <cellStyle name="20% - 着色 5 5" xfId="225"/>
    <cellStyle name="20% - 着色 5 6" xfId="239"/>
    <cellStyle name="20% - 着色 5 7" xfId="253"/>
    <cellStyle name="20% - 着色 5 8" xfId="267"/>
    <cellStyle name="20% - 着色 5 9" xfId="281"/>
    <cellStyle name="20% - 着色 6 10" xfId="297"/>
    <cellStyle name="20% - 着色 6 11" xfId="311"/>
    <cellStyle name="20% - 着色 6 12" xfId="325"/>
    <cellStyle name="20% - 着色 6 13" xfId="339"/>
    <cellStyle name="20% - 着色 6 14" xfId="353"/>
    <cellStyle name="20% - 着色 6 15" xfId="367"/>
    <cellStyle name="20% - 着色 6 16" xfId="381"/>
    <cellStyle name="20% - 着色 6 17" xfId="395"/>
    <cellStyle name="20% - 着色 6 18" xfId="409"/>
    <cellStyle name="20% - 着色 6 19" xfId="423"/>
    <cellStyle name="20% - 着色 6 2" xfId="104"/>
    <cellStyle name="20% - 着色 6 20" xfId="437"/>
    <cellStyle name="20% - 着色 6 3" xfId="170"/>
    <cellStyle name="20% - 着色 6 4" xfId="187"/>
    <cellStyle name="20% - 着色 6 5" xfId="227"/>
    <cellStyle name="20% - 着色 6 6" xfId="241"/>
    <cellStyle name="20% - 着色 6 7" xfId="255"/>
    <cellStyle name="20% - 着色 6 8" xfId="269"/>
    <cellStyle name="20% - 着色 6 9" xfId="283"/>
    <cellStyle name="40% - 强调文字颜色 1" xfId="20" builtinId="31" customBuiltin="1"/>
    <cellStyle name="40% - 强调文字颜色 1 2" xfId="193"/>
    <cellStyle name="40% - 强调文字颜色 2" xfId="24" builtinId="35" customBuiltin="1"/>
    <cellStyle name="40% - 强调文字颜色 2 2" xfId="197"/>
    <cellStyle name="40% - 强调文字颜色 3" xfId="28" builtinId="39" customBuiltin="1"/>
    <cellStyle name="40% - 强调文字颜色 3 2" xfId="201"/>
    <cellStyle name="40% - 强调文字颜色 4" xfId="32" builtinId="43" customBuiltin="1"/>
    <cellStyle name="40% - 强调文字颜色 4 2" xfId="205"/>
    <cellStyle name="40% - 强调文字颜色 5" xfId="36" builtinId="47" customBuiltin="1"/>
    <cellStyle name="40% - 强调文字颜色 5 2" xfId="209"/>
    <cellStyle name="40% - 强调文字颜色 6" xfId="40" builtinId="51" customBuiltin="1"/>
    <cellStyle name="40% - 强调文字颜色 6 2" xfId="213"/>
    <cellStyle name="40% - 着色 1 10" xfId="288"/>
    <cellStyle name="40% - 着色 1 11" xfId="302"/>
    <cellStyle name="40% - 着色 1 12" xfId="316"/>
    <cellStyle name="40% - 着色 1 13" xfId="330"/>
    <cellStyle name="40% - 着色 1 14" xfId="344"/>
    <cellStyle name="40% - 着色 1 15" xfId="358"/>
    <cellStyle name="40% - 着色 1 16" xfId="372"/>
    <cellStyle name="40% - 着色 1 17" xfId="386"/>
    <cellStyle name="40% - 着色 1 18" xfId="400"/>
    <cellStyle name="40% - 着色 1 19" xfId="414"/>
    <cellStyle name="40% - 着色 1 2" xfId="85"/>
    <cellStyle name="40% - 着色 1 20" xfId="428"/>
    <cellStyle name="40% - 着色 1 3" xfId="151"/>
    <cellStyle name="40% - 着色 1 4" xfId="178"/>
    <cellStyle name="40% - 着色 1 5" xfId="218"/>
    <cellStyle name="40% - 着色 1 6" xfId="232"/>
    <cellStyle name="40% - 着色 1 7" xfId="246"/>
    <cellStyle name="40% - 着色 1 8" xfId="260"/>
    <cellStyle name="40% - 着色 1 9" xfId="274"/>
    <cellStyle name="40% - 着色 2 10" xfId="290"/>
    <cellStyle name="40% - 着色 2 11" xfId="304"/>
    <cellStyle name="40% - 着色 2 12" xfId="318"/>
    <cellStyle name="40% - 着色 2 13" xfId="332"/>
    <cellStyle name="40% - 着色 2 14" xfId="346"/>
    <cellStyle name="40% - 着色 2 15" xfId="360"/>
    <cellStyle name="40% - 着色 2 16" xfId="374"/>
    <cellStyle name="40% - 着色 2 17" xfId="388"/>
    <cellStyle name="40% - 着色 2 18" xfId="402"/>
    <cellStyle name="40% - 着色 2 19" xfId="416"/>
    <cellStyle name="40% - 着色 2 2" xfId="89"/>
    <cellStyle name="40% - 着色 2 20" xfId="430"/>
    <cellStyle name="40% - 着色 2 3" xfId="155"/>
    <cellStyle name="40% - 着色 2 4" xfId="180"/>
    <cellStyle name="40% - 着色 2 5" xfId="220"/>
    <cellStyle name="40% - 着色 2 6" xfId="234"/>
    <cellStyle name="40% - 着色 2 7" xfId="248"/>
    <cellStyle name="40% - 着色 2 8" xfId="262"/>
    <cellStyle name="40% - 着色 2 9" xfId="276"/>
    <cellStyle name="40% - 着色 3 10" xfId="292"/>
    <cellStyle name="40% - 着色 3 11" xfId="306"/>
    <cellStyle name="40% - 着色 3 12" xfId="320"/>
    <cellStyle name="40% - 着色 3 13" xfId="334"/>
    <cellStyle name="40% - 着色 3 14" xfId="348"/>
    <cellStyle name="40% - 着色 3 15" xfId="362"/>
    <cellStyle name="40% - 着色 3 16" xfId="376"/>
    <cellStyle name="40% - 着色 3 17" xfId="390"/>
    <cellStyle name="40% - 着色 3 18" xfId="404"/>
    <cellStyle name="40% - 着色 3 19" xfId="418"/>
    <cellStyle name="40% - 着色 3 2" xfId="93"/>
    <cellStyle name="40% - 着色 3 20" xfId="432"/>
    <cellStyle name="40% - 着色 3 3" xfId="159"/>
    <cellStyle name="40% - 着色 3 4" xfId="182"/>
    <cellStyle name="40% - 着色 3 5" xfId="222"/>
    <cellStyle name="40% - 着色 3 6" xfId="236"/>
    <cellStyle name="40% - 着色 3 7" xfId="250"/>
    <cellStyle name="40% - 着色 3 8" xfId="264"/>
    <cellStyle name="40% - 着色 3 9" xfId="278"/>
    <cellStyle name="40% - 着色 4 10" xfId="294"/>
    <cellStyle name="40% - 着色 4 11" xfId="308"/>
    <cellStyle name="40% - 着色 4 12" xfId="322"/>
    <cellStyle name="40% - 着色 4 13" xfId="336"/>
    <cellStyle name="40% - 着色 4 14" xfId="350"/>
    <cellStyle name="40% - 着色 4 15" xfId="364"/>
    <cellStyle name="40% - 着色 4 16" xfId="378"/>
    <cellStyle name="40% - 着色 4 17" xfId="392"/>
    <cellStyle name="40% - 着色 4 18" xfId="406"/>
    <cellStyle name="40% - 着色 4 19" xfId="420"/>
    <cellStyle name="40% - 着色 4 2" xfId="97"/>
    <cellStyle name="40% - 着色 4 20" xfId="434"/>
    <cellStyle name="40% - 着色 4 3" xfId="163"/>
    <cellStyle name="40% - 着色 4 4" xfId="184"/>
    <cellStyle name="40% - 着色 4 5" xfId="224"/>
    <cellStyle name="40% - 着色 4 6" xfId="238"/>
    <cellStyle name="40% - 着色 4 7" xfId="252"/>
    <cellStyle name="40% - 着色 4 8" xfId="266"/>
    <cellStyle name="40% - 着色 4 9" xfId="280"/>
    <cellStyle name="40% - 着色 5 10" xfId="296"/>
    <cellStyle name="40% - 着色 5 11" xfId="310"/>
    <cellStyle name="40% - 着色 5 12" xfId="324"/>
    <cellStyle name="40% - 着色 5 13" xfId="338"/>
    <cellStyle name="40% - 着色 5 14" xfId="352"/>
    <cellStyle name="40% - 着色 5 15" xfId="366"/>
    <cellStyle name="40% - 着色 5 16" xfId="380"/>
    <cellStyle name="40% - 着色 5 17" xfId="394"/>
    <cellStyle name="40% - 着色 5 18" xfId="408"/>
    <cellStyle name="40% - 着色 5 19" xfId="422"/>
    <cellStyle name="40% - 着色 5 2" xfId="101"/>
    <cellStyle name="40% - 着色 5 20" xfId="436"/>
    <cellStyle name="40% - 着色 5 3" xfId="167"/>
    <cellStyle name="40% - 着色 5 4" xfId="186"/>
    <cellStyle name="40% - 着色 5 5" xfId="226"/>
    <cellStyle name="40% - 着色 5 6" xfId="240"/>
    <cellStyle name="40% - 着色 5 7" xfId="254"/>
    <cellStyle name="40% - 着色 5 8" xfId="268"/>
    <cellStyle name="40% - 着色 5 9" xfId="282"/>
    <cellStyle name="40% - 着色 6 10" xfId="298"/>
    <cellStyle name="40% - 着色 6 11" xfId="312"/>
    <cellStyle name="40% - 着色 6 12" xfId="326"/>
    <cellStyle name="40% - 着色 6 13" xfId="340"/>
    <cellStyle name="40% - 着色 6 14" xfId="354"/>
    <cellStyle name="40% - 着色 6 15" xfId="368"/>
    <cellStyle name="40% - 着色 6 16" xfId="382"/>
    <cellStyle name="40% - 着色 6 17" xfId="396"/>
    <cellStyle name="40% - 着色 6 18" xfId="410"/>
    <cellStyle name="40% - 着色 6 19" xfId="424"/>
    <cellStyle name="40% - 着色 6 2" xfId="105"/>
    <cellStyle name="40% - 着色 6 20" xfId="438"/>
    <cellStyle name="40% - 着色 6 3" xfId="171"/>
    <cellStyle name="40% - 着色 6 4" xfId="188"/>
    <cellStyle name="40% - 着色 6 5" xfId="228"/>
    <cellStyle name="40% - 着色 6 6" xfId="242"/>
    <cellStyle name="40% - 着色 6 7" xfId="256"/>
    <cellStyle name="40% - 着色 6 8" xfId="270"/>
    <cellStyle name="40% - 着色 6 9" xfId="284"/>
    <cellStyle name="60% - 强调文字颜色 1" xfId="21" builtinId="32" customBuiltin="1"/>
    <cellStyle name="60% - 强调文字颜色 1 2" xfId="194"/>
    <cellStyle name="60% - 强调文字颜色 2" xfId="25" builtinId="36" customBuiltin="1"/>
    <cellStyle name="60% - 强调文字颜色 2 2" xfId="198"/>
    <cellStyle name="60% - 强调文字颜色 3" xfId="29" builtinId="40" customBuiltin="1"/>
    <cellStyle name="60% - 强调文字颜色 3 2" xfId="202"/>
    <cellStyle name="60% - 强调文字颜色 4" xfId="33" builtinId="44" customBuiltin="1"/>
    <cellStyle name="60% - 强调文字颜色 4 2" xfId="206"/>
    <cellStyle name="60% - 强调文字颜色 5" xfId="37" builtinId="48" customBuiltin="1"/>
    <cellStyle name="60% - 强调文字颜色 5 2" xfId="210"/>
    <cellStyle name="60% - 强调文字颜色 6" xfId="41" builtinId="52" customBuiltin="1"/>
    <cellStyle name="60% - 强调文字颜色 6 2" xfId="214"/>
    <cellStyle name="60% - 着色 1 2" xfId="86"/>
    <cellStyle name="60% - 着色 1 3" xfId="152"/>
    <cellStyle name="60% - 着色 2 2" xfId="90"/>
    <cellStyle name="60% - 着色 2 3" xfId="156"/>
    <cellStyle name="60% - 着色 3 2" xfId="94"/>
    <cellStyle name="60% - 着色 3 3" xfId="160"/>
    <cellStyle name="60% - 着色 4 2" xfId="98"/>
    <cellStyle name="60% - 着色 4 3" xfId="164"/>
    <cellStyle name="60% - 着色 5 2" xfId="102"/>
    <cellStyle name="60% - 着色 5 3" xfId="168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18" xfId="243"/>
    <cellStyle name="常规 19" xfId="257"/>
    <cellStyle name="常规 2" xfId="44"/>
    <cellStyle name="常规 20" xfId="271"/>
    <cellStyle name="常规 21" xfId="285"/>
    <cellStyle name="常规 22" xfId="299"/>
    <cellStyle name="常规 23" xfId="313"/>
    <cellStyle name="常规 24" xfId="327"/>
    <cellStyle name="常规 25" xfId="341"/>
    <cellStyle name="常规 26" xfId="355"/>
    <cellStyle name="常规 27" xfId="369"/>
    <cellStyle name="常规 28" xfId="383"/>
    <cellStyle name="常规 29" xfId="397"/>
    <cellStyle name="常规 3" xfId="45"/>
    <cellStyle name="常规 3 2" xfId="54"/>
    <cellStyle name="常规 30" xfId="411"/>
    <cellStyle name="常规 31" xfId="425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" xfId="18" builtinId="29" customBuiltin="1"/>
    <cellStyle name="强调文字颜色 1 2" xfId="191"/>
    <cellStyle name="强调文字颜色 2" xfId="22" builtinId="33" customBuiltin="1"/>
    <cellStyle name="强调文字颜色 2 2" xfId="195"/>
    <cellStyle name="强调文字颜色 3" xfId="26" builtinId="37" customBuiltin="1"/>
    <cellStyle name="强调文字颜色 3 2" xfId="199"/>
    <cellStyle name="强调文字颜色 4" xfId="30" builtinId="41" customBuiltin="1"/>
    <cellStyle name="强调文字颜色 4 2" xfId="203"/>
    <cellStyle name="强调文字颜色 5" xfId="34" builtinId="45" customBuiltin="1"/>
    <cellStyle name="强调文字颜色 5 2" xfId="207"/>
    <cellStyle name="强调文字颜色 6" xfId="38" builtinId="49" customBuiltin="1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 2" xfId="83"/>
    <cellStyle name="着色 1 3" xfId="149"/>
    <cellStyle name="着色 2 2" xfId="87"/>
    <cellStyle name="着色 2 3" xfId="153"/>
    <cellStyle name="着色 3 2" xfId="91"/>
    <cellStyle name="着色 3 3" xfId="157"/>
    <cellStyle name="着色 4 2" xfId="95"/>
    <cellStyle name="着色 4 3" xfId="161"/>
    <cellStyle name="着色 5 2" xfId="99"/>
    <cellStyle name="着色 5 3" xfId="165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23" xfId="244"/>
    <cellStyle name="注释 24" xfId="258"/>
    <cellStyle name="注释 25" xfId="272"/>
    <cellStyle name="注释 26" xfId="286"/>
    <cellStyle name="注释 27" xfId="300"/>
    <cellStyle name="注释 28" xfId="314"/>
    <cellStyle name="注释 29" xfId="328"/>
    <cellStyle name="注释 3" xfId="116"/>
    <cellStyle name="注释 30" xfId="342"/>
    <cellStyle name="注释 31" xfId="356"/>
    <cellStyle name="注释 32" xfId="370"/>
    <cellStyle name="注释 33" xfId="384"/>
    <cellStyle name="注释 34" xfId="398"/>
    <cellStyle name="注释 35" xfId="412"/>
    <cellStyle name="注释 36" xfId="426"/>
    <cellStyle name="注释 4" xfId="117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671" Type="http://schemas.openxmlformats.org/officeDocument/2006/relationships/hyperlink" Target="cid:7a4c69bc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531" Type="http://schemas.openxmlformats.org/officeDocument/2006/relationships/hyperlink" Target="cid:9de9f65e2" TargetMode="External"/><Relationship Id="rId573" Type="http://schemas.openxmlformats.org/officeDocument/2006/relationships/hyperlink" Target="cid:396108812" TargetMode="External"/><Relationship Id="rId629" Type="http://schemas.openxmlformats.org/officeDocument/2006/relationships/hyperlink" Target="cid:ee19d12f2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640" Type="http://schemas.openxmlformats.org/officeDocument/2006/relationships/image" Target="cid:8ce589313" TargetMode="External"/><Relationship Id="rId682" Type="http://schemas.openxmlformats.org/officeDocument/2006/relationships/image" Target="cid:9d3b1976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42" Type="http://schemas.openxmlformats.org/officeDocument/2006/relationships/image" Target="cid:c1f4b6d313" TargetMode="External"/><Relationship Id="rId584" Type="http://schemas.openxmlformats.org/officeDocument/2006/relationships/image" Target="cid:5d65a7e413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86" Type="http://schemas.openxmlformats.org/officeDocument/2006/relationships/image" Target="cid:f41228aa13" TargetMode="External"/><Relationship Id="rId651" Type="http://schemas.openxmlformats.org/officeDocument/2006/relationships/hyperlink" Target="cid:312c57532" TargetMode="External"/><Relationship Id="rId693" Type="http://schemas.openxmlformats.org/officeDocument/2006/relationships/hyperlink" Target="cid:c66f33332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553" Type="http://schemas.openxmlformats.org/officeDocument/2006/relationships/hyperlink" Target="cid:ebcc17232" TargetMode="External"/><Relationship Id="rId609" Type="http://schemas.openxmlformats.org/officeDocument/2006/relationships/hyperlink" Target="cid:a0d800e0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595" Type="http://schemas.openxmlformats.org/officeDocument/2006/relationships/hyperlink" Target="cid:63298944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497" Type="http://schemas.openxmlformats.org/officeDocument/2006/relationships/hyperlink" Target="cid:225aa59d2" TargetMode="External"/><Relationship Id="rId620" Type="http://schemas.openxmlformats.org/officeDocument/2006/relationships/image" Target="cid:c58b0f2713" TargetMode="External"/><Relationship Id="rId662" Type="http://schemas.openxmlformats.org/officeDocument/2006/relationships/image" Target="cid:55245cd7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22" Type="http://schemas.openxmlformats.org/officeDocument/2006/relationships/image" Target="cid:7a2e86d013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564" Type="http://schemas.openxmlformats.org/officeDocument/2006/relationships/image" Target="cid:f2a015013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631" Type="http://schemas.openxmlformats.org/officeDocument/2006/relationships/hyperlink" Target="cid:f336addb2" TargetMode="External"/><Relationship Id="rId673" Type="http://schemas.openxmlformats.org/officeDocument/2006/relationships/hyperlink" Target="cid:7f43d424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642" Type="http://schemas.openxmlformats.org/officeDocument/2006/relationships/image" Target="cid:cffdcff13" TargetMode="External"/><Relationship Id="rId684" Type="http://schemas.openxmlformats.org/officeDocument/2006/relationships/image" Target="cid:a2dc87f013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502" Type="http://schemas.openxmlformats.org/officeDocument/2006/relationships/image" Target="cid:36f12f0113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44" Type="http://schemas.openxmlformats.org/officeDocument/2006/relationships/image" Target="cid:c7314bf313" TargetMode="External"/><Relationship Id="rId586" Type="http://schemas.openxmlformats.org/officeDocument/2006/relationships/image" Target="cid:61b2a1ef13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611" Type="http://schemas.openxmlformats.org/officeDocument/2006/relationships/hyperlink" Target="cid:a5fed8522" TargetMode="External"/><Relationship Id="rId653" Type="http://schemas.openxmlformats.org/officeDocument/2006/relationships/hyperlink" Target="cid:3648ce612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88" Type="http://schemas.openxmlformats.org/officeDocument/2006/relationships/image" Target="cid:f921107413" TargetMode="External"/><Relationship Id="rId695" Type="http://schemas.openxmlformats.org/officeDocument/2006/relationships/hyperlink" Target="cid:cbad980a2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13" Type="http://schemas.openxmlformats.org/officeDocument/2006/relationships/hyperlink" Target="cid:5c15928c2" TargetMode="External"/><Relationship Id="rId555" Type="http://schemas.openxmlformats.org/officeDocument/2006/relationships/hyperlink" Target="cid:f049fb932" TargetMode="External"/><Relationship Id="rId597" Type="http://schemas.openxmlformats.org/officeDocument/2006/relationships/hyperlink" Target="cid:77ad0c782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622" Type="http://schemas.openxmlformats.org/officeDocument/2006/relationships/image" Target="cid:ca1bb4ac13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664" Type="http://schemas.openxmlformats.org/officeDocument/2006/relationships/image" Target="cid:5a66da5c13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524" Type="http://schemas.openxmlformats.org/officeDocument/2006/relationships/image" Target="cid:7f1ab22313" TargetMode="External"/><Relationship Id="rId566" Type="http://schemas.openxmlformats.org/officeDocument/2006/relationships/image" Target="cid:1486e014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2a34ef72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675" Type="http://schemas.openxmlformats.org/officeDocument/2006/relationships/hyperlink" Target="cid:8378b63d2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577" Type="http://schemas.openxmlformats.org/officeDocument/2006/relationships/hyperlink" Target="cid:42aef7972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602" Type="http://schemas.openxmlformats.org/officeDocument/2006/relationships/image" Target="cid:81fbe077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79" Type="http://schemas.openxmlformats.org/officeDocument/2006/relationships/hyperlink" Target="cid:db19d21f2" TargetMode="External"/><Relationship Id="rId644" Type="http://schemas.openxmlformats.org/officeDocument/2006/relationships/image" Target="cid:1212874113" TargetMode="External"/><Relationship Id="rId686" Type="http://schemas.openxmlformats.org/officeDocument/2006/relationships/image" Target="cid:a3929bb113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546" Type="http://schemas.openxmlformats.org/officeDocument/2006/relationships/image" Target="cid:cc488cb713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588" Type="http://schemas.openxmlformats.org/officeDocument/2006/relationships/image" Target="cid:680b06d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613" Type="http://schemas.openxmlformats.org/officeDocument/2006/relationships/hyperlink" Target="cid:ab8186602" TargetMode="External"/><Relationship Id="rId655" Type="http://schemas.openxmlformats.org/officeDocument/2006/relationships/hyperlink" Target="cid:3c6b66212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57" Type="http://schemas.openxmlformats.org/officeDocument/2006/relationships/hyperlink" Target="cid:f57373d02" TargetMode="External"/><Relationship Id="rId599" Type="http://schemas.openxmlformats.org/officeDocument/2006/relationships/hyperlink" Target="cid:7cd4f11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624" Type="http://schemas.openxmlformats.org/officeDocument/2006/relationships/image" Target="cid:cf309d6013" TargetMode="External"/><Relationship Id="rId666" Type="http://schemas.openxmlformats.org/officeDocument/2006/relationships/image" Target="cid:5f8f72ba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26" Type="http://schemas.openxmlformats.org/officeDocument/2006/relationships/image" Target="cid:842f442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2a6400a2" TargetMode="External"/><Relationship Id="rId677" Type="http://schemas.openxmlformats.org/officeDocument/2006/relationships/hyperlink" Target="cid:92f0c2722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537" Type="http://schemas.openxmlformats.org/officeDocument/2006/relationships/hyperlink" Target="cid:ad5e98cf2" TargetMode="External"/><Relationship Id="rId579" Type="http://schemas.openxmlformats.org/officeDocument/2006/relationships/hyperlink" Target="cid:521d87e62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646" Type="http://schemas.openxmlformats.org/officeDocument/2006/relationships/image" Target="cid:174ffe7613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506" Type="http://schemas.openxmlformats.org/officeDocument/2006/relationships/image" Target="cid:413c742113" TargetMode="External"/><Relationship Id="rId688" Type="http://schemas.openxmlformats.org/officeDocument/2006/relationships/image" Target="cid:a7986da9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492" Type="http://schemas.openxmlformats.org/officeDocument/2006/relationships/image" Target="cid:12de1e3b13" TargetMode="External"/><Relationship Id="rId548" Type="http://schemas.openxmlformats.org/officeDocument/2006/relationships/image" Target="cid:d15f9577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615" Type="http://schemas.openxmlformats.org/officeDocument/2006/relationships/hyperlink" Target="cid:ba9273f62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657" Type="http://schemas.openxmlformats.org/officeDocument/2006/relationships/hyperlink" Target="cid:4accbf962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517" Type="http://schemas.openxmlformats.org/officeDocument/2006/relationships/hyperlink" Target="cid:66098c0e2" TargetMode="External"/><Relationship Id="rId559" Type="http://schemas.openxmlformats.org/officeDocument/2006/relationships/hyperlink" Target="cid:a077f90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570" Type="http://schemas.openxmlformats.org/officeDocument/2006/relationships/image" Target="cid:2e1706e013" TargetMode="External"/><Relationship Id="rId626" Type="http://schemas.openxmlformats.org/officeDocument/2006/relationships/image" Target="cid:cfefaa3513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668" Type="http://schemas.openxmlformats.org/officeDocument/2006/relationships/image" Target="cid:744bebe3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472" Type="http://schemas.openxmlformats.org/officeDocument/2006/relationships/image" Target="cid:c5b52bf313" TargetMode="External"/><Relationship Id="rId528" Type="http://schemas.openxmlformats.org/officeDocument/2006/relationships/image" Target="cid:894d42c613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581" Type="http://schemas.openxmlformats.org/officeDocument/2006/relationships/hyperlink" Target="cid:574488562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637" Type="http://schemas.openxmlformats.org/officeDocument/2006/relationships/hyperlink" Target="cid:2a827322" TargetMode="External"/><Relationship Id="rId679" Type="http://schemas.openxmlformats.org/officeDocument/2006/relationships/hyperlink" Target="cid:981a02282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83" Type="http://schemas.openxmlformats.org/officeDocument/2006/relationships/hyperlink" Target="cid:eed1948d2" TargetMode="External"/><Relationship Id="rId539" Type="http://schemas.openxmlformats.org/officeDocument/2006/relationships/hyperlink" Target="cid:b26ab2aa2" TargetMode="External"/><Relationship Id="rId690" Type="http://schemas.openxmlformats.org/officeDocument/2006/relationships/image" Target="cid:bc352fc613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550" Type="http://schemas.openxmlformats.org/officeDocument/2006/relationships/image" Target="cid:d68ab9df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571" Type="http://schemas.openxmlformats.org/officeDocument/2006/relationships/hyperlink" Target="cid:33374f78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627" Type="http://schemas.openxmlformats.org/officeDocument/2006/relationships/hyperlink" Target="cid:e8e5efae2" TargetMode="External"/><Relationship Id="rId648" Type="http://schemas.openxmlformats.org/officeDocument/2006/relationships/image" Target="cid:26b6ba8e13" TargetMode="External"/><Relationship Id="rId669" Type="http://schemas.openxmlformats.org/officeDocument/2006/relationships/hyperlink" Target="cid:75c2f921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473" Type="http://schemas.openxmlformats.org/officeDocument/2006/relationships/hyperlink" Target="cid:cac018a42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529" Type="http://schemas.openxmlformats.org/officeDocument/2006/relationships/hyperlink" Target="cid:8e741fbb2" TargetMode="External"/><Relationship Id="rId680" Type="http://schemas.openxmlformats.org/officeDocument/2006/relationships/image" Target="cid:981a0248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40" Type="http://schemas.openxmlformats.org/officeDocument/2006/relationships/image" Target="cid:b26ab2d4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561" Type="http://schemas.openxmlformats.org/officeDocument/2006/relationships/hyperlink" Target="cid:ac5444b2" TargetMode="External"/><Relationship Id="rId582" Type="http://schemas.openxmlformats.org/officeDocument/2006/relationships/image" Target="cid:5744887d13" TargetMode="External"/><Relationship Id="rId617" Type="http://schemas.openxmlformats.org/officeDocument/2006/relationships/hyperlink" Target="cid:bfc298fa2" TargetMode="External"/><Relationship Id="rId638" Type="http://schemas.openxmlformats.org/officeDocument/2006/relationships/image" Target="cid:2a8275a13" TargetMode="External"/><Relationship Id="rId659" Type="http://schemas.openxmlformats.org/officeDocument/2006/relationships/hyperlink" Target="cid:50022851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484" Type="http://schemas.openxmlformats.org/officeDocument/2006/relationships/image" Target="cid:eed194b213" TargetMode="External"/><Relationship Id="rId519" Type="http://schemas.openxmlformats.org/officeDocument/2006/relationships/hyperlink" Target="cid:6a60cd972" TargetMode="External"/><Relationship Id="rId670" Type="http://schemas.openxmlformats.org/officeDocument/2006/relationships/image" Target="cid:75c2f99b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530" Type="http://schemas.openxmlformats.org/officeDocument/2006/relationships/image" Target="cid:8e741fe313" TargetMode="External"/><Relationship Id="rId691" Type="http://schemas.openxmlformats.org/officeDocument/2006/relationships/hyperlink" Target="cid:c229ee2d2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551" Type="http://schemas.openxmlformats.org/officeDocument/2006/relationships/hyperlink" Target="cid:e606bbf52" TargetMode="External"/><Relationship Id="rId572" Type="http://schemas.openxmlformats.org/officeDocument/2006/relationships/image" Target="cid:33374fa113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628" Type="http://schemas.openxmlformats.org/officeDocument/2006/relationships/image" Target="cid:e8e5efd513" TargetMode="External"/><Relationship Id="rId649" Type="http://schemas.openxmlformats.org/officeDocument/2006/relationships/hyperlink" Target="cid:2be86164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474" Type="http://schemas.openxmlformats.org/officeDocument/2006/relationships/image" Target="cid:cac018c913" TargetMode="External"/><Relationship Id="rId509" Type="http://schemas.openxmlformats.org/officeDocument/2006/relationships/hyperlink" Target="cid:55e626f22" TargetMode="External"/><Relationship Id="rId660" Type="http://schemas.openxmlformats.org/officeDocument/2006/relationships/image" Target="cid:50022877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681" Type="http://schemas.openxmlformats.org/officeDocument/2006/relationships/hyperlink" Target="cid:9d3b194e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541" Type="http://schemas.openxmlformats.org/officeDocument/2006/relationships/hyperlink" Target="cid:c1f4b6ac2" TargetMode="External"/><Relationship Id="rId562" Type="http://schemas.openxmlformats.org/officeDocument/2006/relationships/image" Target="cid:ac5447513" TargetMode="External"/><Relationship Id="rId583" Type="http://schemas.openxmlformats.org/officeDocument/2006/relationships/hyperlink" Target="cid:5d65a7c02" TargetMode="External"/><Relationship Id="rId618" Type="http://schemas.openxmlformats.org/officeDocument/2006/relationships/image" Target="cid:bfc2992113" TargetMode="External"/><Relationship Id="rId639" Type="http://schemas.openxmlformats.org/officeDocument/2006/relationships/hyperlink" Target="cid:8ce5866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650" Type="http://schemas.openxmlformats.org/officeDocument/2006/relationships/image" Target="cid:2be8618a13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412288c2" TargetMode="External"/><Relationship Id="rId692" Type="http://schemas.openxmlformats.org/officeDocument/2006/relationships/image" Target="cid:c229ee5013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52" Type="http://schemas.openxmlformats.org/officeDocument/2006/relationships/image" Target="cid:e606bc1c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496" Type="http://schemas.openxmlformats.org/officeDocument/2006/relationships/image" Target="cid:1def42a013" TargetMode="External"/><Relationship Id="rId661" Type="http://schemas.openxmlformats.org/officeDocument/2006/relationships/hyperlink" Target="cid:55245ca62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563" Type="http://schemas.openxmlformats.org/officeDocument/2006/relationships/hyperlink" Target="cid:f2a01292" TargetMode="External"/><Relationship Id="rId619" Type="http://schemas.openxmlformats.org/officeDocument/2006/relationships/hyperlink" Target="cid:c58b0eff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30" Type="http://schemas.openxmlformats.org/officeDocument/2006/relationships/image" Target="cid:ee19d15713" TargetMode="External"/><Relationship Id="rId672" Type="http://schemas.openxmlformats.org/officeDocument/2006/relationships/image" Target="cid:7a4c69e4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532" Type="http://schemas.openxmlformats.org/officeDocument/2006/relationships/image" Target="cid:9de9f68413" TargetMode="External"/><Relationship Id="rId574" Type="http://schemas.openxmlformats.org/officeDocument/2006/relationships/image" Target="cid:396108aa13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641" Type="http://schemas.openxmlformats.org/officeDocument/2006/relationships/hyperlink" Target="cid:cffdcdd2" TargetMode="External"/><Relationship Id="rId683" Type="http://schemas.openxmlformats.org/officeDocument/2006/relationships/hyperlink" Target="cid:a2dc87c62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543" Type="http://schemas.openxmlformats.org/officeDocument/2006/relationships/hyperlink" Target="cid:c7314bce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585" Type="http://schemas.openxmlformats.org/officeDocument/2006/relationships/hyperlink" Target="cid:61b2a1cb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652" Type="http://schemas.openxmlformats.org/officeDocument/2006/relationships/image" Target="cid:312c577b13" TargetMode="External"/><Relationship Id="rId694" Type="http://schemas.openxmlformats.org/officeDocument/2006/relationships/image" Target="cid:c66f335a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512" Type="http://schemas.openxmlformats.org/officeDocument/2006/relationships/image" Target="cid:55e9400c13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54" Type="http://schemas.openxmlformats.org/officeDocument/2006/relationships/image" Target="cid:ebcc174e13" TargetMode="External"/><Relationship Id="rId596" Type="http://schemas.openxmlformats.org/officeDocument/2006/relationships/image" Target="cid:63298967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ca1bb4892" TargetMode="External"/><Relationship Id="rId663" Type="http://schemas.openxmlformats.org/officeDocument/2006/relationships/hyperlink" Target="cid:5a66da32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632" Type="http://schemas.openxmlformats.org/officeDocument/2006/relationships/image" Target="cid:f336ae0513" TargetMode="External"/><Relationship Id="rId271" Type="http://schemas.openxmlformats.org/officeDocument/2006/relationships/hyperlink" Target="cid:bb0725832" TargetMode="External"/><Relationship Id="rId674" Type="http://schemas.openxmlformats.org/officeDocument/2006/relationships/image" Target="cid:7f43d44913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534" Type="http://schemas.openxmlformats.org/officeDocument/2006/relationships/image" Target="cid:a3e4f30613" TargetMode="External"/><Relationship Id="rId576" Type="http://schemas.openxmlformats.org/officeDocument/2006/relationships/image" Target="cid:3d8c6a7b13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601" Type="http://schemas.openxmlformats.org/officeDocument/2006/relationships/hyperlink" Target="cid:81fbe0502" TargetMode="External"/><Relationship Id="rId643" Type="http://schemas.openxmlformats.org/officeDocument/2006/relationships/hyperlink" Target="cid:1212871a2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685" Type="http://schemas.openxmlformats.org/officeDocument/2006/relationships/hyperlink" Target="cid:a3929b8d2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503" Type="http://schemas.openxmlformats.org/officeDocument/2006/relationships/hyperlink" Target="cid:3c1017e92" TargetMode="External"/><Relationship Id="rId545" Type="http://schemas.openxmlformats.org/officeDocument/2006/relationships/hyperlink" Target="cid:cc488c802" TargetMode="External"/><Relationship Id="rId587" Type="http://schemas.openxmlformats.org/officeDocument/2006/relationships/hyperlink" Target="cid:680b06b02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612" Type="http://schemas.openxmlformats.org/officeDocument/2006/relationships/image" Target="cid:a5fed86e13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654" Type="http://schemas.openxmlformats.org/officeDocument/2006/relationships/image" Target="cid:3648ce8a13" TargetMode="External"/><Relationship Id="rId696" Type="http://schemas.openxmlformats.org/officeDocument/2006/relationships/image" Target="cid:cbad983213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514" Type="http://schemas.openxmlformats.org/officeDocument/2006/relationships/image" Target="cid:5c1592af13" TargetMode="External"/><Relationship Id="rId556" Type="http://schemas.openxmlformats.org/officeDocument/2006/relationships/image" Target="cid:f049fbb413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598" Type="http://schemas.openxmlformats.org/officeDocument/2006/relationships/image" Target="cid:77ad0c9f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23" Type="http://schemas.openxmlformats.org/officeDocument/2006/relationships/hyperlink" Target="cid:cf309d412" TargetMode="External"/><Relationship Id="rId665" Type="http://schemas.openxmlformats.org/officeDocument/2006/relationships/hyperlink" Target="cid:5f8f72912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567" Type="http://schemas.openxmlformats.org/officeDocument/2006/relationships/hyperlink" Target="cid:1b05e0252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634" Type="http://schemas.openxmlformats.org/officeDocument/2006/relationships/image" Target="cid:2a34f1913" TargetMode="External"/><Relationship Id="rId676" Type="http://schemas.openxmlformats.org/officeDocument/2006/relationships/image" Target="cid:8378b660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536" Type="http://schemas.openxmlformats.org/officeDocument/2006/relationships/image" Target="cid:a828098c13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603" Type="http://schemas.openxmlformats.org/officeDocument/2006/relationships/hyperlink" Target="cid:880ae9622" TargetMode="External"/><Relationship Id="rId645" Type="http://schemas.openxmlformats.org/officeDocument/2006/relationships/hyperlink" Target="cid:174ffe452" TargetMode="External"/><Relationship Id="rId687" Type="http://schemas.openxmlformats.org/officeDocument/2006/relationships/hyperlink" Target="cid:a7986d812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547" Type="http://schemas.openxmlformats.org/officeDocument/2006/relationships/hyperlink" Target="cid:d15f95592" TargetMode="External"/><Relationship Id="rId589" Type="http://schemas.openxmlformats.org/officeDocument/2006/relationships/hyperlink" Target="cid:546d44f72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614" Type="http://schemas.openxmlformats.org/officeDocument/2006/relationships/image" Target="cid:ab81868f13" TargetMode="External"/><Relationship Id="rId656" Type="http://schemas.openxmlformats.org/officeDocument/2006/relationships/image" Target="cid:3c6b665113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516" Type="http://schemas.openxmlformats.org/officeDocument/2006/relationships/image" Target="cid:61725117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cfefaa112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667" Type="http://schemas.openxmlformats.org/officeDocument/2006/relationships/hyperlink" Target="cid:744bebba2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27" Type="http://schemas.openxmlformats.org/officeDocument/2006/relationships/hyperlink" Target="cid:894d429c2" TargetMode="External"/><Relationship Id="rId569" Type="http://schemas.openxmlformats.org/officeDocument/2006/relationships/hyperlink" Target="cid:2e1706bb2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580" Type="http://schemas.openxmlformats.org/officeDocument/2006/relationships/image" Target="cid:521d880d13" TargetMode="External"/><Relationship Id="rId636" Type="http://schemas.openxmlformats.org/officeDocument/2006/relationships/image" Target="cid:2a6402f13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678" Type="http://schemas.openxmlformats.org/officeDocument/2006/relationships/image" Target="cid:92f0c299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482" Type="http://schemas.openxmlformats.org/officeDocument/2006/relationships/image" Target="cid:e9adde6813" TargetMode="External"/><Relationship Id="rId538" Type="http://schemas.openxmlformats.org/officeDocument/2006/relationships/image" Target="cid:ad5e98f3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647" Type="http://schemas.openxmlformats.org/officeDocument/2006/relationships/hyperlink" Target="cid:26b6ba682" TargetMode="External"/><Relationship Id="rId689" Type="http://schemas.openxmlformats.org/officeDocument/2006/relationships/hyperlink" Target="cid:bc352f9f2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549" Type="http://schemas.openxmlformats.org/officeDocument/2006/relationships/hyperlink" Target="cid:d68ab9b7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560" Type="http://schemas.openxmlformats.org/officeDocument/2006/relationships/image" Target="cid:a077fb613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616" Type="http://schemas.openxmlformats.org/officeDocument/2006/relationships/image" Target="cid:ba92741a13" TargetMode="External"/><Relationship Id="rId658" Type="http://schemas.openxmlformats.org/officeDocument/2006/relationships/image" Target="cid:4accbfba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518" Type="http://schemas.openxmlformats.org/officeDocument/2006/relationships/image" Target="cid:66098c32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ca1bb4ac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cf309d60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cfefaa35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e8e5efd5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e19d157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f336ae05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2a34f19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2a6402f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3" name="Picture 2" descr="cid:2a8275a13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5" name="Picture 2" descr="cid:8ce589313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7" name="Picture 2" descr="cid:cffdcff13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9" name="Picture 2" descr="cid:1212874113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1" name="Picture 2" descr="cid:174ffe7613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3" name="Picture 2" descr="cid:26b6ba8e13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5" name="Picture 2" descr="cid:2be8618a13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7" name="Picture 2" descr="cid:312c577b13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2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9" name="Picture 2" descr="cid:3648ce8a13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1" name="Picture 2" descr="cid:3c6b665113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3" name="Picture 2" descr="cid:4accbfba13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5" name="Picture 2" descr="cid:5002287713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7" name="Picture 2" descr="cid:55245cd713">
          <a:hlinkClick xmlns:r="http://schemas.openxmlformats.org/officeDocument/2006/relationships" r:id="rId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9" name="Picture 2" descr="cid:5a66da5c13">
          <a:hlinkClick xmlns:r="http://schemas.openxmlformats.org/officeDocument/2006/relationships" r:id="rId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1" name="Picture 2" descr="cid:5f8f72ba13">
          <a:hlinkClick xmlns:r="http://schemas.openxmlformats.org/officeDocument/2006/relationships" r:id="rId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3" name="Picture 2" descr="cid:744bebe313">
          <a:hlinkClick xmlns:r="http://schemas.openxmlformats.org/officeDocument/2006/relationships" r:id="rId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5" name="Picture 2" descr="cid:75c2f99b13">
          <a:hlinkClick xmlns:r="http://schemas.openxmlformats.org/officeDocument/2006/relationships" r:id="rId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7" name="Picture 2" descr="cid:7a4c69e413">
          <a:hlinkClick xmlns:r="http://schemas.openxmlformats.org/officeDocument/2006/relationships" r:id="rId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9" name="Picture 2" descr="cid:7f43d44913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1" name="Picture 2" descr="cid:8378b66013">
          <a:hlinkClick xmlns:r="http://schemas.openxmlformats.org/officeDocument/2006/relationships" r:id="rId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3" name="Picture 2" descr="cid:92f0c29913">
          <a:hlinkClick xmlns:r="http://schemas.openxmlformats.org/officeDocument/2006/relationships" r:id="rId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5" name="Picture 2" descr="cid:981a024813">
          <a:hlinkClick xmlns:r="http://schemas.openxmlformats.org/officeDocument/2006/relationships" r:id="rId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7" name="Picture 2" descr="cid:9d3b197613">
          <a:hlinkClick xmlns:r="http://schemas.openxmlformats.org/officeDocument/2006/relationships" r:id="rId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9" name="Picture 2" descr="cid:a2dc87f013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4" cstate="print"/>
        <a:srcRect/>
        <a:stretch>
          <a:fillRect/>
        </a:stretch>
      </xdr:blipFill>
      <xdr:spPr bwMode="auto">
        <a:xfrm>
          <a:off x="2114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1" name="Picture 2" descr="cid:a3929bb113">
          <a:hlinkClick xmlns:r="http://schemas.openxmlformats.org/officeDocument/2006/relationships" r:id="rId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6" cstate="print"/>
        <a:srcRect/>
        <a:stretch>
          <a:fillRect/>
        </a:stretch>
      </xdr:blipFill>
      <xdr:spPr bwMode="auto">
        <a:xfrm>
          <a:off x="212217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3" name="Picture 2" descr="cid:a7986da913">
          <a:hlinkClick xmlns:r="http://schemas.openxmlformats.org/officeDocument/2006/relationships" r:id="rId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5" name="Picture 2" descr="cid:bc352fc613">
          <a:hlinkClick xmlns:r="http://schemas.openxmlformats.org/officeDocument/2006/relationships" r:id="rId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7" name="Picture 2" descr="cid:c229ee5013">
          <a:hlinkClick xmlns:r="http://schemas.openxmlformats.org/officeDocument/2006/relationships" r:id="rId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9" name="Picture 2" descr="cid:c66f335a13">
          <a:hlinkClick xmlns:r="http://schemas.openxmlformats.org/officeDocument/2006/relationships" r:id="rId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1" name="Picture 2" descr="cid:cbad983213">
          <a:hlinkClick xmlns:r="http://schemas.openxmlformats.org/officeDocument/2006/relationships" r:id="rId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1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O7" sqref="O7"/>
    </sheetView>
  </sheetViews>
  <sheetFormatPr defaultRowHeight="11.25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2" width="9.85546875" style="2" customWidth="1"/>
    <col min="13" max="16384" width="9.140625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>
      <c r="A2" s="11" t="s">
        <v>3</v>
      </c>
      <c r="B2" s="12"/>
      <c r="C2" s="66" t="s">
        <v>4</v>
      </c>
      <c r="D2" s="66"/>
      <c r="E2" s="13"/>
      <c r="F2" s="24"/>
      <c r="G2" s="14"/>
      <c r="H2" s="24"/>
      <c r="I2" s="20"/>
      <c r="J2" s="21"/>
      <c r="K2" s="22"/>
      <c r="L2" s="22"/>
    </row>
    <row r="3" spans="1:13">
      <c r="A3" s="67" t="s">
        <v>5</v>
      </c>
      <c r="B3" s="67"/>
      <c r="C3" s="67"/>
      <c r="D3" s="67"/>
      <c r="E3" s="15">
        <f>SUM(E4:E41)</f>
        <v>15721378.554999994</v>
      </c>
      <c r="F3" s="25">
        <f>RA!I7</f>
        <v>379070.88829999999</v>
      </c>
      <c r="G3" s="16">
        <f>SUM(G4:G41)</f>
        <v>15341756.3671</v>
      </c>
      <c r="H3" s="27">
        <f>RA!J7</f>
        <v>2.4103321306204699</v>
      </c>
      <c r="I3" s="20">
        <f>SUM(I4:I41)</f>
        <v>15721384.987461848</v>
      </c>
      <c r="J3" s="21">
        <f>SUM(J4:J41)</f>
        <v>15341756.380766867</v>
      </c>
      <c r="K3" s="22">
        <f>E3-I3</f>
        <v>-6.432461854070425</v>
      </c>
      <c r="L3" s="22">
        <f>G3-J3</f>
        <v>-1.3666866347193718E-2</v>
      </c>
    </row>
    <row r="4" spans="1:13">
      <c r="A4" s="68">
        <f>RA!A8</f>
        <v>42509</v>
      </c>
      <c r="B4" s="12">
        <v>12</v>
      </c>
      <c r="C4" s="63" t="s">
        <v>6</v>
      </c>
      <c r="D4" s="63"/>
      <c r="E4" s="15">
        <f>VLOOKUP(C4,RA!B8:D35,3,0)</f>
        <v>421023.9768</v>
      </c>
      <c r="F4" s="25">
        <f>VLOOKUP(C4,RA!B8:I38,8,0)</f>
        <v>91134.045800000007</v>
      </c>
      <c r="G4" s="16">
        <f t="shared" ref="G4:G41" si="0">E4-F4</f>
        <v>329889.93099999998</v>
      </c>
      <c r="H4" s="27">
        <f>RA!J8</f>
        <v>21.645808985195099</v>
      </c>
      <c r="I4" s="20">
        <f>VLOOKUP(B4,RMS!B:D,3,FALSE)</f>
        <v>421024.51828547003</v>
      </c>
      <c r="J4" s="21">
        <f>VLOOKUP(B4,RMS!B:E,4,FALSE)</f>
        <v>329889.93995384598</v>
      </c>
      <c r="K4" s="22">
        <f t="shared" ref="K4:K41" si="1">E4-I4</f>
        <v>-0.54148547002114356</v>
      </c>
      <c r="L4" s="22">
        <f t="shared" ref="L4:L41" si="2">G4-J4</f>
        <v>-8.9538460015319288E-3</v>
      </c>
    </row>
    <row r="5" spans="1:13">
      <c r="A5" s="68"/>
      <c r="B5" s="12">
        <v>13</v>
      </c>
      <c r="C5" s="63" t="s">
        <v>7</v>
      </c>
      <c r="D5" s="63"/>
      <c r="E5" s="15">
        <f>VLOOKUP(C5,RA!B8:D36,3,0)</f>
        <v>42565.839399999997</v>
      </c>
      <c r="F5" s="25">
        <f>VLOOKUP(C5,RA!B9:I39,8,0)</f>
        <v>9564.6309000000001</v>
      </c>
      <c r="G5" s="16">
        <f t="shared" si="0"/>
        <v>33001.208499999993</v>
      </c>
      <c r="H5" s="27">
        <f>RA!J9</f>
        <v>22.470203888426099</v>
      </c>
      <c r="I5" s="20">
        <f>VLOOKUP(B5,RMS!B:D,3,FALSE)</f>
        <v>42565.858995726499</v>
      </c>
      <c r="J5" s="21">
        <f>VLOOKUP(B5,RMS!B:E,4,FALSE)</f>
        <v>33001.2204811966</v>
      </c>
      <c r="K5" s="22">
        <f t="shared" si="1"/>
        <v>-1.9595726502302568E-2</v>
      </c>
      <c r="L5" s="22">
        <f t="shared" si="2"/>
        <v>-1.1981196606939193E-2</v>
      </c>
      <c r="M5" s="32"/>
    </row>
    <row r="6" spans="1:13">
      <c r="A6" s="68"/>
      <c r="B6" s="12">
        <v>14</v>
      </c>
      <c r="C6" s="63" t="s">
        <v>8</v>
      </c>
      <c r="D6" s="63"/>
      <c r="E6" s="15">
        <f>VLOOKUP(C6,RA!B10:D37,3,0)</f>
        <v>73037.9519</v>
      </c>
      <c r="F6" s="25">
        <f>VLOOKUP(C6,RA!B10:I40,8,0)</f>
        <v>21111.264899999998</v>
      </c>
      <c r="G6" s="16">
        <f t="shared" si="0"/>
        <v>51926.687000000005</v>
      </c>
      <c r="H6" s="27">
        <f>RA!J10</f>
        <v>28.904513818931399</v>
      </c>
      <c r="I6" s="20">
        <f>VLOOKUP(B6,RMS!B:D,3,FALSE)</f>
        <v>73039.632566356595</v>
      </c>
      <c r="J6" s="21">
        <f>VLOOKUP(B6,RMS!B:E,4,FALSE)</f>
        <v>51926.686900603498</v>
      </c>
      <c r="K6" s="22">
        <f>E6-I6</f>
        <v>-1.6806663565948838</v>
      </c>
      <c r="L6" s="22">
        <f t="shared" si="2"/>
        <v>9.93965077213943E-5</v>
      </c>
      <c r="M6" s="32"/>
    </row>
    <row r="7" spans="1:13">
      <c r="A7" s="68"/>
      <c r="B7" s="12">
        <v>15</v>
      </c>
      <c r="C7" s="63" t="s">
        <v>9</v>
      </c>
      <c r="D7" s="63"/>
      <c r="E7" s="15">
        <f>VLOOKUP(C7,RA!B10:D38,3,0)</f>
        <v>37677.491800000003</v>
      </c>
      <c r="F7" s="25">
        <f>VLOOKUP(C7,RA!B11:I41,8,0)</f>
        <v>6645.1104999999998</v>
      </c>
      <c r="G7" s="16">
        <f t="shared" si="0"/>
        <v>31032.381300000005</v>
      </c>
      <c r="H7" s="27">
        <f>RA!J11</f>
        <v>17.636817586673899</v>
      </c>
      <c r="I7" s="20">
        <f>VLOOKUP(B7,RMS!B:D,3,FALSE)</f>
        <v>37677.506511504398</v>
      </c>
      <c r="J7" s="21">
        <f>VLOOKUP(B7,RMS!B:E,4,FALSE)</f>
        <v>31032.380722365899</v>
      </c>
      <c r="K7" s="22">
        <f t="shared" si="1"/>
        <v>-1.4711504394654185E-2</v>
      </c>
      <c r="L7" s="22">
        <f t="shared" si="2"/>
        <v>5.7763410586630926E-4</v>
      </c>
      <c r="M7" s="32"/>
    </row>
    <row r="8" spans="1:13">
      <c r="A8" s="68"/>
      <c r="B8" s="12">
        <v>16</v>
      </c>
      <c r="C8" s="63" t="s">
        <v>10</v>
      </c>
      <c r="D8" s="63"/>
      <c r="E8" s="15">
        <f>VLOOKUP(C8,RA!B12:D38,3,0)</f>
        <v>148321.82519999999</v>
      </c>
      <c r="F8" s="25">
        <f>VLOOKUP(C8,RA!B12:I42,8,0)</f>
        <v>14065.336799999999</v>
      </c>
      <c r="G8" s="16">
        <f t="shared" si="0"/>
        <v>134256.4884</v>
      </c>
      <c r="H8" s="27">
        <f>RA!J12</f>
        <v>9.4829852457883597</v>
      </c>
      <c r="I8" s="20">
        <f>VLOOKUP(B8,RMS!B:D,3,FALSE)</f>
        <v>148321.832368376</v>
      </c>
      <c r="J8" s="21">
        <f>VLOOKUP(B8,RMS!B:E,4,FALSE)</f>
        <v>134256.48979316201</v>
      </c>
      <c r="K8" s="22">
        <f t="shared" si="1"/>
        <v>-7.1683760033920407E-3</v>
      </c>
      <c r="L8" s="22">
        <f t="shared" si="2"/>
        <v>-1.3931620051153004E-3</v>
      </c>
      <c r="M8" s="32"/>
    </row>
    <row r="9" spans="1:13">
      <c r="A9" s="68"/>
      <c r="B9" s="12">
        <v>17</v>
      </c>
      <c r="C9" s="63" t="s">
        <v>11</v>
      </c>
      <c r="D9" s="63"/>
      <c r="E9" s="15">
        <f>VLOOKUP(C9,RA!B12:D39,3,0)</f>
        <v>150331.71590000001</v>
      </c>
      <c r="F9" s="25">
        <f>VLOOKUP(C9,RA!B13:I43,8,0)</f>
        <v>42633.765500000001</v>
      </c>
      <c r="G9" s="16">
        <f t="shared" si="0"/>
        <v>107697.9504</v>
      </c>
      <c r="H9" s="27">
        <f>RA!J13</f>
        <v>28.359794368581401</v>
      </c>
      <c r="I9" s="20">
        <f>VLOOKUP(B9,RMS!B:D,3,FALSE)</f>
        <v>150331.917418803</v>
      </c>
      <c r="J9" s="21">
        <f>VLOOKUP(B9,RMS!B:E,4,FALSE)</f>
        <v>107697.949498291</v>
      </c>
      <c r="K9" s="22">
        <f t="shared" si="1"/>
        <v>-0.20151880299090408</v>
      </c>
      <c r="L9" s="22">
        <f t="shared" si="2"/>
        <v>9.0170900512021035E-4</v>
      </c>
      <c r="M9" s="32"/>
    </row>
    <row r="10" spans="1:13">
      <c r="A10" s="68"/>
      <c r="B10" s="12">
        <v>18</v>
      </c>
      <c r="C10" s="63" t="s">
        <v>12</v>
      </c>
      <c r="D10" s="63"/>
      <c r="E10" s="15">
        <f>VLOOKUP(C10,RA!B14:D40,3,0)</f>
        <v>85340.490999999995</v>
      </c>
      <c r="F10" s="25">
        <f>VLOOKUP(C10,RA!B14:I43,8,0)</f>
        <v>22030.251499999998</v>
      </c>
      <c r="G10" s="16">
        <f t="shared" si="0"/>
        <v>63310.239499999996</v>
      </c>
      <c r="H10" s="27">
        <f>RA!J14</f>
        <v>25.8145356815442</v>
      </c>
      <c r="I10" s="20">
        <f>VLOOKUP(B10,RMS!B:D,3,FALSE)</f>
        <v>85340.500612820499</v>
      </c>
      <c r="J10" s="21">
        <f>VLOOKUP(B10,RMS!B:E,4,FALSE)</f>
        <v>63310.240527350397</v>
      </c>
      <c r="K10" s="22">
        <f t="shared" si="1"/>
        <v>-9.6128205041168258E-3</v>
      </c>
      <c r="L10" s="22">
        <f t="shared" si="2"/>
        <v>-1.0273504012729973E-3</v>
      </c>
      <c r="M10" s="32"/>
    </row>
    <row r="11" spans="1:13">
      <c r="A11" s="68"/>
      <c r="B11" s="12">
        <v>19</v>
      </c>
      <c r="C11" s="63" t="s">
        <v>13</v>
      </c>
      <c r="D11" s="63"/>
      <c r="E11" s="15">
        <f>VLOOKUP(C11,RA!B14:D41,3,0)</f>
        <v>95976.260999999999</v>
      </c>
      <c r="F11" s="25">
        <f>VLOOKUP(C11,RA!B15:I44,8,0)</f>
        <v>12017.6522</v>
      </c>
      <c r="G11" s="16">
        <f t="shared" si="0"/>
        <v>83958.608800000002</v>
      </c>
      <c r="H11" s="27">
        <f>RA!J15</f>
        <v>12.5214840365577</v>
      </c>
      <c r="I11" s="20">
        <f>VLOOKUP(B11,RMS!B:D,3,FALSE)</f>
        <v>95976.392701709396</v>
      </c>
      <c r="J11" s="21">
        <f>VLOOKUP(B11,RMS!B:E,4,FALSE)</f>
        <v>83958.608969230801</v>
      </c>
      <c r="K11" s="22">
        <f t="shared" si="1"/>
        <v>-0.13170170939702075</v>
      </c>
      <c r="L11" s="22">
        <f t="shared" si="2"/>
        <v>-1.6923079965636134E-4</v>
      </c>
      <c r="M11" s="32"/>
    </row>
    <row r="12" spans="1:13">
      <c r="A12" s="68"/>
      <c r="B12" s="12">
        <v>21</v>
      </c>
      <c r="C12" s="63" t="s">
        <v>14</v>
      </c>
      <c r="D12" s="63"/>
      <c r="E12" s="15">
        <f>VLOOKUP(C12,RA!B16:D42,3,0)</f>
        <v>946363.17319999996</v>
      </c>
      <c r="F12" s="25">
        <f>VLOOKUP(C12,RA!B16:I45,8,0)</f>
        <v>-62327.642999999996</v>
      </c>
      <c r="G12" s="16">
        <f t="shared" si="0"/>
        <v>1008690.8162</v>
      </c>
      <c r="H12" s="27">
        <f>RA!J16</f>
        <v>-6.5860173731451797</v>
      </c>
      <c r="I12" s="20">
        <f>VLOOKUP(B12,RMS!B:D,3,FALSE)</f>
        <v>946362.83871111099</v>
      </c>
      <c r="J12" s="21">
        <f>VLOOKUP(B12,RMS!B:E,4,FALSE)</f>
        <v>1008690.8159666701</v>
      </c>
      <c r="K12" s="22">
        <f t="shared" si="1"/>
        <v>0.3344888889696449</v>
      </c>
      <c r="L12" s="22">
        <f t="shared" si="2"/>
        <v>2.3332994896918535E-4</v>
      </c>
      <c r="M12" s="32"/>
    </row>
    <row r="13" spans="1:13">
      <c r="A13" s="68"/>
      <c r="B13" s="12">
        <v>22</v>
      </c>
      <c r="C13" s="63" t="s">
        <v>15</v>
      </c>
      <c r="D13" s="63"/>
      <c r="E13" s="15">
        <f>VLOOKUP(C13,RA!B16:D43,3,0)</f>
        <v>410946.13199999998</v>
      </c>
      <c r="F13" s="25">
        <f>VLOOKUP(C13,RA!B17:I46,8,0)</f>
        <v>36922.508300000001</v>
      </c>
      <c r="G13" s="16">
        <f t="shared" si="0"/>
        <v>374023.6237</v>
      </c>
      <c r="H13" s="27">
        <f>RA!J17</f>
        <v>8.9847562551093691</v>
      </c>
      <c r="I13" s="20">
        <f>VLOOKUP(B13,RMS!B:D,3,FALSE)</f>
        <v>410946.215435897</v>
      </c>
      <c r="J13" s="21">
        <f>VLOOKUP(B13,RMS!B:E,4,FALSE)</f>
        <v>374023.62521538499</v>
      </c>
      <c r="K13" s="22">
        <f t="shared" si="1"/>
        <v>-8.3435897016897798E-2</v>
      </c>
      <c r="L13" s="22">
        <f t="shared" si="2"/>
        <v>-1.5153849963098764E-3</v>
      </c>
      <c r="M13" s="32"/>
    </row>
    <row r="14" spans="1:13">
      <c r="A14" s="68"/>
      <c r="B14" s="12">
        <v>23</v>
      </c>
      <c r="C14" s="63" t="s">
        <v>16</v>
      </c>
      <c r="D14" s="63"/>
      <c r="E14" s="15">
        <f>VLOOKUP(C14,RA!B18:D43,3,0)</f>
        <v>1297985.9979999999</v>
      </c>
      <c r="F14" s="25">
        <f>VLOOKUP(C14,RA!B18:I47,8,0)</f>
        <v>82677.169599999994</v>
      </c>
      <c r="G14" s="16">
        <f t="shared" si="0"/>
        <v>1215308.8284</v>
      </c>
      <c r="H14" s="27">
        <f>RA!J18</f>
        <v>6.3696503450263</v>
      </c>
      <c r="I14" s="20">
        <f>VLOOKUP(B14,RMS!B:D,3,FALSE)</f>
        <v>1297986.3163658101</v>
      </c>
      <c r="J14" s="21">
        <f>VLOOKUP(B14,RMS!B:E,4,FALSE)</f>
        <v>1215308.81797179</v>
      </c>
      <c r="K14" s="22">
        <f t="shared" si="1"/>
        <v>-0.31836581020615995</v>
      </c>
      <c r="L14" s="22">
        <f t="shared" si="2"/>
        <v>1.0428210021927953E-2</v>
      </c>
      <c r="M14" s="32"/>
    </row>
    <row r="15" spans="1:13">
      <c r="A15" s="68"/>
      <c r="B15" s="12">
        <v>24</v>
      </c>
      <c r="C15" s="63" t="s">
        <v>17</v>
      </c>
      <c r="D15" s="63"/>
      <c r="E15" s="15">
        <f>VLOOKUP(C15,RA!B18:D44,3,0)</f>
        <v>595710.79520000005</v>
      </c>
      <c r="F15" s="25">
        <f>VLOOKUP(C15,RA!B19:I48,8,0)</f>
        <v>-29523.217000000001</v>
      </c>
      <c r="G15" s="16">
        <f t="shared" si="0"/>
        <v>625234.0122</v>
      </c>
      <c r="H15" s="27">
        <f>RA!J19</f>
        <v>-4.9559647462974201</v>
      </c>
      <c r="I15" s="20">
        <f>VLOOKUP(B15,RMS!B:D,3,FALSE)</f>
        <v>595710.80801111099</v>
      </c>
      <c r="J15" s="21">
        <f>VLOOKUP(B15,RMS!B:E,4,FALSE)</f>
        <v>625234.01090598304</v>
      </c>
      <c r="K15" s="22">
        <f t="shared" si="1"/>
        <v>-1.2811110937036574E-2</v>
      </c>
      <c r="L15" s="22">
        <f t="shared" si="2"/>
        <v>1.2940169544890523E-3</v>
      </c>
      <c r="M15" s="32"/>
    </row>
    <row r="16" spans="1:13">
      <c r="A16" s="68"/>
      <c r="B16" s="12">
        <v>25</v>
      </c>
      <c r="C16" s="63" t="s">
        <v>18</v>
      </c>
      <c r="D16" s="63"/>
      <c r="E16" s="15">
        <f>VLOOKUP(C16,RA!B20:D45,3,0)</f>
        <v>1861608.6651999999</v>
      </c>
      <c r="F16" s="25">
        <f>VLOOKUP(C16,RA!B20:I49,8,0)</f>
        <v>-57299.650500000003</v>
      </c>
      <c r="G16" s="16">
        <f t="shared" si="0"/>
        <v>1918908.3156999999</v>
      </c>
      <c r="H16" s="27">
        <f>RA!J20</f>
        <v>-3.07796432038224</v>
      </c>
      <c r="I16" s="20">
        <f>VLOOKUP(B16,RMS!B:D,3,FALSE)</f>
        <v>1861609.0833000001</v>
      </c>
      <c r="J16" s="21">
        <f>VLOOKUP(B16,RMS!B:E,4,FALSE)</f>
        <v>1918908.3156999999</v>
      </c>
      <c r="K16" s="22">
        <f t="shared" si="1"/>
        <v>-0.41810000012628734</v>
      </c>
      <c r="L16" s="22">
        <f t="shared" si="2"/>
        <v>0</v>
      </c>
      <c r="M16" s="32"/>
    </row>
    <row r="17" spans="1:13">
      <c r="A17" s="68"/>
      <c r="B17" s="12">
        <v>26</v>
      </c>
      <c r="C17" s="63" t="s">
        <v>19</v>
      </c>
      <c r="D17" s="63"/>
      <c r="E17" s="15">
        <f>VLOOKUP(C17,RA!B20:D46,3,0)</f>
        <v>288899.42599999998</v>
      </c>
      <c r="F17" s="25">
        <f>VLOOKUP(C17,RA!B21:I50,8,0)</f>
        <v>23610.908200000002</v>
      </c>
      <c r="G17" s="16">
        <f t="shared" si="0"/>
        <v>265288.51779999997</v>
      </c>
      <c r="H17" s="27">
        <f>RA!J21</f>
        <v>8.1727085882129806</v>
      </c>
      <c r="I17" s="20">
        <f>VLOOKUP(B17,RMS!B:D,3,FALSE)</f>
        <v>288898.942490432</v>
      </c>
      <c r="J17" s="21">
        <f>VLOOKUP(B17,RMS!B:E,4,FALSE)</f>
        <v>265288.517767824</v>
      </c>
      <c r="K17" s="22">
        <f t="shared" si="1"/>
        <v>0.48350956797366962</v>
      </c>
      <c r="L17" s="22">
        <f t="shared" si="2"/>
        <v>3.21759725920856E-5</v>
      </c>
      <c r="M17" s="32"/>
    </row>
    <row r="18" spans="1:13">
      <c r="A18" s="68"/>
      <c r="B18" s="12">
        <v>27</v>
      </c>
      <c r="C18" s="63" t="s">
        <v>20</v>
      </c>
      <c r="D18" s="63"/>
      <c r="E18" s="15">
        <f>VLOOKUP(C18,RA!B22:D47,3,0)</f>
        <v>979623.22719999996</v>
      </c>
      <c r="F18" s="25">
        <f>VLOOKUP(C18,RA!B22:I51,8,0)</f>
        <v>7337.0540000000001</v>
      </c>
      <c r="G18" s="16">
        <f t="shared" si="0"/>
        <v>972286.17319999996</v>
      </c>
      <c r="H18" s="27">
        <f>RA!J22</f>
        <v>0.74896692894584305</v>
      </c>
      <c r="I18" s="20">
        <f>VLOOKUP(B18,RMS!B:D,3,FALSE)</f>
        <v>979624.71787521394</v>
      </c>
      <c r="J18" s="21">
        <f>VLOOKUP(B18,RMS!B:E,4,FALSE)</f>
        <v>972286.17062393203</v>
      </c>
      <c r="K18" s="22">
        <f t="shared" si="1"/>
        <v>-1.4906752139795572</v>
      </c>
      <c r="L18" s="22">
        <f t="shared" si="2"/>
        <v>2.5760679272934794E-3</v>
      </c>
      <c r="M18" s="32"/>
    </row>
    <row r="19" spans="1:13">
      <c r="A19" s="68"/>
      <c r="B19" s="12">
        <v>29</v>
      </c>
      <c r="C19" s="63" t="s">
        <v>21</v>
      </c>
      <c r="D19" s="63"/>
      <c r="E19" s="15">
        <f>VLOOKUP(C19,RA!B22:D48,3,0)</f>
        <v>2852926.7831000001</v>
      </c>
      <c r="F19" s="25">
        <f>VLOOKUP(C19,RA!B23:I52,8,0)</f>
        <v>-211171.8364</v>
      </c>
      <c r="G19" s="16">
        <f t="shared" si="0"/>
        <v>3064098.6195</v>
      </c>
      <c r="H19" s="27">
        <f>RA!J23</f>
        <v>-7.4019367637097204</v>
      </c>
      <c r="I19" s="20">
        <f>VLOOKUP(B19,RMS!B:D,3,FALSE)</f>
        <v>2852928.2403444401</v>
      </c>
      <c r="J19" s="21">
        <f>VLOOKUP(B19,RMS!B:E,4,FALSE)</f>
        <v>3064098.6366658099</v>
      </c>
      <c r="K19" s="22">
        <f t="shared" si="1"/>
        <v>-1.4572444399818778</v>
      </c>
      <c r="L19" s="22">
        <f t="shared" si="2"/>
        <v>-1.7165809869766235E-2</v>
      </c>
      <c r="M19" s="32"/>
    </row>
    <row r="20" spans="1:13">
      <c r="A20" s="68"/>
      <c r="B20" s="12">
        <v>31</v>
      </c>
      <c r="C20" s="63" t="s">
        <v>22</v>
      </c>
      <c r="D20" s="63"/>
      <c r="E20" s="15">
        <f>VLOOKUP(C20,RA!B24:D49,3,0)</f>
        <v>203781.10649999999</v>
      </c>
      <c r="F20" s="25">
        <f>VLOOKUP(C20,RA!B24:I53,8,0)</f>
        <v>23080.312000000002</v>
      </c>
      <c r="G20" s="16">
        <f t="shared" si="0"/>
        <v>180700.79449999999</v>
      </c>
      <c r="H20" s="27">
        <f>RA!J24</f>
        <v>11.326031346286801</v>
      </c>
      <c r="I20" s="20">
        <f>VLOOKUP(B20,RMS!B:D,3,FALSE)</f>
        <v>203781.18425255301</v>
      </c>
      <c r="J20" s="21">
        <f>VLOOKUP(B20,RMS!B:E,4,FALSE)</f>
        <v>180700.78021006999</v>
      </c>
      <c r="K20" s="22">
        <f t="shared" si="1"/>
        <v>-7.7752553013851866E-2</v>
      </c>
      <c r="L20" s="22">
        <f t="shared" si="2"/>
        <v>1.4289929997175932E-2</v>
      </c>
      <c r="M20" s="32"/>
    </row>
    <row r="21" spans="1:13">
      <c r="A21" s="68"/>
      <c r="B21" s="12">
        <v>32</v>
      </c>
      <c r="C21" s="63" t="s">
        <v>23</v>
      </c>
      <c r="D21" s="63"/>
      <c r="E21" s="15">
        <f>VLOOKUP(C21,RA!B24:D50,3,0)</f>
        <v>238399.85819999999</v>
      </c>
      <c r="F21" s="25">
        <f>VLOOKUP(C21,RA!B25:I54,8,0)</f>
        <v>16319.7417</v>
      </c>
      <c r="G21" s="16">
        <f t="shared" si="0"/>
        <v>222080.11649999997</v>
      </c>
      <c r="H21" s="27">
        <f>RA!J25</f>
        <v>6.84553330829121</v>
      </c>
      <c r="I21" s="20">
        <f>VLOOKUP(B21,RMS!B:D,3,FALSE)</f>
        <v>238399.83473775801</v>
      </c>
      <c r="J21" s="21">
        <f>VLOOKUP(B21,RMS!B:E,4,FALSE)</f>
        <v>222080.12197370501</v>
      </c>
      <c r="K21" s="22">
        <f t="shared" si="1"/>
        <v>2.3462241981178522E-2</v>
      </c>
      <c r="L21" s="22">
        <f t="shared" si="2"/>
        <v>-5.4737050377298146E-3</v>
      </c>
      <c r="M21" s="32"/>
    </row>
    <row r="22" spans="1:13">
      <c r="A22" s="68"/>
      <c r="B22" s="12">
        <v>33</v>
      </c>
      <c r="C22" s="63" t="s">
        <v>24</v>
      </c>
      <c r="D22" s="63"/>
      <c r="E22" s="15">
        <f>VLOOKUP(C22,RA!B26:D51,3,0)</f>
        <v>499917.10940000002</v>
      </c>
      <c r="F22" s="25">
        <f>VLOOKUP(C22,RA!B26:I55,8,0)</f>
        <v>104165.13649999999</v>
      </c>
      <c r="G22" s="16">
        <f t="shared" si="0"/>
        <v>395751.97290000005</v>
      </c>
      <c r="H22" s="27">
        <f>RA!J26</f>
        <v>20.836481596922901</v>
      </c>
      <c r="I22" s="20">
        <f>VLOOKUP(B22,RMS!B:D,3,FALSE)</f>
        <v>499917.07291873498</v>
      </c>
      <c r="J22" s="21">
        <f>VLOOKUP(B22,RMS!B:E,4,FALSE)</f>
        <v>395751.970206442</v>
      </c>
      <c r="K22" s="22">
        <f t="shared" si="1"/>
        <v>3.6481265036854893E-2</v>
      </c>
      <c r="L22" s="22">
        <f t="shared" si="2"/>
        <v>2.6935580535791814E-3</v>
      </c>
      <c r="M22" s="32"/>
    </row>
    <row r="23" spans="1:13">
      <c r="A23" s="68"/>
      <c r="B23" s="12">
        <v>34</v>
      </c>
      <c r="C23" s="63" t="s">
        <v>25</v>
      </c>
      <c r="D23" s="63"/>
      <c r="E23" s="15">
        <f>VLOOKUP(C23,RA!B26:D52,3,0)</f>
        <v>175693.0477</v>
      </c>
      <c r="F23" s="25">
        <f>VLOOKUP(C23,RA!B27:I56,8,0)</f>
        <v>47220.103900000002</v>
      </c>
      <c r="G23" s="16">
        <f t="shared" si="0"/>
        <v>128472.94379999999</v>
      </c>
      <c r="H23" s="27">
        <f>RA!J27</f>
        <v>26.8764783343217</v>
      </c>
      <c r="I23" s="20">
        <f>VLOOKUP(B23,RMS!B:D,3,FALSE)</f>
        <v>175692.85380953</v>
      </c>
      <c r="J23" s="21">
        <f>VLOOKUP(B23,RMS!B:E,4,FALSE)</f>
        <v>128472.947037522</v>
      </c>
      <c r="K23" s="22">
        <f t="shared" si="1"/>
        <v>0.19389046999276616</v>
      </c>
      <c r="L23" s="22">
        <f t="shared" si="2"/>
        <v>-3.237522003473714E-3</v>
      </c>
      <c r="M23" s="32"/>
    </row>
    <row r="24" spans="1:13">
      <c r="A24" s="68"/>
      <c r="B24" s="12">
        <v>35</v>
      </c>
      <c r="C24" s="63" t="s">
        <v>26</v>
      </c>
      <c r="D24" s="63"/>
      <c r="E24" s="15">
        <f>VLOOKUP(C24,RA!B28:D53,3,0)</f>
        <v>951615.21759999997</v>
      </c>
      <c r="F24" s="25">
        <f>VLOOKUP(C24,RA!B28:I57,8,0)</f>
        <v>-6870.9184999999998</v>
      </c>
      <c r="G24" s="16">
        <f t="shared" si="0"/>
        <v>958486.1361</v>
      </c>
      <c r="H24" s="27">
        <f>RA!J28</f>
        <v>-0.72202696772006703</v>
      </c>
      <c r="I24" s="20">
        <f>VLOOKUP(B24,RMS!B:D,3,FALSE)</f>
        <v>951615.21757964604</v>
      </c>
      <c r="J24" s="21">
        <f>VLOOKUP(B24,RMS!B:E,4,FALSE)</f>
        <v>958486.13882300898</v>
      </c>
      <c r="K24" s="22">
        <f t="shared" si="1"/>
        <v>2.0353938452899456E-5</v>
      </c>
      <c r="L24" s="22">
        <f t="shared" si="2"/>
        <v>-2.7230089763179421E-3</v>
      </c>
      <c r="M24" s="32"/>
    </row>
    <row r="25" spans="1:13">
      <c r="A25" s="68"/>
      <c r="B25" s="12">
        <v>36</v>
      </c>
      <c r="C25" s="63" t="s">
        <v>27</v>
      </c>
      <c r="D25" s="63"/>
      <c r="E25" s="15">
        <f>VLOOKUP(C25,RA!B28:D54,3,0)</f>
        <v>743640.92209999997</v>
      </c>
      <c r="F25" s="25">
        <f>VLOOKUP(C25,RA!B29:I58,8,0)</f>
        <v>100018.43240000001</v>
      </c>
      <c r="G25" s="16">
        <f t="shared" si="0"/>
        <v>643622.48969999992</v>
      </c>
      <c r="H25" s="27">
        <f>RA!J29</f>
        <v>13.449829000474301</v>
      </c>
      <c r="I25" s="20">
        <f>VLOOKUP(B25,RMS!B:D,3,FALSE)</f>
        <v>743642.00225132704</v>
      </c>
      <c r="J25" s="21">
        <f>VLOOKUP(B25,RMS!B:E,4,FALSE)</f>
        <v>643622.49408403505</v>
      </c>
      <c r="K25" s="22">
        <f t="shared" si="1"/>
        <v>-1.0801513270707801</v>
      </c>
      <c r="L25" s="22">
        <f t="shared" si="2"/>
        <v>-4.3840351281687617E-3</v>
      </c>
      <c r="M25" s="32"/>
    </row>
    <row r="26" spans="1:13">
      <c r="A26" s="68"/>
      <c r="B26" s="12">
        <v>37</v>
      </c>
      <c r="C26" s="63" t="s">
        <v>67</v>
      </c>
      <c r="D26" s="63"/>
      <c r="E26" s="15">
        <f>VLOOKUP(C26,RA!B30:D55,3,0)</f>
        <v>1134034.4024</v>
      </c>
      <c r="F26" s="25">
        <f>VLOOKUP(C26,RA!B30:I59,8,0)</f>
        <v>57971.1371</v>
      </c>
      <c r="G26" s="16">
        <f t="shared" si="0"/>
        <v>1076063.2653000001</v>
      </c>
      <c r="H26" s="27">
        <f>RA!J30</f>
        <v>5.11193813673672</v>
      </c>
      <c r="I26" s="20">
        <f>VLOOKUP(B26,RMS!B:D,3,FALSE)</f>
        <v>1134034.3900061899</v>
      </c>
      <c r="J26" s="21">
        <f>VLOOKUP(B26,RMS!B:E,4,FALSE)</f>
        <v>1076063.2624990901</v>
      </c>
      <c r="K26" s="22">
        <f t="shared" si="1"/>
        <v>1.2393810087814927E-2</v>
      </c>
      <c r="L26" s="22">
        <f t="shared" si="2"/>
        <v>2.800910035148263E-3</v>
      </c>
      <c r="M26" s="32"/>
    </row>
    <row r="27" spans="1:13">
      <c r="A27" s="68"/>
      <c r="B27" s="12">
        <v>38</v>
      </c>
      <c r="C27" s="63" t="s">
        <v>29</v>
      </c>
      <c r="D27" s="63"/>
      <c r="E27" s="15">
        <f>VLOOKUP(C27,RA!B30:D56,3,0)</f>
        <v>679726.15899999999</v>
      </c>
      <c r="F27" s="25">
        <f>VLOOKUP(C27,RA!B31:I60,8,0)</f>
        <v>12985.6875</v>
      </c>
      <c r="G27" s="16">
        <f t="shared" si="0"/>
        <v>666740.47149999999</v>
      </c>
      <c r="H27" s="27">
        <f>RA!J31</f>
        <v>1.9104292703850501</v>
      </c>
      <c r="I27" s="20">
        <f>VLOOKUP(B27,RMS!B:D,3,FALSE)</f>
        <v>679726.10395309702</v>
      </c>
      <c r="J27" s="21">
        <f>VLOOKUP(B27,RMS!B:E,4,FALSE)</f>
        <v>666740.46829999995</v>
      </c>
      <c r="K27" s="22">
        <f t="shared" si="1"/>
        <v>5.5046902969479561E-2</v>
      </c>
      <c r="L27" s="22">
        <f t="shared" si="2"/>
        <v>3.2000000355765224E-3</v>
      </c>
      <c r="M27" s="32"/>
    </row>
    <row r="28" spans="1:13">
      <c r="A28" s="68"/>
      <c r="B28" s="12">
        <v>39</v>
      </c>
      <c r="C28" s="63" t="s">
        <v>30</v>
      </c>
      <c r="D28" s="63"/>
      <c r="E28" s="15">
        <f>VLOOKUP(C28,RA!B32:D57,3,0)</f>
        <v>95526.204199999993</v>
      </c>
      <c r="F28" s="25">
        <f>VLOOKUP(C28,RA!B32:I61,8,0)</f>
        <v>24372.8927</v>
      </c>
      <c r="G28" s="16">
        <f t="shared" si="0"/>
        <v>71153.311499999996</v>
      </c>
      <c r="H28" s="27">
        <f>RA!J32</f>
        <v>25.514352741339199</v>
      </c>
      <c r="I28" s="20">
        <f>VLOOKUP(B28,RMS!B:D,3,FALSE)</f>
        <v>95526.198303524696</v>
      </c>
      <c r="J28" s="21">
        <f>VLOOKUP(B28,RMS!B:E,4,FALSE)</f>
        <v>71153.309305564006</v>
      </c>
      <c r="K28" s="22">
        <f t="shared" si="1"/>
        <v>5.8964752970496193E-3</v>
      </c>
      <c r="L28" s="22">
        <f t="shared" si="2"/>
        <v>2.1944359905319288E-3</v>
      </c>
      <c r="M28" s="32"/>
    </row>
    <row r="29" spans="1:13">
      <c r="A29" s="68"/>
      <c r="B29" s="12">
        <v>40</v>
      </c>
      <c r="C29" s="63" t="s">
        <v>69</v>
      </c>
      <c r="D29" s="63"/>
      <c r="E29" s="15">
        <f>VLOOKUP(C29,RA!B32:D58,3,0)</f>
        <v>0</v>
      </c>
      <c r="F29" s="25">
        <f>VLOOKUP(C29,RA!B33:I62,8,0)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 ht="12" thickBot="1">
      <c r="A30" s="68"/>
      <c r="B30" s="12">
        <v>42</v>
      </c>
      <c r="C30" s="63" t="s">
        <v>31</v>
      </c>
      <c r="D30" s="63"/>
      <c r="E30" s="15">
        <f>VLOOKUP(C30,RA!B34:D60,3,0)</f>
        <v>167052.99059999999</v>
      </c>
      <c r="F30" s="25">
        <f>VLOOKUP(C30,RA!B34:I64,8,0)</f>
        <v>8678.6402999999991</v>
      </c>
      <c r="G30" s="16">
        <f t="shared" si="0"/>
        <v>158374.35029999999</v>
      </c>
      <c r="H30" s="27">
        <f>RA!J34</f>
        <v>5.1951421335404699</v>
      </c>
      <c r="I30" s="20">
        <f>VLOOKUP(B30,RMS!B:D,3,FALSE)</f>
        <v>167053.027</v>
      </c>
      <c r="J30" s="21">
        <f>VLOOKUP(B30,RMS!B:E,4,FALSE)</f>
        <v>158374.34599999999</v>
      </c>
      <c r="K30" s="22">
        <f t="shared" si="1"/>
        <v>-3.6400000011781231E-2</v>
      </c>
      <c r="L30" s="22">
        <f t="shared" si="2"/>
        <v>4.3000000005122274E-3</v>
      </c>
      <c r="M30" s="32"/>
    </row>
    <row r="31" spans="1:13" s="35" customFormat="1" ht="12" thickBot="1">
      <c r="A31" s="68"/>
      <c r="B31" s="12">
        <v>70</v>
      </c>
      <c r="C31" s="69" t="s">
        <v>64</v>
      </c>
      <c r="D31" s="70"/>
      <c r="E31" s="15">
        <f>VLOOKUP(C31,RA!B34:D61,3,0)</f>
        <v>98016.23</v>
      </c>
      <c r="F31" s="25">
        <f>VLOOKUP(C31,RA!B34:I65,8,0)</f>
        <v>-7213.69</v>
      </c>
      <c r="G31" s="16">
        <f t="shared" si="0"/>
        <v>105229.92</v>
      </c>
      <c r="H31" s="27">
        <f>RA!J34</f>
        <v>5.1951421335404699</v>
      </c>
      <c r="I31" s="20">
        <f>VLOOKUP(B31,RMS!B:D,3,FALSE)</f>
        <v>98016.23</v>
      </c>
      <c r="J31" s="21">
        <f>VLOOKUP(B31,RMS!B:E,4,FALSE)</f>
        <v>105229.92</v>
      </c>
      <c r="K31" s="22">
        <f t="shared" si="1"/>
        <v>0</v>
      </c>
      <c r="L31" s="22">
        <f t="shared" si="2"/>
        <v>0</v>
      </c>
    </row>
    <row r="32" spans="1:13">
      <c r="A32" s="68"/>
      <c r="B32" s="12">
        <v>71</v>
      </c>
      <c r="C32" s="63" t="s">
        <v>35</v>
      </c>
      <c r="D32" s="63"/>
      <c r="E32" s="15">
        <f>VLOOKUP(C32,RA!B34:D61,3,0)</f>
        <v>74194.95</v>
      </c>
      <c r="F32" s="25">
        <f>VLOOKUP(C32,RA!B34:I65,8,0)</f>
        <v>-9788.86</v>
      </c>
      <c r="G32" s="16">
        <f t="shared" si="0"/>
        <v>83983.81</v>
      </c>
      <c r="H32" s="27">
        <f>RA!J34</f>
        <v>5.1951421335404699</v>
      </c>
      <c r="I32" s="20">
        <f>VLOOKUP(B32,RMS!B:D,3,FALSE)</f>
        <v>74194.95</v>
      </c>
      <c r="J32" s="21">
        <f>VLOOKUP(B32,RMS!B:E,4,FALSE)</f>
        <v>83983.81</v>
      </c>
      <c r="K32" s="22">
        <f t="shared" si="1"/>
        <v>0</v>
      </c>
      <c r="L32" s="22">
        <f t="shared" si="2"/>
        <v>0</v>
      </c>
      <c r="M32" s="32"/>
    </row>
    <row r="33" spans="1:13">
      <c r="A33" s="68"/>
      <c r="B33" s="12">
        <v>72</v>
      </c>
      <c r="C33" s="63" t="s">
        <v>36</v>
      </c>
      <c r="D33" s="63"/>
      <c r="E33" s="15">
        <f>VLOOKUP(C33,RA!B34:D62,3,0)</f>
        <v>34553.870000000003</v>
      </c>
      <c r="F33" s="25">
        <f>VLOOKUP(C33,RA!B34:I66,8,0)</f>
        <v>-3041.03</v>
      </c>
      <c r="G33" s="16">
        <f t="shared" si="0"/>
        <v>37594.9</v>
      </c>
      <c r="H33" s="27">
        <f>RA!J35</f>
        <v>-9.9574297443940605</v>
      </c>
      <c r="I33" s="20">
        <f>VLOOKUP(B33,RMS!B:D,3,FALSE)</f>
        <v>34553.870000000003</v>
      </c>
      <c r="J33" s="21">
        <f>VLOOKUP(B33,RMS!B:E,4,FALSE)</f>
        <v>37594.9</v>
      </c>
      <c r="K33" s="22">
        <f t="shared" si="1"/>
        <v>0</v>
      </c>
      <c r="L33" s="22">
        <f t="shared" si="2"/>
        <v>0</v>
      </c>
      <c r="M33" s="32"/>
    </row>
    <row r="34" spans="1:13">
      <c r="A34" s="68"/>
      <c r="B34" s="12">
        <v>73</v>
      </c>
      <c r="C34" s="63" t="s">
        <v>37</v>
      </c>
      <c r="D34" s="63"/>
      <c r="E34" s="15">
        <f>VLOOKUP(C34,RA!B34:D63,3,0)</f>
        <v>52765.04</v>
      </c>
      <c r="F34" s="25">
        <f>VLOOKUP(C34,RA!B34:I67,8,0)</f>
        <v>-16343.62</v>
      </c>
      <c r="G34" s="16">
        <f t="shared" si="0"/>
        <v>69108.66</v>
      </c>
      <c r="H34" s="27">
        <f>RA!J34</f>
        <v>5.1951421335404699</v>
      </c>
      <c r="I34" s="20">
        <f>VLOOKUP(B34,RMS!B:D,3,FALSE)</f>
        <v>52765.04</v>
      </c>
      <c r="J34" s="21">
        <f>VLOOKUP(B34,RMS!B:E,4,FALSE)</f>
        <v>69108.66</v>
      </c>
      <c r="K34" s="22">
        <f t="shared" si="1"/>
        <v>0</v>
      </c>
      <c r="L34" s="22">
        <f t="shared" si="2"/>
        <v>0</v>
      </c>
      <c r="M34" s="32"/>
    </row>
    <row r="35" spans="1:13" s="35" customFormat="1">
      <c r="A35" s="68"/>
      <c r="B35" s="12">
        <v>74</v>
      </c>
      <c r="C35" s="63" t="s">
        <v>65</v>
      </c>
      <c r="D35" s="63"/>
      <c r="E35" s="15">
        <f>VLOOKUP(C35,RA!B35:D64,3,0)</f>
        <v>0</v>
      </c>
      <c r="F35" s="25">
        <f>VLOOKUP(C35,RA!B35:I68,8,0)</f>
        <v>0</v>
      </c>
      <c r="G35" s="16">
        <f t="shared" si="0"/>
        <v>0</v>
      </c>
      <c r="H35" s="27">
        <f>RA!J35</f>
        <v>-9.9574297443940605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>
      <c r="A36" s="68"/>
      <c r="B36" s="12">
        <v>75</v>
      </c>
      <c r="C36" s="63" t="s">
        <v>32</v>
      </c>
      <c r="D36" s="63"/>
      <c r="E36" s="15">
        <f>VLOOKUP(C36,RA!B8:D64,3,0)</f>
        <v>38734.188000000002</v>
      </c>
      <c r="F36" s="25">
        <f>VLOOKUP(C36,RA!B8:I68,8,0)</f>
        <v>1740.3039000000001</v>
      </c>
      <c r="G36" s="16">
        <f t="shared" si="0"/>
        <v>36993.884100000003</v>
      </c>
      <c r="H36" s="27">
        <f>RA!J35</f>
        <v>-9.9574297443940605</v>
      </c>
      <c r="I36" s="20">
        <f>VLOOKUP(B36,RMS!B:D,3,FALSE)</f>
        <v>38734.188034188002</v>
      </c>
      <c r="J36" s="21">
        <f>VLOOKUP(B36,RMS!B:E,4,FALSE)</f>
        <v>36993.884615384603</v>
      </c>
      <c r="K36" s="22">
        <f t="shared" si="1"/>
        <v>-3.4188000427093357E-5</v>
      </c>
      <c r="L36" s="22">
        <f t="shared" si="2"/>
        <v>-5.1538459956645966E-4</v>
      </c>
      <c r="M36" s="32"/>
    </row>
    <row r="37" spans="1:13">
      <c r="A37" s="68"/>
      <c r="B37" s="12">
        <v>76</v>
      </c>
      <c r="C37" s="63" t="s">
        <v>33</v>
      </c>
      <c r="D37" s="63"/>
      <c r="E37" s="15">
        <f>VLOOKUP(C37,RA!B8:D65,3,0)</f>
        <v>195995.56469999999</v>
      </c>
      <c r="F37" s="25">
        <f>VLOOKUP(C37,RA!B8:I69,8,0)</f>
        <v>12745.5442</v>
      </c>
      <c r="G37" s="16">
        <f t="shared" si="0"/>
        <v>183250.02049999998</v>
      </c>
      <c r="H37" s="27">
        <f>RA!J36</f>
        <v>-7.3596893085971598</v>
      </c>
      <c r="I37" s="20">
        <f>VLOOKUP(B37,RMS!B:D,3,FALSE)</f>
        <v>195995.56097692301</v>
      </c>
      <c r="J37" s="21">
        <f>VLOOKUP(B37,RMS!B:E,4,FALSE)</f>
        <v>183250.02119829101</v>
      </c>
      <c r="K37" s="22">
        <f t="shared" si="1"/>
        <v>3.7230769812595099E-3</v>
      </c>
      <c r="L37" s="22">
        <f t="shared" si="2"/>
        <v>-6.9829102721996605E-4</v>
      </c>
      <c r="M37" s="32"/>
    </row>
    <row r="38" spans="1:13">
      <c r="A38" s="68"/>
      <c r="B38" s="12">
        <v>77</v>
      </c>
      <c r="C38" s="63" t="s">
        <v>38</v>
      </c>
      <c r="D38" s="63"/>
      <c r="E38" s="15">
        <f>VLOOKUP(C38,RA!B9:D66,3,0)</f>
        <v>26245.32</v>
      </c>
      <c r="F38" s="25">
        <f>VLOOKUP(C38,RA!B9:I70,8,0)</f>
        <v>1129.9100000000001</v>
      </c>
      <c r="G38" s="16">
        <f t="shared" si="0"/>
        <v>25115.41</v>
      </c>
      <c r="H38" s="27">
        <f>RA!J37</f>
        <v>-13.193431628432901</v>
      </c>
      <c r="I38" s="20">
        <f>VLOOKUP(B38,RMS!B:D,3,FALSE)</f>
        <v>26245.32</v>
      </c>
      <c r="J38" s="21">
        <f>VLOOKUP(B38,RMS!B:E,4,FALSE)</f>
        <v>25115.41</v>
      </c>
      <c r="K38" s="22">
        <f t="shared" si="1"/>
        <v>0</v>
      </c>
      <c r="L38" s="22">
        <f t="shared" si="2"/>
        <v>0</v>
      </c>
      <c r="M38" s="32"/>
    </row>
    <row r="39" spans="1:13">
      <c r="A39" s="68"/>
      <c r="B39" s="12">
        <v>78</v>
      </c>
      <c r="C39" s="63" t="s">
        <v>39</v>
      </c>
      <c r="D39" s="63"/>
      <c r="E39" s="15">
        <f>VLOOKUP(C39,RA!B10:D67,3,0)</f>
        <v>19789.75</v>
      </c>
      <c r="F39" s="25">
        <f>VLOOKUP(C39,RA!B10:I71,8,0)</f>
        <v>2912.44</v>
      </c>
      <c r="G39" s="16">
        <f t="shared" si="0"/>
        <v>16877.310000000001</v>
      </c>
      <c r="H39" s="27">
        <f>RA!J38</f>
        <v>-8.8008376485759801</v>
      </c>
      <c r="I39" s="20">
        <f>VLOOKUP(B39,RMS!B:D,3,FALSE)</f>
        <v>19789.75</v>
      </c>
      <c r="J39" s="21">
        <f>VLOOKUP(B39,RMS!B:E,4,FALSE)</f>
        <v>16877.310000000001</v>
      </c>
      <c r="K39" s="22">
        <f t="shared" si="1"/>
        <v>0</v>
      </c>
      <c r="L39" s="22">
        <f t="shared" si="2"/>
        <v>0</v>
      </c>
      <c r="M39" s="32"/>
    </row>
    <row r="40" spans="1:13" s="36" customFormat="1">
      <c r="A40" s="68"/>
      <c r="B40" s="12">
        <v>9101</v>
      </c>
      <c r="C40" s="64" t="s">
        <v>71</v>
      </c>
      <c r="D40" s="65"/>
      <c r="E40" s="15">
        <f>VLOOKUP(C40,RA!B11:D68,3,0)</f>
        <v>0</v>
      </c>
      <c r="F40" s="25">
        <f>VLOOKUP(C40,RA!B11:I72,8,0)</f>
        <v>0</v>
      </c>
      <c r="G40" s="16">
        <f t="shared" si="0"/>
        <v>0</v>
      </c>
      <c r="H40" s="27">
        <f>RA!J39</f>
        <v>-30.974334521493802</v>
      </c>
      <c r="I40" s="20">
        <f>VLOOKUP(B40,RMS!B:D,3,FALSE)</f>
        <v>0</v>
      </c>
      <c r="J40" s="21">
        <f>VLOOKUP(B40,RMS!B:E,4,FALSE)</f>
        <v>0</v>
      </c>
      <c r="K40" s="22">
        <f t="shared" si="1"/>
        <v>0</v>
      </c>
      <c r="L40" s="22">
        <f t="shared" si="2"/>
        <v>0</v>
      </c>
    </row>
    <row r="41" spans="1:13">
      <c r="A41" s="68"/>
      <c r="B41" s="12">
        <v>99</v>
      </c>
      <c r="C41" s="63" t="s">
        <v>34</v>
      </c>
      <c r="D41" s="63"/>
      <c r="E41" s="15">
        <f>VLOOKUP(C41,RA!B8:D68,3,0)</f>
        <v>3356.8717000000001</v>
      </c>
      <c r="F41" s="25">
        <f>VLOOKUP(C41,RA!B8:I72,8,0)</f>
        <v>112.6729</v>
      </c>
      <c r="G41" s="16">
        <f t="shared" si="0"/>
        <v>3244.1988000000001</v>
      </c>
      <c r="H41" s="27">
        <f>RA!J39</f>
        <v>-30.974334521493802</v>
      </c>
      <c r="I41" s="20">
        <f>VLOOKUP(B41,RMS!B:D,3,FALSE)</f>
        <v>3356.8716435973101</v>
      </c>
      <c r="J41" s="21">
        <f>VLOOKUP(B41,RMS!B:E,4,FALSE)</f>
        <v>3244.19885031389</v>
      </c>
      <c r="K41" s="22">
        <f t="shared" si="1"/>
        <v>5.6402690006507328E-5</v>
      </c>
      <c r="L41" s="22">
        <f t="shared" si="2"/>
        <v>-5.0313889914832544E-5</v>
      </c>
      <c r="M41" s="32"/>
    </row>
  </sheetData>
  <mergeCells count="41">
    <mergeCell ref="C2:D2"/>
    <mergeCell ref="C4:D4"/>
    <mergeCell ref="C5:D5"/>
    <mergeCell ref="C6:D6"/>
    <mergeCell ref="C7:D7"/>
    <mergeCell ref="A3:D3"/>
    <mergeCell ref="A4:A41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1:D41"/>
    <mergeCell ref="C39:D39"/>
    <mergeCell ref="C10:D10"/>
    <mergeCell ref="C23:D23"/>
    <mergeCell ref="C24:D24"/>
    <mergeCell ref="C25:D25"/>
    <mergeCell ref="C26:D26"/>
    <mergeCell ref="C28:D28"/>
    <mergeCell ref="C40:D4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40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6"/>
  <sheetViews>
    <sheetView workbookViewId="0">
      <selection sqref="A1:XFD1048576"/>
    </sheetView>
  </sheetViews>
  <sheetFormatPr defaultRowHeight="11.25"/>
  <cols>
    <col min="1" max="1" width="8.85546875" style="41" customWidth="1"/>
    <col min="2" max="3" width="9.140625" style="41"/>
    <col min="4" max="5" width="13.140625" style="41" bestFit="1" customWidth="1"/>
    <col min="6" max="7" width="14" style="41" bestFit="1" customWidth="1"/>
    <col min="8" max="8" width="9.140625" style="41"/>
    <col min="9" max="9" width="14" style="41" bestFit="1" customWidth="1"/>
    <col min="10" max="10" width="9.140625" style="41"/>
    <col min="11" max="11" width="14" style="41" bestFit="1" customWidth="1"/>
    <col min="12" max="12" width="12" style="41" bestFit="1" customWidth="1"/>
    <col min="13" max="13" width="14" style="41" bestFit="1" customWidth="1"/>
    <col min="14" max="15" width="15.85546875" style="41" bestFit="1" customWidth="1"/>
    <col min="16" max="17" width="10.5703125" style="41" bestFit="1" customWidth="1"/>
    <col min="18" max="18" width="12" style="41" bestFit="1" customWidth="1"/>
    <col min="19" max="20" width="9.140625" style="41"/>
    <col min="21" max="21" width="12" style="41" bestFit="1" customWidth="1"/>
    <col min="22" max="22" width="41.140625" style="41" bestFit="1" customWidth="1"/>
    <col min="23" max="16384" width="9.140625" style="41"/>
  </cols>
  <sheetData>
    <row r="1" spans="1:23" ht="12.7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42" t="s">
        <v>45</v>
      </c>
      <c r="W1" s="73"/>
    </row>
    <row r="2" spans="1:23" ht="12.75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42"/>
      <c r="W2" s="73"/>
    </row>
    <row r="3" spans="1:23" ht="23.25" thickBot="1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43" t="s">
        <v>46</v>
      </c>
      <c r="W3" s="73"/>
    </row>
    <row r="4" spans="1:23" ht="12.75" thickTop="1" thickBot="1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W4" s="73"/>
    </row>
    <row r="5" spans="1:23" ht="22.5" thickTop="1" thickBot="1">
      <c r="A5" s="44"/>
      <c r="B5" s="45"/>
      <c r="C5" s="46"/>
      <c r="D5" s="47" t="s">
        <v>0</v>
      </c>
      <c r="E5" s="47" t="s">
        <v>74</v>
      </c>
      <c r="F5" s="47" t="s">
        <v>75</v>
      </c>
      <c r="G5" s="47" t="s">
        <v>47</v>
      </c>
      <c r="H5" s="47" t="s">
        <v>48</v>
      </c>
      <c r="I5" s="47" t="s">
        <v>1</v>
      </c>
      <c r="J5" s="47" t="s">
        <v>2</v>
      </c>
      <c r="K5" s="47" t="s">
        <v>49</v>
      </c>
      <c r="L5" s="47" t="s">
        <v>50</v>
      </c>
      <c r="M5" s="47" t="s">
        <v>51</v>
      </c>
      <c r="N5" s="47" t="s">
        <v>52</v>
      </c>
      <c r="O5" s="47" t="s">
        <v>53</v>
      </c>
      <c r="P5" s="47" t="s">
        <v>76</v>
      </c>
      <c r="Q5" s="47" t="s">
        <v>77</v>
      </c>
      <c r="R5" s="47" t="s">
        <v>54</v>
      </c>
      <c r="S5" s="47" t="s">
        <v>55</v>
      </c>
      <c r="T5" s="47" t="s">
        <v>56</v>
      </c>
      <c r="U5" s="48" t="s">
        <v>57</v>
      </c>
    </row>
    <row r="6" spans="1:23" ht="12" thickBot="1">
      <c r="A6" s="49" t="s">
        <v>3</v>
      </c>
      <c r="B6" s="74" t="s">
        <v>4</v>
      </c>
      <c r="C6" s="75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3" ht="12" thickBot="1">
      <c r="A7" s="76" t="s">
        <v>5</v>
      </c>
      <c r="B7" s="77"/>
      <c r="C7" s="78"/>
      <c r="D7" s="51">
        <v>15726915.120300001</v>
      </c>
      <c r="E7" s="51">
        <v>15488887.198999999</v>
      </c>
      <c r="F7" s="52">
        <v>101.536765800163</v>
      </c>
      <c r="G7" s="51">
        <v>14355802.0255</v>
      </c>
      <c r="H7" s="52">
        <v>9.5509334300133002</v>
      </c>
      <c r="I7" s="51">
        <v>379070.88829999999</v>
      </c>
      <c r="J7" s="52">
        <v>2.4103321306204699</v>
      </c>
      <c r="K7" s="51">
        <v>1697769.1899000001</v>
      </c>
      <c r="L7" s="52">
        <v>11.826362517986</v>
      </c>
      <c r="M7" s="52">
        <v>-0.776724132729533</v>
      </c>
      <c r="N7" s="51">
        <v>360522459.75199997</v>
      </c>
      <c r="O7" s="51">
        <v>3215897133.2171001</v>
      </c>
      <c r="P7" s="51">
        <v>796639</v>
      </c>
      <c r="Q7" s="51">
        <v>705802</v>
      </c>
      <c r="R7" s="52">
        <v>12.8700400395578</v>
      </c>
      <c r="S7" s="51">
        <v>19.7415832269071</v>
      </c>
      <c r="T7" s="51">
        <v>16.045873816736101</v>
      </c>
      <c r="U7" s="53">
        <v>18.720430715677299</v>
      </c>
    </row>
    <row r="8" spans="1:23" ht="12" thickBot="1">
      <c r="A8" s="79">
        <v>42509</v>
      </c>
      <c r="B8" s="69" t="s">
        <v>6</v>
      </c>
      <c r="C8" s="70"/>
      <c r="D8" s="54">
        <v>421023.9768</v>
      </c>
      <c r="E8" s="54">
        <v>544832.90209999995</v>
      </c>
      <c r="F8" s="55">
        <v>77.275798722362097</v>
      </c>
      <c r="G8" s="54">
        <v>484845.83360000001</v>
      </c>
      <c r="H8" s="55">
        <v>-13.1633299447208</v>
      </c>
      <c r="I8" s="54">
        <v>91134.045800000007</v>
      </c>
      <c r="J8" s="55">
        <v>21.645808985195099</v>
      </c>
      <c r="K8" s="54">
        <v>124657.8201</v>
      </c>
      <c r="L8" s="55">
        <v>25.710815987509001</v>
      </c>
      <c r="M8" s="55">
        <v>-0.26892636397064701</v>
      </c>
      <c r="N8" s="54">
        <v>11034897.9781</v>
      </c>
      <c r="O8" s="54">
        <v>118251141.13770001</v>
      </c>
      <c r="P8" s="54">
        <v>20928</v>
      </c>
      <c r="Q8" s="54">
        <v>18752</v>
      </c>
      <c r="R8" s="55">
        <v>11.6040955631399</v>
      </c>
      <c r="S8" s="54">
        <v>20.1177358944954</v>
      </c>
      <c r="T8" s="54">
        <v>20.7361821245734</v>
      </c>
      <c r="U8" s="56">
        <v>-3.0741343525002902</v>
      </c>
    </row>
    <row r="9" spans="1:23" ht="12" thickBot="1">
      <c r="A9" s="80"/>
      <c r="B9" s="69" t="s">
        <v>7</v>
      </c>
      <c r="C9" s="70"/>
      <c r="D9" s="54">
        <v>42565.839399999997</v>
      </c>
      <c r="E9" s="54">
        <v>74300.563299999994</v>
      </c>
      <c r="F9" s="55">
        <v>57.288716948394899</v>
      </c>
      <c r="G9" s="54">
        <v>66225.6495</v>
      </c>
      <c r="H9" s="55">
        <v>-35.726052184659999</v>
      </c>
      <c r="I9" s="54">
        <v>9564.6309000000001</v>
      </c>
      <c r="J9" s="55">
        <v>22.470203888426099</v>
      </c>
      <c r="K9" s="54">
        <v>14458.158600000001</v>
      </c>
      <c r="L9" s="55">
        <v>21.8316599522365</v>
      </c>
      <c r="M9" s="55">
        <v>-0.33846133766992997</v>
      </c>
      <c r="N9" s="54">
        <v>1282404.5285</v>
      </c>
      <c r="O9" s="54">
        <v>16226809.297</v>
      </c>
      <c r="P9" s="54">
        <v>2609</v>
      </c>
      <c r="Q9" s="54">
        <v>2613</v>
      </c>
      <c r="R9" s="55">
        <v>-0.15308075009568001</v>
      </c>
      <c r="S9" s="54">
        <v>16.315001686469898</v>
      </c>
      <c r="T9" s="54">
        <v>16.8543407577497</v>
      </c>
      <c r="U9" s="56">
        <v>-3.3057861816041001</v>
      </c>
    </row>
    <row r="10" spans="1:23" ht="12" thickBot="1">
      <c r="A10" s="80"/>
      <c r="B10" s="69" t="s">
        <v>8</v>
      </c>
      <c r="C10" s="70"/>
      <c r="D10" s="54">
        <v>73037.9519</v>
      </c>
      <c r="E10" s="54">
        <v>122274.1128</v>
      </c>
      <c r="F10" s="55">
        <v>59.732964098022897</v>
      </c>
      <c r="G10" s="54">
        <v>97342.177200000006</v>
      </c>
      <c r="H10" s="55">
        <v>-24.967825868599899</v>
      </c>
      <c r="I10" s="54">
        <v>21111.264899999998</v>
      </c>
      <c r="J10" s="55">
        <v>28.904513818931399</v>
      </c>
      <c r="K10" s="54">
        <v>28328.6675</v>
      </c>
      <c r="L10" s="55">
        <v>29.102151107423602</v>
      </c>
      <c r="M10" s="55">
        <v>-0.25477381172270103</v>
      </c>
      <c r="N10" s="54">
        <v>2206499.2174</v>
      </c>
      <c r="O10" s="54">
        <v>27681012.6481</v>
      </c>
      <c r="P10" s="54">
        <v>78354</v>
      </c>
      <c r="Q10" s="54">
        <v>73059</v>
      </c>
      <c r="R10" s="55">
        <v>7.2475670348622501</v>
      </c>
      <c r="S10" s="54">
        <v>0.93215345610945199</v>
      </c>
      <c r="T10" s="54">
        <v>0.911008204328009</v>
      </c>
      <c r="U10" s="56">
        <v>2.2684303365346601</v>
      </c>
    </row>
    <row r="11" spans="1:23" ht="12" thickBot="1">
      <c r="A11" s="80"/>
      <c r="B11" s="69" t="s">
        <v>9</v>
      </c>
      <c r="C11" s="70"/>
      <c r="D11" s="54">
        <v>37677.491800000003</v>
      </c>
      <c r="E11" s="54">
        <v>63659.461000000003</v>
      </c>
      <c r="F11" s="55">
        <v>59.186005046445501</v>
      </c>
      <c r="G11" s="54">
        <v>69993.172200000001</v>
      </c>
      <c r="H11" s="55">
        <v>-46.169761112784698</v>
      </c>
      <c r="I11" s="54">
        <v>6645.1104999999998</v>
      </c>
      <c r="J11" s="55">
        <v>17.636817586673899</v>
      </c>
      <c r="K11" s="54">
        <v>15414.6165</v>
      </c>
      <c r="L11" s="55">
        <v>22.023028840518801</v>
      </c>
      <c r="M11" s="55">
        <v>-0.56890847722354898</v>
      </c>
      <c r="N11" s="54">
        <v>1014597.9570000001</v>
      </c>
      <c r="O11" s="54">
        <v>9530294.7303999998</v>
      </c>
      <c r="P11" s="54">
        <v>1845</v>
      </c>
      <c r="Q11" s="54">
        <v>1728</v>
      </c>
      <c r="R11" s="55">
        <v>6.7708333333333304</v>
      </c>
      <c r="S11" s="54">
        <v>20.421404769647701</v>
      </c>
      <c r="T11" s="54">
        <v>21.0766159722222</v>
      </c>
      <c r="U11" s="56">
        <v>-3.2084531400521601</v>
      </c>
    </row>
    <row r="12" spans="1:23" ht="12" thickBot="1">
      <c r="A12" s="80"/>
      <c r="B12" s="69" t="s">
        <v>10</v>
      </c>
      <c r="C12" s="70"/>
      <c r="D12" s="54">
        <v>148321.82519999999</v>
      </c>
      <c r="E12" s="54">
        <v>198499.5871</v>
      </c>
      <c r="F12" s="55">
        <v>74.721477947094399</v>
      </c>
      <c r="G12" s="54">
        <v>173450.0019</v>
      </c>
      <c r="H12" s="55">
        <v>-14.487273810747601</v>
      </c>
      <c r="I12" s="54">
        <v>14065.336799999999</v>
      </c>
      <c r="J12" s="55">
        <v>9.4829852457883597</v>
      </c>
      <c r="K12" s="54">
        <v>29016.476200000001</v>
      </c>
      <c r="L12" s="55">
        <v>16.729014633697702</v>
      </c>
      <c r="M12" s="55">
        <v>-0.51526378657929495</v>
      </c>
      <c r="N12" s="54">
        <v>3750661.1540000001</v>
      </c>
      <c r="O12" s="54">
        <v>31394086.787599999</v>
      </c>
      <c r="P12" s="54">
        <v>1722</v>
      </c>
      <c r="Q12" s="54">
        <v>1127</v>
      </c>
      <c r="R12" s="55">
        <v>52.795031055900601</v>
      </c>
      <c r="S12" s="54">
        <v>86.133464111498299</v>
      </c>
      <c r="T12" s="54">
        <v>86.262740372670805</v>
      </c>
      <c r="U12" s="56">
        <v>-0.15008831063056899</v>
      </c>
    </row>
    <row r="13" spans="1:23" ht="12" thickBot="1">
      <c r="A13" s="80"/>
      <c r="B13" s="69" t="s">
        <v>11</v>
      </c>
      <c r="C13" s="70"/>
      <c r="D13" s="54">
        <v>150331.71590000001</v>
      </c>
      <c r="E13" s="54">
        <v>272013.39760000003</v>
      </c>
      <c r="F13" s="55">
        <v>55.266291008601399</v>
      </c>
      <c r="G13" s="54">
        <v>268939.4007</v>
      </c>
      <c r="H13" s="55">
        <v>-44.102011267700398</v>
      </c>
      <c r="I13" s="54">
        <v>42633.765500000001</v>
      </c>
      <c r="J13" s="55">
        <v>28.359794368581401</v>
      </c>
      <c r="K13" s="54">
        <v>79536.622399999993</v>
      </c>
      <c r="L13" s="55">
        <v>29.5741799799437</v>
      </c>
      <c r="M13" s="55">
        <v>-0.46397314578447602</v>
      </c>
      <c r="N13" s="54">
        <v>4457615.6712999996</v>
      </c>
      <c r="O13" s="54">
        <v>50472338.495499998</v>
      </c>
      <c r="P13" s="54">
        <v>7663</v>
      </c>
      <c r="Q13" s="54">
        <v>6531</v>
      </c>
      <c r="R13" s="55">
        <v>17.332720869698399</v>
      </c>
      <c r="S13" s="54">
        <v>19.617867140806499</v>
      </c>
      <c r="T13" s="54">
        <v>20.284955810748698</v>
      </c>
      <c r="U13" s="56">
        <v>-3.4004138429231698</v>
      </c>
    </row>
    <row r="14" spans="1:23" ht="12" thickBot="1">
      <c r="A14" s="80"/>
      <c r="B14" s="69" t="s">
        <v>12</v>
      </c>
      <c r="C14" s="70"/>
      <c r="D14" s="54">
        <v>85340.490999999995</v>
      </c>
      <c r="E14" s="54">
        <v>157422.5306</v>
      </c>
      <c r="F14" s="55">
        <v>54.211103502613902</v>
      </c>
      <c r="G14" s="54">
        <v>164104.24600000001</v>
      </c>
      <c r="H14" s="55">
        <v>-47.996171287365698</v>
      </c>
      <c r="I14" s="54">
        <v>22030.251499999998</v>
      </c>
      <c r="J14" s="55">
        <v>25.8145356815442</v>
      </c>
      <c r="K14" s="54">
        <v>34729.5118</v>
      </c>
      <c r="L14" s="55">
        <v>21.163079351402001</v>
      </c>
      <c r="M14" s="55">
        <v>-0.36566192963299898</v>
      </c>
      <c r="N14" s="54">
        <v>2752637.9907</v>
      </c>
      <c r="O14" s="54">
        <v>23186271.392999999</v>
      </c>
      <c r="P14" s="54">
        <v>2714</v>
      </c>
      <c r="Q14" s="54">
        <v>2159</v>
      </c>
      <c r="R14" s="55">
        <v>25.706345530338101</v>
      </c>
      <c r="S14" s="54">
        <v>31.444543478260901</v>
      </c>
      <c r="T14" s="54">
        <v>44.9430869383974</v>
      </c>
      <c r="U14" s="56">
        <v>-42.928094883834902</v>
      </c>
    </row>
    <row r="15" spans="1:23" ht="12" thickBot="1">
      <c r="A15" s="80"/>
      <c r="B15" s="69" t="s">
        <v>13</v>
      </c>
      <c r="C15" s="70"/>
      <c r="D15" s="54">
        <v>95976.260999999999</v>
      </c>
      <c r="E15" s="54">
        <v>115211.8165</v>
      </c>
      <c r="F15" s="55">
        <v>83.304181737296005</v>
      </c>
      <c r="G15" s="54">
        <v>111744.19319999999</v>
      </c>
      <c r="H15" s="55">
        <v>-14.110739671079401</v>
      </c>
      <c r="I15" s="54">
        <v>12017.6522</v>
      </c>
      <c r="J15" s="55">
        <v>12.5214840365577</v>
      </c>
      <c r="K15" s="54">
        <v>26601.465100000001</v>
      </c>
      <c r="L15" s="55">
        <v>23.8056800431577</v>
      </c>
      <c r="M15" s="55">
        <v>-0.54823344673598495</v>
      </c>
      <c r="N15" s="54">
        <v>2449673.1187999998</v>
      </c>
      <c r="O15" s="54">
        <v>19062797.515900001</v>
      </c>
      <c r="P15" s="54">
        <v>3156</v>
      </c>
      <c r="Q15" s="54">
        <v>2852</v>
      </c>
      <c r="R15" s="55">
        <v>10.6591865357644</v>
      </c>
      <c r="S15" s="54">
        <v>30.410729087452498</v>
      </c>
      <c r="T15" s="54">
        <v>22.706006521739099</v>
      </c>
      <c r="U15" s="56">
        <v>25.335540438891801</v>
      </c>
    </row>
    <row r="16" spans="1:23" ht="12" thickBot="1">
      <c r="A16" s="80"/>
      <c r="B16" s="69" t="s">
        <v>14</v>
      </c>
      <c r="C16" s="70"/>
      <c r="D16" s="54">
        <v>946363.17319999996</v>
      </c>
      <c r="E16" s="54">
        <v>834668.95900000003</v>
      </c>
      <c r="F16" s="55">
        <v>113.381857920512</v>
      </c>
      <c r="G16" s="54">
        <v>722952.07350000006</v>
      </c>
      <c r="H16" s="55">
        <v>30.902615524485299</v>
      </c>
      <c r="I16" s="54">
        <v>-62327.642999999996</v>
      </c>
      <c r="J16" s="55">
        <v>-6.5860173731451797</v>
      </c>
      <c r="K16" s="54">
        <v>23208.817599999998</v>
      </c>
      <c r="L16" s="55">
        <v>3.2102843951522302</v>
      </c>
      <c r="M16" s="55">
        <v>-3.6855156550500001</v>
      </c>
      <c r="N16" s="54">
        <v>20904700.258400001</v>
      </c>
      <c r="O16" s="54">
        <v>159531117.1295</v>
      </c>
      <c r="P16" s="54">
        <v>33665</v>
      </c>
      <c r="Q16" s="54">
        <v>29251</v>
      </c>
      <c r="R16" s="55">
        <v>15.0900823903456</v>
      </c>
      <c r="S16" s="54">
        <v>28.111188866775599</v>
      </c>
      <c r="T16" s="54">
        <v>19.1821445215548</v>
      </c>
      <c r="U16" s="56">
        <v>31.763310998824199</v>
      </c>
    </row>
    <row r="17" spans="1:21" ht="12" thickBot="1">
      <c r="A17" s="80"/>
      <c r="B17" s="69" t="s">
        <v>15</v>
      </c>
      <c r="C17" s="70"/>
      <c r="D17" s="54">
        <v>410946.13199999998</v>
      </c>
      <c r="E17" s="54">
        <v>484594.54979999998</v>
      </c>
      <c r="F17" s="55">
        <v>84.802054040765498</v>
      </c>
      <c r="G17" s="54">
        <v>406984.08069999999</v>
      </c>
      <c r="H17" s="55">
        <v>0.97351505572047503</v>
      </c>
      <c r="I17" s="54">
        <v>36922.508300000001</v>
      </c>
      <c r="J17" s="55">
        <v>8.9847562551093691</v>
      </c>
      <c r="K17" s="54">
        <v>49892.9787</v>
      </c>
      <c r="L17" s="55">
        <v>12.2591966285722</v>
      </c>
      <c r="M17" s="55">
        <v>-0.25996584565515202</v>
      </c>
      <c r="N17" s="54">
        <v>17416508.480799999</v>
      </c>
      <c r="O17" s="54">
        <v>191672809.84940001</v>
      </c>
      <c r="P17" s="54">
        <v>10404</v>
      </c>
      <c r="Q17" s="54">
        <v>9291</v>
      </c>
      <c r="R17" s="55">
        <v>11.979334840167899</v>
      </c>
      <c r="S17" s="54">
        <v>39.498859284890401</v>
      </c>
      <c r="T17" s="54">
        <v>38.615882822085901</v>
      </c>
      <c r="U17" s="56">
        <v>2.2354480073360201</v>
      </c>
    </row>
    <row r="18" spans="1:21" ht="12" customHeight="1" thickBot="1">
      <c r="A18" s="80"/>
      <c r="B18" s="69" t="s">
        <v>16</v>
      </c>
      <c r="C18" s="70"/>
      <c r="D18" s="54">
        <v>1297985.9979999999</v>
      </c>
      <c r="E18" s="54">
        <v>1387983.4794000001</v>
      </c>
      <c r="F18" s="55">
        <v>93.515954423398199</v>
      </c>
      <c r="G18" s="54">
        <v>1274412.2264</v>
      </c>
      <c r="H18" s="55">
        <v>1.8497760074534</v>
      </c>
      <c r="I18" s="54">
        <v>82677.169599999994</v>
      </c>
      <c r="J18" s="55">
        <v>6.3696503450263</v>
      </c>
      <c r="K18" s="54">
        <v>146938.41260000001</v>
      </c>
      <c r="L18" s="55">
        <v>11.529896650087601</v>
      </c>
      <c r="M18" s="55">
        <v>-0.43733453943683098</v>
      </c>
      <c r="N18" s="54">
        <v>29364211.1087</v>
      </c>
      <c r="O18" s="54">
        <v>358662228.69559997</v>
      </c>
      <c r="P18" s="54">
        <v>60471</v>
      </c>
      <c r="Q18" s="54">
        <v>52294</v>
      </c>
      <c r="R18" s="55">
        <v>15.636593108195999</v>
      </c>
      <c r="S18" s="54">
        <v>21.4646028344165</v>
      </c>
      <c r="T18" s="54">
        <v>20.396792383447401</v>
      </c>
      <c r="U18" s="56">
        <v>4.9747505658801696</v>
      </c>
    </row>
    <row r="19" spans="1:21" ht="12" customHeight="1" thickBot="1">
      <c r="A19" s="80"/>
      <c r="B19" s="69" t="s">
        <v>17</v>
      </c>
      <c r="C19" s="70"/>
      <c r="D19" s="54">
        <v>595710.79520000005</v>
      </c>
      <c r="E19" s="54">
        <v>489456.40419999999</v>
      </c>
      <c r="F19" s="55">
        <v>121.708652719269</v>
      </c>
      <c r="G19" s="54">
        <v>418069.76549999998</v>
      </c>
      <c r="H19" s="55">
        <v>42.490762154863397</v>
      </c>
      <c r="I19" s="54">
        <v>-29523.217000000001</v>
      </c>
      <c r="J19" s="55">
        <v>-4.9559647462974201</v>
      </c>
      <c r="K19" s="54">
        <v>44797.420899999997</v>
      </c>
      <c r="L19" s="55">
        <v>10.715297923164499</v>
      </c>
      <c r="M19" s="55">
        <v>-1.6590383197707701</v>
      </c>
      <c r="N19" s="54">
        <v>9475402.5064000003</v>
      </c>
      <c r="O19" s="54">
        <v>103228153.8637</v>
      </c>
      <c r="P19" s="54">
        <v>9488</v>
      </c>
      <c r="Q19" s="54">
        <v>7498</v>
      </c>
      <c r="R19" s="55">
        <v>26.540410776207001</v>
      </c>
      <c r="S19" s="54">
        <v>62.785707757167003</v>
      </c>
      <c r="T19" s="54">
        <v>51.246408322219303</v>
      </c>
      <c r="U19" s="56">
        <v>18.378863354662901</v>
      </c>
    </row>
    <row r="20" spans="1:21" ht="12" thickBot="1">
      <c r="A20" s="80"/>
      <c r="B20" s="69" t="s">
        <v>18</v>
      </c>
      <c r="C20" s="70"/>
      <c r="D20" s="54">
        <v>1861608.6651999999</v>
      </c>
      <c r="E20" s="54">
        <v>876923.8726</v>
      </c>
      <c r="F20" s="55">
        <v>212.28851481491799</v>
      </c>
      <c r="G20" s="54">
        <v>796173.54249999998</v>
      </c>
      <c r="H20" s="55">
        <v>133.819458425422</v>
      </c>
      <c r="I20" s="54">
        <v>-57299.650500000003</v>
      </c>
      <c r="J20" s="55">
        <v>-3.07796432038224</v>
      </c>
      <c r="K20" s="54">
        <v>74074.933999999994</v>
      </c>
      <c r="L20" s="55">
        <v>9.3038678184913408</v>
      </c>
      <c r="M20" s="55">
        <v>-1.77353630176707</v>
      </c>
      <c r="N20" s="54">
        <v>23338228.017299999</v>
      </c>
      <c r="O20" s="54">
        <v>180698447.87029999</v>
      </c>
      <c r="P20" s="54">
        <v>45349</v>
      </c>
      <c r="Q20" s="54">
        <v>33798</v>
      </c>
      <c r="R20" s="55">
        <v>34.176578495769</v>
      </c>
      <c r="S20" s="54">
        <v>41.050710383911401</v>
      </c>
      <c r="T20" s="54">
        <v>22.147926448310599</v>
      </c>
      <c r="U20" s="56">
        <v>46.047397861863203</v>
      </c>
    </row>
    <row r="21" spans="1:21" ht="12" customHeight="1" thickBot="1">
      <c r="A21" s="80"/>
      <c r="B21" s="69" t="s">
        <v>19</v>
      </c>
      <c r="C21" s="70"/>
      <c r="D21" s="54">
        <v>288899.42599999998</v>
      </c>
      <c r="E21" s="54">
        <v>316591.9608</v>
      </c>
      <c r="F21" s="55">
        <v>91.252925459628401</v>
      </c>
      <c r="G21" s="54">
        <v>290109.44410000002</v>
      </c>
      <c r="H21" s="55">
        <v>-0.41709021357571002</v>
      </c>
      <c r="I21" s="54">
        <v>23610.908200000002</v>
      </c>
      <c r="J21" s="55">
        <v>8.1727085882129806</v>
      </c>
      <c r="K21" s="54">
        <v>37681.636899999998</v>
      </c>
      <c r="L21" s="55">
        <v>12.988766021354101</v>
      </c>
      <c r="M21" s="55">
        <v>-0.37341076071989798</v>
      </c>
      <c r="N21" s="54">
        <v>5978676.6091999998</v>
      </c>
      <c r="O21" s="54">
        <v>63265861.501500003</v>
      </c>
      <c r="P21" s="54">
        <v>25844</v>
      </c>
      <c r="Q21" s="54">
        <v>22859</v>
      </c>
      <c r="R21" s="55">
        <v>13.0583140119865</v>
      </c>
      <c r="S21" s="54">
        <v>11.178587912087901</v>
      </c>
      <c r="T21" s="54">
        <v>11.1892974145851</v>
      </c>
      <c r="U21" s="56">
        <v>-9.5803714935880996E-2</v>
      </c>
    </row>
    <row r="22" spans="1:21" ht="12" customHeight="1" thickBot="1">
      <c r="A22" s="80"/>
      <c r="B22" s="69" t="s">
        <v>20</v>
      </c>
      <c r="C22" s="70"/>
      <c r="D22" s="54">
        <v>979623.22719999996</v>
      </c>
      <c r="E22" s="54">
        <v>1225171.419</v>
      </c>
      <c r="F22" s="55">
        <v>79.958054196169599</v>
      </c>
      <c r="G22" s="54">
        <v>1128732.5560000001</v>
      </c>
      <c r="H22" s="55">
        <v>-13.2103329533094</v>
      </c>
      <c r="I22" s="54">
        <v>7337.0540000000001</v>
      </c>
      <c r="J22" s="55">
        <v>0.74896692894584305</v>
      </c>
      <c r="K22" s="54">
        <v>139416.88939999999</v>
      </c>
      <c r="L22" s="55">
        <v>12.3516318067466</v>
      </c>
      <c r="M22" s="55">
        <v>-0.94737327714327901</v>
      </c>
      <c r="N22" s="54">
        <v>23677390.618999999</v>
      </c>
      <c r="O22" s="54">
        <v>202552142.24860001</v>
      </c>
      <c r="P22" s="54">
        <v>59077</v>
      </c>
      <c r="Q22" s="54">
        <v>56126</v>
      </c>
      <c r="R22" s="55">
        <v>5.2578127783914796</v>
      </c>
      <c r="S22" s="54">
        <v>16.582142410752098</v>
      </c>
      <c r="T22" s="54">
        <v>16.103868415707499</v>
      </c>
      <c r="U22" s="56">
        <v>2.8842714240256302</v>
      </c>
    </row>
    <row r="23" spans="1:21" ht="12" thickBot="1">
      <c r="A23" s="80"/>
      <c r="B23" s="69" t="s">
        <v>21</v>
      </c>
      <c r="C23" s="70"/>
      <c r="D23" s="54">
        <v>2852926.7831000001</v>
      </c>
      <c r="E23" s="54">
        <v>2737469.8547</v>
      </c>
      <c r="F23" s="55">
        <v>104.217651135108</v>
      </c>
      <c r="G23" s="54">
        <v>2402505.4742999999</v>
      </c>
      <c r="H23" s="55">
        <v>18.747982621402201</v>
      </c>
      <c r="I23" s="54">
        <v>-211171.8364</v>
      </c>
      <c r="J23" s="55">
        <v>-7.4019367637097204</v>
      </c>
      <c r="K23" s="54">
        <v>274498.05589999998</v>
      </c>
      <c r="L23" s="55">
        <v>11.4254913812414</v>
      </c>
      <c r="M23" s="55">
        <v>-1.7693017559181901</v>
      </c>
      <c r="N23" s="54">
        <v>51087779.722999997</v>
      </c>
      <c r="O23" s="54">
        <v>453045200.18120003</v>
      </c>
      <c r="P23" s="54">
        <v>69631</v>
      </c>
      <c r="Q23" s="54">
        <v>55572</v>
      </c>
      <c r="R23" s="55">
        <v>25.298711581371901</v>
      </c>
      <c r="S23" s="54">
        <v>40.972078285533698</v>
      </c>
      <c r="T23" s="54">
        <v>29.258566164615299</v>
      </c>
      <c r="U23" s="56">
        <v>28.589011373275198</v>
      </c>
    </row>
    <row r="24" spans="1:21" ht="12" thickBot="1">
      <c r="A24" s="80"/>
      <c r="B24" s="69" t="s">
        <v>22</v>
      </c>
      <c r="C24" s="70"/>
      <c r="D24" s="54">
        <v>203781.10649999999</v>
      </c>
      <c r="E24" s="54">
        <v>215184.51749999999</v>
      </c>
      <c r="F24" s="55">
        <v>94.700635932136706</v>
      </c>
      <c r="G24" s="54">
        <v>187529.2249</v>
      </c>
      <c r="H24" s="55">
        <v>8.6663194009714193</v>
      </c>
      <c r="I24" s="54">
        <v>23080.312000000002</v>
      </c>
      <c r="J24" s="55">
        <v>11.326031346286801</v>
      </c>
      <c r="K24" s="54">
        <v>31938.5357</v>
      </c>
      <c r="L24" s="55">
        <v>17.0312311145269</v>
      </c>
      <c r="M24" s="55">
        <v>-0.27735221749693401</v>
      </c>
      <c r="N24" s="54">
        <v>4405345.2966999998</v>
      </c>
      <c r="O24" s="54">
        <v>43954656.929300003</v>
      </c>
      <c r="P24" s="54">
        <v>20956</v>
      </c>
      <c r="Q24" s="54">
        <v>20905</v>
      </c>
      <c r="R24" s="55">
        <v>0.24396077493422699</v>
      </c>
      <c r="S24" s="54">
        <v>9.7242368056881094</v>
      </c>
      <c r="T24" s="54">
        <v>9.2891184022961006</v>
      </c>
      <c r="U24" s="56">
        <v>4.4745763815365596</v>
      </c>
    </row>
    <row r="25" spans="1:21" ht="12" thickBot="1">
      <c r="A25" s="80"/>
      <c r="B25" s="69" t="s">
        <v>23</v>
      </c>
      <c r="C25" s="70"/>
      <c r="D25" s="54">
        <v>238399.85819999999</v>
      </c>
      <c r="E25" s="54">
        <v>254765.50459999999</v>
      </c>
      <c r="F25" s="55">
        <v>93.576192182809393</v>
      </c>
      <c r="G25" s="54">
        <v>169811.7372</v>
      </c>
      <c r="H25" s="55">
        <v>40.390683312554899</v>
      </c>
      <c r="I25" s="54">
        <v>16319.7417</v>
      </c>
      <c r="J25" s="55">
        <v>6.84553330829121</v>
      </c>
      <c r="K25" s="54">
        <v>14529.2814</v>
      </c>
      <c r="L25" s="55">
        <v>8.5561113969924101</v>
      </c>
      <c r="M25" s="55">
        <v>0.12323116682150601</v>
      </c>
      <c r="N25" s="54">
        <v>4810156.3097000001</v>
      </c>
      <c r="O25" s="54">
        <v>56851212.796300001</v>
      </c>
      <c r="P25" s="54">
        <v>16072</v>
      </c>
      <c r="Q25" s="54">
        <v>14236</v>
      </c>
      <c r="R25" s="55">
        <v>12.896881146389401</v>
      </c>
      <c r="S25" s="54">
        <v>14.833241550522599</v>
      </c>
      <c r="T25" s="54">
        <v>13.0377201812307</v>
      </c>
      <c r="U25" s="56">
        <v>12.1047133438523</v>
      </c>
    </row>
    <row r="26" spans="1:21" ht="12" thickBot="1">
      <c r="A26" s="80"/>
      <c r="B26" s="69" t="s">
        <v>24</v>
      </c>
      <c r="C26" s="70"/>
      <c r="D26" s="54">
        <v>499917.10940000002</v>
      </c>
      <c r="E26" s="54">
        <v>561663.73340000003</v>
      </c>
      <c r="F26" s="55">
        <v>89.006478373417394</v>
      </c>
      <c r="G26" s="54">
        <v>478182.03759999998</v>
      </c>
      <c r="H26" s="55">
        <v>4.5453551348537902</v>
      </c>
      <c r="I26" s="54">
        <v>104165.13649999999</v>
      </c>
      <c r="J26" s="55">
        <v>20.836481596922901</v>
      </c>
      <c r="K26" s="54">
        <v>116935.43459999999</v>
      </c>
      <c r="L26" s="55">
        <v>24.454167117380699</v>
      </c>
      <c r="M26" s="55">
        <v>-0.10920811252537101</v>
      </c>
      <c r="N26" s="54">
        <v>10819554.9112</v>
      </c>
      <c r="O26" s="54">
        <v>104018333.00399999</v>
      </c>
      <c r="P26" s="54">
        <v>34256</v>
      </c>
      <c r="Q26" s="54">
        <v>33132</v>
      </c>
      <c r="R26" s="55">
        <v>3.39249064348666</v>
      </c>
      <c r="S26" s="54">
        <v>14.593563445819701</v>
      </c>
      <c r="T26" s="54">
        <v>13.6629924725341</v>
      </c>
      <c r="U26" s="56">
        <v>6.3765849700825603</v>
      </c>
    </row>
    <row r="27" spans="1:21" ht="12" thickBot="1">
      <c r="A27" s="80"/>
      <c r="B27" s="69" t="s">
        <v>25</v>
      </c>
      <c r="C27" s="70"/>
      <c r="D27" s="54">
        <v>175693.0477</v>
      </c>
      <c r="E27" s="54">
        <v>222652.21340000001</v>
      </c>
      <c r="F27" s="55">
        <v>78.909185324092505</v>
      </c>
      <c r="G27" s="54">
        <v>195204.23389999999</v>
      </c>
      <c r="H27" s="55">
        <v>-9.9952679356305705</v>
      </c>
      <c r="I27" s="54">
        <v>47220.103900000002</v>
      </c>
      <c r="J27" s="55">
        <v>26.8764783343217</v>
      </c>
      <c r="K27" s="54">
        <v>55297.786899999999</v>
      </c>
      <c r="L27" s="55">
        <v>28.328169832795801</v>
      </c>
      <c r="M27" s="55">
        <v>-0.14607606294638201</v>
      </c>
      <c r="N27" s="54">
        <v>3913284.7242999999</v>
      </c>
      <c r="O27" s="54">
        <v>35761208.573399998</v>
      </c>
      <c r="P27" s="54">
        <v>23390</v>
      </c>
      <c r="Q27" s="54">
        <v>21913</v>
      </c>
      <c r="R27" s="55">
        <v>6.7402911513713404</v>
      </c>
      <c r="S27" s="54">
        <v>7.5114599273193701</v>
      </c>
      <c r="T27" s="54">
        <v>7.5747633505225203</v>
      </c>
      <c r="U27" s="56">
        <v>-0.84275791677883605</v>
      </c>
    </row>
    <row r="28" spans="1:21" ht="12" thickBot="1">
      <c r="A28" s="80"/>
      <c r="B28" s="69" t="s">
        <v>26</v>
      </c>
      <c r="C28" s="70"/>
      <c r="D28" s="54">
        <v>951615.21759999997</v>
      </c>
      <c r="E28" s="54">
        <v>742674.94920000003</v>
      </c>
      <c r="F28" s="55">
        <v>128.13347462777199</v>
      </c>
      <c r="G28" s="54">
        <v>666296.40789999999</v>
      </c>
      <c r="H28" s="55">
        <v>42.821604066462498</v>
      </c>
      <c r="I28" s="54">
        <v>-6870.9184999999998</v>
      </c>
      <c r="J28" s="55">
        <v>-0.72202696772006703</v>
      </c>
      <c r="K28" s="54">
        <v>27936.111400000002</v>
      </c>
      <c r="L28" s="55">
        <v>4.1927453110617297</v>
      </c>
      <c r="M28" s="55">
        <v>-1.24595114193309</v>
      </c>
      <c r="N28" s="54">
        <v>16830546.671</v>
      </c>
      <c r="O28" s="54">
        <v>149863943.1433</v>
      </c>
      <c r="P28" s="54">
        <v>39888</v>
      </c>
      <c r="Q28" s="54">
        <v>34625</v>
      </c>
      <c r="R28" s="55">
        <v>15.2</v>
      </c>
      <c r="S28" s="54">
        <v>23.857180545527498</v>
      </c>
      <c r="T28" s="54">
        <v>21.742614114079402</v>
      </c>
      <c r="U28" s="56">
        <v>8.8634381058262708</v>
      </c>
    </row>
    <row r="29" spans="1:21" ht="12" thickBot="1">
      <c r="A29" s="80"/>
      <c r="B29" s="69" t="s">
        <v>27</v>
      </c>
      <c r="C29" s="70"/>
      <c r="D29" s="54">
        <v>743640.92209999997</v>
      </c>
      <c r="E29" s="54">
        <v>665100.22840000002</v>
      </c>
      <c r="F29" s="55">
        <v>111.80885080868801</v>
      </c>
      <c r="G29" s="54">
        <v>578703.96470000001</v>
      </c>
      <c r="H29" s="55">
        <v>28.501093384681301</v>
      </c>
      <c r="I29" s="54">
        <v>100018.43240000001</v>
      </c>
      <c r="J29" s="55">
        <v>13.449829000474301</v>
      </c>
      <c r="K29" s="54">
        <v>97454.169200000004</v>
      </c>
      <c r="L29" s="55">
        <v>16.840072842860199</v>
      </c>
      <c r="M29" s="55">
        <v>2.6312503826670001E-2</v>
      </c>
      <c r="N29" s="54">
        <v>14867956.346799999</v>
      </c>
      <c r="O29" s="54">
        <v>113306893.47139999</v>
      </c>
      <c r="P29" s="54">
        <v>105044</v>
      </c>
      <c r="Q29" s="54">
        <v>94637</v>
      </c>
      <c r="R29" s="55">
        <v>10.9967560256559</v>
      </c>
      <c r="S29" s="54">
        <v>7.0793279206808597</v>
      </c>
      <c r="T29" s="54">
        <v>6.7482728784724797</v>
      </c>
      <c r="U29" s="56">
        <v>4.6763625857938598</v>
      </c>
    </row>
    <row r="30" spans="1:21" ht="12" thickBot="1">
      <c r="A30" s="80"/>
      <c r="B30" s="69" t="s">
        <v>28</v>
      </c>
      <c r="C30" s="70"/>
      <c r="D30" s="54">
        <v>1134034.4024</v>
      </c>
      <c r="E30" s="54">
        <v>1212995.2449</v>
      </c>
      <c r="F30" s="55">
        <v>93.490424399272101</v>
      </c>
      <c r="G30" s="54">
        <v>1100654.5559</v>
      </c>
      <c r="H30" s="55">
        <v>3.03272687339269</v>
      </c>
      <c r="I30" s="54">
        <v>57971.1371</v>
      </c>
      <c r="J30" s="55">
        <v>5.11193813673672</v>
      </c>
      <c r="K30" s="54">
        <v>162983.2531</v>
      </c>
      <c r="L30" s="55">
        <v>14.8078479506887</v>
      </c>
      <c r="M30" s="55">
        <v>-0.64431230818278495</v>
      </c>
      <c r="N30" s="54">
        <v>25277425.866999999</v>
      </c>
      <c r="O30" s="54">
        <v>167506350.4659</v>
      </c>
      <c r="P30" s="54">
        <v>63083</v>
      </c>
      <c r="Q30" s="54">
        <v>57360</v>
      </c>
      <c r="R30" s="55">
        <v>9.9773361227336199</v>
      </c>
      <c r="S30" s="54">
        <v>17.9768622671718</v>
      </c>
      <c r="T30" s="54">
        <v>15.1721121548117</v>
      </c>
      <c r="U30" s="56">
        <v>15.6020003417502</v>
      </c>
    </row>
    <row r="31" spans="1:21" ht="12" thickBot="1">
      <c r="A31" s="80"/>
      <c r="B31" s="69" t="s">
        <v>29</v>
      </c>
      <c r="C31" s="70"/>
      <c r="D31" s="54">
        <v>679726.15899999999</v>
      </c>
      <c r="E31" s="54">
        <v>747597.46340000001</v>
      </c>
      <c r="F31" s="55">
        <v>90.921410555444098</v>
      </c>
      <c r="G31" s="54">
        <v>691141.69680000003</v>
      </c>
      <c r="H31" s="55">
        <v>-1.65169282259401</v>
      </c>
      <c r="I31" s="54">
        <v>12985.6875</v>
      </c>
      <c r="J31" s="55">
        <v>1.9104292703850501</v>
      </c>
      <c r="K31" s="54">
        <v>19318.5579</v>
      </c>
      <c r="L31" s="55">
        <v>2.7951660259314899</v>
      </c>
      <c r="M31" s="55">
        <v>-0.32781279186475898</v>
      </c>
      <c r="N31" s="54">
        <v>30291096.863000002</v>
      </c>
      <c r="O31" s="54">
        <v>190257699.53</v>
      </c>
      <c r="P31" s="54">
        <v>29018</v>
      </c>
      <c r="Q31" s="54">
        <v>24725</v>
      </c>
      <c r="R31" s="55">
        <v>17.362992922143601</v>
      </c>
      <c r="S31" s="54">
        <v>23.4242938520918</v>
      </c>
      <c r="T31" s="54">
        <v>21.825790770475201</v>
      </c>
      <c r="U31" s="56">
        <v>6.82412495211174</v>
      </c>
    </row>
    <row r="32" spans="1:21" ht="12" thickBot="1">
      <c r="A32" s="80"/>
      <c r="B32" s="69" t="s">
        <v>30</v>
      </c>
      <c r="C32" s="70"/>
      <c r="D32" s="54">
        <v>95526.204199999993</v>
      </c>
      <c r="E32" s="54">
        <v>103436.16160000001</v>
      </c>
      <c r="F32" s="55">
        <v>92.352812326322805</v>
      </c>
      <c r="G32" s="54">
        <v>101210.5153</v>
      </c>
      <c r="H32" s="55">
        <v>-5.6163246310435504</v>
      </c>
      <c r="I32" s="54">
        <v>24372.8927</v>
      </c>
      <c r="J32" s="55">
        <v>25.514352741339199</v>
      </c>
      <c r="K32" s="54">
        <v>30707.821199999998</v>
      </c>
      <c r="L32" s="55">
        <v>30.3405442695143</v>
      </c>
      <c r="M32" s="55">
        <v>-0.20629690588402899</v>
      </c>
      <c r="N32" s="54">
        <v>1961815.3499</v>
      </c>
      <c r="O32" s="54">
        <v>17364207.016899999</v>
      </c>
      <c r="P32" s="54">
        <v>19027</v>
      </c>
      <c r="Q32" s="54">
        <v>18247</v>
      </c>
      <c r="R32" s="55">
        <v>4.2746752890886297</v>
      </c>
      <c r="S32" s="54">
        <v>5.0205604772165904</v>
      </c>
      <c r="T32" s="54">
        <v>5.0436073327122299</v>
      </c>
      <c r="U32" s="56">
        <v>-0.45904945474167302</v>
      </c>
    </row>
    <row r="33" spans="1:21" ht="12" thickBot="1">
      <c r="A33" s="80"/>
      <c r="B33" s="69" t="s">
        <v>70</v>
      </c>
      <c r="C33" s="70"/>
      <c r="D33" s="57"/>
      <c r="E33" s="57"/>
      <c r="F33" s="57"/>
      <c r="G33" s="54">
        <v>3.5398000000000001</v>
      </c>
      <c r="H33" s="57"/>
      <c r="I33" s="57"/>
      <c r="J33" s="57"/>
      <c r="K33" s="54">
        <v>5.9799999999999999E-2</v>
      </c>
      <c r="L33" s="55">
        <v>1.6893609808463801</v>
      </c>
      <c r="M33" s="57"/>
      <c r="N33" s="54">
        <v>0</v>
      </c>
      <c r="O33" s="54">
        <v>301.12830000000002</v>
      </c>
      <c r="P33" s="57"/>
      <c r="Q33" s="57"/>
      <c r="R33" s="57"/>
      <c r="S33" s="57"/>
      <c r="T33" s="57"/>
      <c r="U33" s="58"/>
    </row>
    <row r="34" spans="1:21" ht="12" thickBot="1">
      <c r="A34" s="80"/>
      <c r="B34" s="69" t="s">
        <v>31</v>
      </c>
      <c r="C34" s="70"/>
      <c r="D34" s="54">
        <v>167052.99059999999</v>
      </c>
      <c r="E34" s="54">
        <v>136636.766</v>
      </c>
      <c r="F34" s="55">
        <v>122.26064440079</v>
      </c>
      <c r="G34" s="54">
        <v>112690.6816</v>
      </c>
      <c r="H34" s="55">
        <v>48.240287686750499</v>
      </c>
      <c r="I34" s="54">
        <v>8678.6402999999991</v>
      </c>
      <c r="J34" s="55">
        <v>5.1951421335404699</v>
      </c>
      <c r="K34" s="54">
        <v>15552.1116</v>
      </c>
      <c r="L34" s="55">
        <v>13.800707724178</v>
      </c>
      <c r="M34" s="55">
        <v>-0.44196386167907897</v>
      </c>
      <c r="N34" s="54">
        <v>2742490.6253999998</v>
      </c>
      <c r="O34" s="54">
        <v>29562487.352000002</v>
      </c>
      <c r="P34" s="54">
        <v>10782</v>
      </c>
      <c r="Q34" s="54">
        <v>8420</v>
      </c>
      <c r="R34" s="55">
        <v>28.052256532066501</v>
      </c>
      <c r="S34" s="54">
        <v>15.493692320534199</v>
      </c>
      <c r="T34" s="54">
        <v>13.7777532066508</v>
      </c>
      <c r="U34" s="56">
        <v>11.075081900324101</v>
      </c>
    </row>
    <row r="35" spans="1:21" ht="12" customHeight="1" thickBot="1">
      <c r="A35" s="80"/>
      <c r="B35" s="69" t="s">
        <v>73</v>
      </c>
      <c r="C35" s="70"/>
      <c r="D35" s="54">
        <v>5536.5653000000002</v>
      </c>
      <c r="E35" s="57"/>
      <c r="F35" s="57"/>
      <c r="G35" s="57"/>
      <c r="H35" s="57"/>
      <c r="I35" s="54">
        <v>-551.29960000000005</v>
      </c>
      <c r="J35" s="55">
        <v>-9.9574297443940605</v>
      </c>
      <c r="K35" s="57"/>
      <c r="L35" s="57"/>
      <c r="M35" s="57"/>
      <c r="N35" s="54">
        <v>125019.8567</v>
      </c>
      <c r="O35" s="54">
        <v>127934.30100000001</v>
      </c>
      <c r="P35" s="54">
        <v>832</v>
      </c>
      <c r="Q35" s="54">
        <v>750</v>
      </c>
      <c r="R35" s="55">
        <v>10.9333333333333</v>
      </c>
      <c r="S35" s="54">
        <v>6.6545256009615397</v>
      </c>
      <c r="T35" s="54">
        <v>6.5722524</v>
      </c>
      <c r="U35" s="56">
        <v>1.23634960469084</v>
      </c>
    </row>
    <row r="36" spans="1:21" ht="12" customHeight="1" thickBot="1">
      <c r="A36" s="80"/>
      <c r="B36" s="69" t="s">
        <v>64</v>
      </c>
      <c r="C36" s="70"/>
      <c r="D36" s="54">
        <v>98016.23</v>
      </c>
      <c r="E36" s="57"/>
      <c r="F36" s="57"/>
      <c r="G36" s="54">
        <v>57602.65</v>
      </c>
      <c r="H36" s="55">
        <v>70.159237465637403</v>
      </c>
      <c r="I36" s="54">
        <v>-7213.69</v>
      </c>
      <c r="J36" s="55">
        <v>-7.3596893085971598</v>
      </c>
      <c r="K36" s="54">
        <v>2330</v>
      </c>
      <c r="L36" s="55">
        <v>4.0449527929704603</v>
      </c>
      <c r="M36" s="55">
        <v>-4.0960042918454898</v>
      </c>
      <c r="N36" s="54">
        <v>3143752.39</v>
      </c>
      <c r="O36" s="54">
        <v>23038353.07</v>
      </c>
      <c r="P36" s="54">
        <v>67</v>
      </c>
      <c r="Q36" s="54">
        <v>47</v>
      </c>
      <c r="R36" s="55">
        <v>42.553191489361701</v>
      </c>
      <c r="S36" s="54">
        <v>1462.9288059701501</v>
      </c>
      <c r="T36" s="54">
        <v>1327.18808510638</v>
      </c>
      <c r="U36" s="56">
        <v>9.2786962912900606</v>
      </c>
    </row>
    <row r="37" spans="1:21" ht="12" thickBot="1">
      <c r="A37" s="80"/>
      <c r="B37" s="69" t="s">
        <v>35</v>
      </c>
      <c r="C37" s="70"/>
      <c r="D37" s="54">
        <v>74194.95</v>
      </c>
      <c r="E37" s="57"/>
      <c r="F37" s="57"/>
      <c r="G37" s="54">
        <v>261760.99</v>
      </c>
      <c r="H37" s="55">
        <v>-71.655459432667897</v>
      </c>
      <c r="I37" s="54">
        <v>-9788.86</v>
      </c>
      <c r="J37" s="55">
        <v>-13.193431628432901</v>
      </c>
      <c r="K37" s="54">
        <v>-24659.87</v>
      </c>
      <c r="L37" s="55">
        <v>-9.4207582268083598</v>
      </c>
      <c r="M37" s="55">
        <v>-0.60304494711448198</v>
      </c>
      <c r="N37" s="54">
        <v>5899852.1699999999</v>
      </c>
      <c r="O37" s="54">
        <v>65157317.829999998</v>
      </c>
      <c r="P37" s="54">
        <v>45</v>
      </c>
      <c r="Q37" s="54">
        <v>36</v>
      </c>
      <c r="R37" s="55">
        <v>25</v>
      </c>
      <c r="S37" s="54">
        <v>1648.7766666666701</v>
      </c>
      <c r="T37" s="54">
        <v>1881.31666666667</v>
      </c>
      <c r="U37" s="56">
        <v>-14.103790082748199</v>
      </c>
    </row>
    <row r="38" spans="1:21" ht="12" thickBot="1">
      <c r="A38" s="80"/>
      <c r="B38" s="69" t="s">
        <v>36</v>
      </c>
      <c r="C38" s="70"/>
      <c r="D38" s="54">
        <v>34553.870000000003</v>
      </c>
      <c r="E38" s="57"/>
      <c r="F38" s="57"/>
      <c r="G38" s="54">
        <v>60147.88</v>
      </c>
      <c r="H38" s="55">
        <v>-42.551807312244399</v>
      </c>
      <c r="I38" s="54">
        <v>-3041.03</v>
      </c>
      <c r="J38" s="55">
        <v>-8.8008376485759801</v>
      </c>
      <c r="K38" s="54">
        <v>-4129.08</v>
      </c>
      <c r="L38" s="55">
        <v>-6.8648803582104598</v>
      </c>
      <c r="M38" s="55">
        <v>-0.263509062551464</v>
      </c>
      <c r="N38" s="54">
        <v>7217217.1299999999</v>
      </c>
      <c r="O38" s="54">
        <v>37832690.100000001</v>
      </c>
      <c r="P38" s="54">
        <v>14</v>
      </c>
      <c r="Q38" s="54">
        <v>4</v>
      </c>
      <c r="R38" s="55">
        <v>250</v>
      </c>
      <c r="S38" s="54">
        <v>2468.1335714285701</v>
      </c>
      <c r="T38" s="54">
        <v>2488.8874999999998</v>
      </c>
      <c r="U38" s="56">
        <v>-0.84087542147955197</v>
      </c>
    </row>
    <row r="39" spans="1:21" ht="12" thickBot="1">
      <c r="A39" s="80"/>
      <c r="B39" s="69" t="s">
        <v>37</v>
      </c>
      <c r="C39" s="70"/>
      <c r="D39" s="54">
        <v>52765.04</v>
      </c>
      <c r="E39" s="57"/>
      <c r="F39" s="57"/>
      <c r="G39" s="54">
        <v>137310.38</v>
      </c>
      <c r="H39" s="55">
        <v>-61.5724317418683</v>
      </c>
      <c r="I39" s="54">
        <v>-16343.62</v>
      </c>
      <c r="J39" s="55">
        <v>-30.974334521493802</v>
      </c>
      <c r="K39" s="54">
        <v>-20709.509999999998</v>
      </c>
      <c r="L39" s="55">
        <v>-15.0822610788784</v>
      </c>
      <c r="M39" s="55">
        <v>-0.210815707373086</v>
      </c>
      <c r="N39" s="54">
        <v>5335101.17</v>
      </c>
      <c r="O39" s="54">
        <v>39699142.539999999</v>
      </c>
      <c r="P39" s="54">
        <v>43</v>
      </c>
      <c r="Q39" s="54">
        <v>43</v>
      </c>
      <c r="R39" s="55">
        <v>0</v>
      </c>
      <c r="S39" s="54">
        <v>1227.0939534883701</v>
      </c>
      <c r="T39" s="54">
        <v>1440.21186046512</v>
      </c>
      <c r="U39" s="56">
        <v>-17.367692699560202</v>
      </c>
    </row>
    <row r="40" spans="1:21" ht="12" thickBot="1">
      <c r="A40" s="80"/>
      <c r="B40" s="69" t="s">
        <v>66</v>
      </c>
      <c r="C40" s="70"/>
      <c r="D40" s="57"/>
      <c r="E40" s="57"/>
      <c r="F40" s="57"/>
      <c r="G40" s="54">
        <v>14.14</v>
      </c>
      <c r="H40" s="57"/>
      <c r="I40" s="57"/>
      <c r="J40" s="57"/>
      <c r="K40" s="54">
        <v>13.29</v>
      </c>
      <c r="L40" s="55">
        <v>93.988684582744</v>
      </c>
      <c r="M40" s="57"/>
      <c r="N40" s="54">
        <v>2.76</v>
      </c>
      <c r="O40" s="54">
        <v>1247.21</v>
      </c>
      <c r="P40" s="57"/>
      <c r="Q40" s="57"/>
      <c r="R40" s="57"/>
      <c r="S40" s="57"/>
      <c r="T40" s="57"/>
      <c r="U40" s="58"/>
    </row>
    <row r="41" spans="1:21" ht="12" customHeight="1" thickBot="1">
      <c r="A41" s="80"/>
      <c r="B41" s="69" t="s">
        <v>32</v>
      </c>
      <c r="C41" s="70"/>
      <c r="D41" s="54">
        <v>38734.188000000002</v>
      </c>
      <c r="E41" s="57"/>
      <c r="F41" s="57"/>
      <c r="G41" s="54">
        <v>111760.6842</v>
      </c>
      <c r="H41" s="55">
        <v>-65.341847826661805</v>
      </c>
      <c r="I41" s="54">
        <v>1740.3039000000001</v>
      </c>
      <c r="J41" s="55">
        <v>4.4929401902009696</v>
      </c>
      <c r="K41" s="54">
        <v>5265.5559999999996</v>
      </c>
      <c r="L41" s="55">
        <v>4.7114564819387503</v>
      </c>
      <c r="M41" s="55">
        <v>-0.66949285127724401</v>
      </c>
      <c r="N41" s="54">
        <v>996121.62080000003</v>
      </c>
      <c r="O41" s="54">
        <v>12456876.916999999</v>
      </c>
      <c r="P41" s="54">
        <v>81</v>
      </c>
      <c r="Q41" s="54">
        <v>63</v>
      </c>
      <c r="R41" s="55">
        <v>28.571428571428601</v>
      </c>
      <c r="S41" s="54">
        <v>478.19985185185197</v>
      </c>
      <c r="T41" s="54">
        <v>302.61836507936499</v>
      </c>
      <c r="U41" s="56">
        <v>36.717177157738398</v>
      </c>
    </row>
    <row r="42" spans="1:21" ht="12" thickBot="1">
      <c r="A42" s="80"/>
      <c r="B42" s="69" t="s">
        <v>33</v>
      </c>
      <c r="C42" s="70"/>
      <c r="D42" s="54">
        <v>195995.56469999999</v>
      </c>
      <c r="E42" s="54">
        <v>725105.54610000004</v>
      </c>
      <c r="F42" s="55">
        <v>27.029935952657901</v>
      </c>
      <c r="G42" s="54">
        <v>433058.22340000002</v>
      </c>
      <c r="H42" s="55">
        <v>-54.741521091272297</v>
      </c>
      <c r="I42" s="54">
        <v>12745.5442</v>
      </c>
      <c r="J42" s="55">
        <v>6.5029758298402998</v>
      </c>
      <c r="K42" s="54">
        <v>26596.6731</v>
      </c>
      <c r="L42" s="55">
        <v>6.14159289972278</v>
      </c>
      <c r="M42" s="55">
        <v>-0.52078426681117496</v>
      </c>
      <c r="N42" s="54">
        <v>6247717.4529999997</v>
      </c>
      <c r="O42" s="54">
        <v>72440091.200200006</v>
      </c>
      <c r="P42" s="54">
        <v>1072</v>
      </c>
      <c r="Q42" s="54">
        <v>1083</v>
      </c>
      <c r="R42" s="55">
        <v>-1.0156971375807999</v>
      </c>
      <c r="S42" s="54">
        <v>182.83168348880599</v>
      </c>
      <c r="T42" s="54">
        <v>183.87972465374</v>
      </c>
      <c r="U42" s="56">
        <v>-0.57322732304097801</v>
      </c>
    </row>
    <row r="43" spans="1:21" ht="12" thickBot="1">
      <c r="A43" s="80"/>
      <c r="B43" s="69" t="s">
        <v>38</v>
      </c>
      <c r="C43" s="70"/>
      <c r="D43" s="54">
        <v>26245.32</v>
      </c>
      <c r="E43" s="57"/>
      <c r="F43" s="57"/>
      <c r="G43" s="54">
        <v>89261.56</v>
      </c>
      <c r="H43" s="55">
        <v>-70.597287342950295</v>
      </c>
      <c r="I43" s="54">
        <v>1129.9100000000001</v>
      </c>
      <c r="J43" s="55">
        <v>4.3051866008873203</v>
      </c>
      <c r="K43" s="54">
        <v>-8964.5400000000009</v>
      </c>
      <c r="L43" s="55">
        <v>-10.0430017131675</v>
      </c>
      <c r="M43" s="55">
        <v>-1.12604216167255</v>
      </c>
      <c r="N43" s="54">
        <v>3450346.87</v>
      </c>
      <c r="O43" s="54">
        <v>31504012.18</v>
      </c>
      <c r="P43" s="54">
        <v>21</v>
      </c>
      <c r="Q43" s="54">
        <v>24</v>
      </c>
      <c r="R43" s="55">
        <v>-12.5</v>
      </c>
      <c r="S43" s="54">
        <v>1249.77714285714</v>
      </c>
      <c r="T43" s="54">
        <v>1475.10791666667</v>
      </c>
      <c r="U43" s="56">
        <v>-18.029676338486301</v>
      </c>
    </row>
    <row r="44" spans="1:21" ht="12" thickBot="1">
      <c r="A44" s="80"/>
      <c r="B44" s="69" t="s">
        <v>39</v>
      </c>
      <c r="C44" s="70"/>
      <c r="D44" s="54">
        <v>19789.75</v>
      </c>
      <c r="E44" s="57"/>
      <c r="F44" s="57"/>
      <c r="G44" s="54">
        <v>41858.120000000003</v>
      </c>
      <c r="H44" s="55">
        <v>-52.721837483384398</v>
      </c>
      <c r="I44" s="54">
        <v>2912.44</v>
      </c>
      <c r="J44" s="55">
        <v>14.7169115324853</v>
      </c>
      <c r="K44" s="54">
        <v>5521.31</v>
      </c>
      <c r="L44" s="55">
        <v>13.1905350741983</v>
      </c>
      <c r="M44" s="55">
        <v>-0.47250924146624601</v>
      </c>
      <c r="N44" s="54">
        <v>1750023.71</v>
      </c>
      <c r="O44" s="54">
        <v>12466395.17</v>
      </c>
      <c r="P44" s="54">
        <v>22</v>
      </c>
      <c r="Q44" s="54">
        <v>24</v>
      </c>
      <c r="R44" s="55">
        <v>-8.3333333333333393</v>
      </c>
      <c r="S44" s="54">
        <v>899.53409090909099</v>
      </c>
      <c r="T44" s="54">
        <v>787.46583333333297</v>
      </c>
      <c r="U44" s="56">
        <v>12.4584780841934</v>
      </c>
    </row>
    <row r="45" spans="1:21" ht="12" thickBot="1">
      <c r="A45" s="80"/>
      <c r="B45" s="69" t="s">
        <v>72</v>
      </c>
      <c r="C45" s="70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4">
        <v>-695.12810000000002</v>
      </c>
      <c r="P45" s="57"/>
      <c r="Q45" s="57"/>
      <c r="R45" s="57"/>
      <c r="S45" s="57"/>
      <c r="T45" s="57"/>
      <c r="U45" s="58"/>
    </row>
    <row r="46" spans="1:21" ht="12" thickBot="1">
      <c r="A46" s="81"/>
      <c r="B46" s="69" t="s">
        <v>34</v>
      </c>
      <c r="C46" s="70"/>
      <c r="D46" s="59">
        <v>3356.8717000000001</v>
      </c>
      <c r="E46" s="60"/>
      <c r="F46" s="60"/>
      <c r="G46" s="59">
        <v>5014.9650000000001</v>
      </c>
      <c r="H46" s="61">
        <v>-33.062908714218402</v>
      </c>
      <c r="I46" s="59">
        <v>112.6729</v>
      </c>
      <c r="J46" s="61">
        <v>3.3564851465726302</v>
      </c>
      <c r="K46" s="59">
        <v>599.75379999999996</v>
      </c>
      <c r="L46" s="61">
        <v>11.959281869365</v>
      </c>
      <c r="M46" s="61">
        <v>-0.81213474595742496</v>
      </c>
      <c r="N46" s="59">
        <v>245746.71789999999</v>
      </c>
      <c r="O46" s="59">
        <v>4265761.0712000001</v>
      </c>
      <c r="P46" s="59">
        <v>6</v>
      </c>
      <c r="Q46" s="59">
        <v>18</v>
      </c>
      <c r="R46" s="61">
        <v>-66.6666666666667</v>
      </c>
      <c r="S46" s="59">
        <v>559.47861666666699</v>
      </c>
      <c r="T46" s="59">
        <v>314.03448888888897</v>
      </c>
      <c r="U46" s="62">
        <v>43.870153472551998</v>
      </c>
    </row>
  </sheetData>
  <mergeCells count="44">
    <mergeCell ref="A1:U4"/>
    <mergeCell ref="W1:W4"/>
    <mergeCell ref="B6:C6"/>
    <mergeCell ref="A7:C7"/>
    <mergeCell ref="A8:A4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8:C28"/>
    <mergeCell ref="B36:C36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8:C18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</mergeCells>
  <phoneticPr fontId="40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3"/>
  <sheetViews>
    <sheetView topLeftCell="A13" workbookViewId="0">
      <selection activeCell="B34" sqref="B34:E39"/>
    </sheetView>
  </sheetViews>
  <sheetFormatPr defaultRowHeight="12.75"/>
  <cols>
    <col min="1" max="1" width="3.140625" style="28" customWidth="1"/>
    <col min="2" max="2" width="5.28515625" style="29" customWidth="1"/>
    <col min="3" max="3" width="9.140625" style="28"/>
    <col min="4" max="7" width="9.85546875" style="28" customWidth="1"/>
    <col min="8" max="8" width="11.140625" style="28" customWidth="1"/>
    <col min="9" max="16384" width="9.140625" style="3"/>
  </cols>
  <sheetData>
    <row r="1" spans="1:8">
      <c r="A1" s="38" t="s">
        <v>68</v>
      </c>
      <c r="B1" s="38" t="s">
        <v>58</v>
      </c>
      <c r="C1" s="38" t="s">
        <v>59</v>
      </c>
      <c r="D1" s="38" t="s">
        <v>60</v>
      </c>
      <c r="E1" s="38" t="s">
        <v>61</v>
      </c>
      <c r="F1" s="38" t="s">
        <v>62</v>
      </c>
      <c r="G1" s="38" t="s">
        <v>61</v>
      </c>
      <c r="H1" s="38" t="s">
        <v>63</v>
      </c>
    </row>
    <row r="2" spans="1:8">
      <c r="A2" s="37">
        <v>1</v>
      </c>
      <c r="B2" s="37">
        <v>12</v>
      </c>
      <c r="C2" s="37">
        <v>64762</v>
      </c>
      <c r="D2" s="37">
        <v>421024.51828547003</v>
      </c>
      <c r="E2" s="37">
        <v>329889.93995384598</v>
      </c>
      <c r="F2" s="37">
        <v>91134.578331623896</v>
      </c>
      <c r="G2" s="37">
        <v>329889.93995384598</v>
      </c>
      <c r="H2" s="37">
        <v>0.21645907630926001</v>
      </c>
    </row>
    <row r="3" spans="1:8">
      <c r="A3" s="37">
        <v>2</v>
      </c>
      <c r="B3" s="37">
        <v>13</v>
      </c>
      <c r="C3" s="37">
        <v>4659</v>
      </c>
      <c r="D3" s="37">
        <v>42565.858995726499</v>
      </c>
      <c r="E3" s="37">
        <v>33001.2204811966</v>
      </c>
      <c r="F3" s="37">
        <v>9564.63851452991</v>
      </c>
      <c r="G3" s="37">
        <v>33001.2204811966</v>
      </c>
      <c r="H3" s="37">
        <v>0.224702114328062</v>
      </c>
    </row>
    <row r="4" spans="1:8">
      <c r="A4" s="37">
        <v>3</v>
      </c>
      <c r="B4" s="37">
        <v>14</v>
      </c>
      <c r="C4" s="37">
        <v>90117</v>
      </c>
      <c r="D4" s="37">
        <v>73039.632566356595</v>
      </c>
      <c r="E4" s="37">
        <v>51926.686900603498</v>
      </c>
      <c r="F4" s="37">
        <v>21112.945665752999</v>
      </c>
      <c r="G4" s="37">
        <v>51926.686900603498</v>
      </c>
      <c r="H4" s="37">
        <v>0.289061498859156</v>
      </c>
    </row>
    <row r="5" spans="1:8">
      <c r="A5" s="37">
        <v>4</v>
      </c>
      <c r="B5" s="37">
        <v>15</v>
      </c>
      <c r="C5" s="37">
        <v>2474</v>
      </c>
      <c r="D5" s="37">
        <v>37677.506511504398</v>
      </c>
      <c r="E5" s="37">
        <v>31032.380722365899</v>
      </c>
      <c r="F5" s="37">
        <v>6645.1257891384903</v>
      </c>
      <c r="G5" s="37">
        <v>31032.380722365899</v>
      </c>
      <c r="H5" s="37">
        <v>0.176368512791829</v>
      </c>
    </row>
    <row r="6" spans="1:8">
      <c r="A6" s="37">
        <v>5</v>
      </c>
      <c r="B6" s="37">
        <v>16</v>
      </c>
      <c r="C6" s="37">
        <v>2603</v>
      </c>
      <c r="D6" s="37">
        <v>148321.832368376</v>
      </c>
      <c r="E6" s="37">
        <v>134256.48979316201</v>
      </c>
      <c r="F6" s="37">
        <v>14065.342575213699</v>
      </c>
      <c r="G6" s="37">
        <v>134256.48979316201</v>
      </c>
      <c r="H6" s="37">
        <v>9.4829886811812106E-2</v>
      </c>
    </row>
    <row r="7" spans="1:8">
      <c r="A7" s="37">
        <v>6</v>
      </c>
      <c r="B7" s="37">
        <v>17</v>
      </c>
      <c r="C7" s="37">
        <v>14059</v>
      </c>
      <c r="D7" s="37">
        <v>150331.917418803</v>
      </c>
      <c r="E7" s="37">
        <v>107697.949498291</v>
      </c>
      <c r="F7" s="37">
        <v>42633.967920512798</v>
      </c>
      <c r="G7" s="37">
        <v>107697.949498291</v>
      </c>
      <c r="H7" s="37">
        <v>0.28359891001550003</v>
      </c>
    </row>
    <row r="8" spans="1:8">
      <c r="A8" s="37">
        <v>7</v>
      </c>
      <c r="B8" s="37">
        <v>18</v>
      </c>
      <c r="C8" s="37">
        <v>3103</v>
      </c>
      <c r="D8" s="37">
        <v>85340.500612820499</v>
      </c>
      <c r="E8" s="37">
        <v>63310.240527350397</v>
      </c>
      <c r="F8" s="37">
        <v>22030.260085470101</v>
      </c>
      <c r="G8" s="37">
        <v>63310.240527350397</v>
      </c>
      <c r="H8" s="37">
        <v>0.25814542834027498</v>
      </c>
    </row>
    <row r="9" spans="1:8">
      <c r="A9" s="37">
        <v>8</v>
      </c>
      <c r="B9" s="37">
        <v>19</v>
      </c>
      <c r="C9" s="37">
        <v>45733</v>
      </c>
      <c r="D9" s="37">
        <v>95976.392701709396</v>
      </c>
      <c r="E9" s="37">
        <v>83958.608969230801</v>
      </c>
      <c r="F9" s="37">
        <v>12017.7837324786</v>
      </c>
      <c r="G9" s="37">
        <v>83958.608969230801</v>
      </c>
      <c r="H9" s="37">
        <v>0.12521603900898201</v>
      </c>
    </row>
    <row r="10" spans="1:8">
      <c r="A10" s="37">
        <v>9</v>
      </c>
      <c r="B10" s="37">
        <v>21</v>
      </c>
      <c r="C10" s="37">
        <v>248014</v>
      </c>
      <c r="D10" s="37">
        <v>946362.83871111099</v>
      </c>
      <c r="E10" s="37">
        <v>1008690.8159666701</v>
      </c>
      <c r="F10" s="37">
        <v>-62327.977255555597</v>
      </c>
      <c r="G10" s="37">
        <v>1008690.8159666701</v>
      </c>
      <c r="H10" s="37">
        <v>-6.5860550209729807E-2</v>
      </c>
    </row>
    <row r="11" spans="1:8">
      <c r="A11" s="37">
        <v>10</v>
      </c>
      <c r="B11" s="37">
        <v>22</v>
      </c>
      <c r="C11" s="37">
        <v>41770</v>
      </c>
      <c r="D11" s="37">
        <v>410946.215435897</v>
      </c>
      <c r="E11" s="37">
        <v>374023.62521538499</v>
      </c>
      <c r="F11" s="37">
        <v>36922.5902205128</v>
      </c>
      <c r="G11" s="37">
        <v>374023.62521538499</v>
      </c>
      <c r="H11" s="37">
        <v>8.9847743655087395E-2</v>
      </c>
    </row>
    <row r="12" spans="1:8">
      <c r="A12" s="37">
        <v>11</v>
      </c>
      <c r="B12" s="37">
        <v>23</v>
      </c>
      <c r="C12" s="37">
        <v>152680.43599999999</v>
      </c>
      <c r="D12" s="37">
        <v>1297986.3163658101</v>
      </c>
      <c r="E12" s="37">
        <v>1215308.81797179</v>
      </c>
      <c r="F12" s="37">
        <v>82677.498394017093</v>
      </c>
      <c r="G12" s="37">
        <v>1215308.81797179</v>
      </c>
      <c r="H12" s="37">
        <v>6.3696741137844196E-2</v>
      </c>
    </row>
    <row r="13" spans="1:8">
      <c r="A13" s="37">
        <v>12</v>
      </c>
      <c r="B13" s="37">
        <v>24</v>
      </c>
      <c r="C13" s="37">
        <v>15136</v>
      </c>
      <c r="D13" s="37">
        <v>595710.80801111099</v>
      </c>
      <c r="E13" s="37">
        <v>625234.01090598304</v>
      </c>
      <c r="F13" s="37">
        <v>-29523.2028948718</v>
      </c>
      <c r="G13" s="37">
        <v>625234.01090598304</v>
      </c>
      <c r="H13" s="37">
        <v>-4.9559622719353297E-2</v>
      </c>
    </row>
    <row r="14" spans="1:8">
      <c r="A14" s="37">
        <v>13</v>
      </c>
      <c r="B14" s="37">
        <v>25</v>
      </c>
      <c r="C14" s="37">
        <v>119586</v>
      </c>
      <c r="D14" s="37">
        <v>1861609.0833000001</v>
      </c>
      <c r="E14" s="37">
        <v>1918908.3156999999</v>
      </c>
      <c r="F14" s="37">
        <v>-57299.232400000001</v>
      </c>
      <c r="G14" s="37">
        <v>1918908.3156999999</v>
      </c>
      <c r="H14" s="37">
        <v>-3.0779411700349001E-2</v>
      </c>
    </row>
    <row r="15" spans="1:8">
      <c r="A15" s="37">
        <v>14</v>
      </c>
      <c r="B15" s="37">
        <v>26</v>
      </c>
      <c r="C15" s="37">
        <v>58490</v>
      </c>
      <c r="D15" s="37">
        <v>288898.942490432</v>
      </c>
      <c r="E15" s="37">
        <v>265288.517767824</v>
      </c>
      <c r="F15" s="37">
        <v>23610.424722608001</v>
      </c>
      <c r="G15" s="37">
        <v>265288.517767824</v>
      </c>
      <c r="H15" s="37">
        <v>8.1725549145580306E-2</v>
      </c>
    </row>
    <row r="16" spans="1:8">
      <c r="A16" s="37">
        <v>15</v>
      </c>
      <c r="B16" s="37">
        <v>27</v>
      </c>
      <c r="C16" s="37">
        <v>139469.182</v>
      </c>
      <c r="D16" s="37">
        <v>979624.71787521394</v>
      </c>
      <c r="E16" s="37">
        <v>972286.17062393203</v>
      </c>
      <c r="F16" s="37">
        <v>7338.5472512820497</v>
      </c>
      <c r="G16" s="37">
        <v>972286.17062393203</v>
      </c>
      <c r="H16" s="37">
        <v>7.4911822020979797E-3</v>
      </c>
    </row>
    <row r="17" spans="1:8">
      <c r="A17" s="37">
        <v>16</v>
      </c>
      <c r="B17" s="37">
        <v>29</v>
      </c>
      <c r="C17" s="37">
        <v>204173</v>
      </c>
      <c r="D17" s="37">
        <v>2852928.2403444401</v>
      </c>
      <c r="E17" s="37">
        <v>3064098.6366658099</v>
      </c>
      <c r="F17" s="37">
        <v>-211170.396321368</v>
      </c>
      <c r="G17" s="37">
        <v>3064098.6366658099</v>
      </c>
      <c r="H17" s="37">
        <v>-7.4018825056697601E-2</v>
      </c>
    </row>
    <row r="18" spans="1:8">
      <c r="A18" s="37">
        <v>17</v>
      </c>
      <c r="B18" s="37">
        <v>31</v>
      </c>
      <c r="C18" s="37">
        <v>24709.735000000001</v>
      </c>
      <c r="D18" s="37">
        <v>203781.18425255301</v>
      </c>
      <c r="E18" s="37">
        <v>180700.78021006999</v>
      </c>
      <c r="F18" s="37">
        <v>23080.404042482802</v>
      </c>
      <c r="G18" s="37">
        <v>180700.78021006999</v>
      </c>
      <c r="H18" s="37">
        <v>0.1132607219216</v>
      </c>
    </row>
    <row r="19" spans="1:8">
      <c r="A19" s="37">
        <v>18</v>
      </c>
      <c r="B19" s="37">
        <v>32</v>
      </c>
      <c r="C19" s="37">
        <v>15000.161</v>
      </c>
      <c r="D19" s="37">
        <v>238399.83473775801</v>
      </c>
      <c r="E19" s="37">
        <v>222080.12197370501</v>
      </c>
      <c r="F19" s="37">
        <v>16319.7127640536</v>
      </c>
      <c r="G19" s="37">
        <v>222080.12197370501</v>
      </c>
      <c r="H19" s="37">
        <v>6.8455218444280402E-2</v>
      </c>
    </row>
    <row r="20" spans="1:8">
      <c r="A20" s="37">
        <v>19</v>
      </c>
      <c r="B20" s="37">
        <v>33</v>
      </c>
      <c r="C20" s="37">
        <v>38170.879999999997</v>
      </c>
      <c r="D20" s="37">
        <v>499917.07291873498</v>
      </c>
      <c r="E20" s="37">
        <v>395751.970206442</v>
      </c>
      <c r="F20" s="37">
        <v>104165.102712294</v>
      </c>
      <c r="G20" s="37">
        <v>395751.970206442</v>
      </c>
      <c r="H20" s="37">
        <v>0.208364763587953</v>
      </c>
    </row>
    <row r="21" spans="1:8">
      <c r="A21" s="37">
        <v>20</v>
      </c>
      <c r="B21" s="37">
        <v>34</v>
      </c>
      <c r="C21" s="37">
        <v>31090.633999999998</v>
      </c>
      <c r="D21" s="37">
        <v>175692.85380953</v>
      </c>
      <c r="E21" s="37">
        <v>128472.947037522</v>
      </c>
      <c r="F21" s="37">
        <v>47219.9067720081</v>
      </c>
      <c r="G21" s="37">
        <v>128472.947037522</v>
      </c>
      <c r="H21" s="37">
        <v>0.26876395794219099</v>
      </c>
    </row>
    <row r="22" spans="1:8">
      <c r="A22" s="37">
        <v>21</v>
      </c>
      <c r="B22" s="37">
        <v>35</v>
      </c>
      <c r="C22" s="37">
        <v>31856.245999999999</v>
      </c>
      <c r="D22" s="37">
        <v>951615.21757964604</v>
      </c>
      <c r="E22" s="37">
        <v>958486.13882300898</v>
      </c>
      <c r="F22" s="37">
        <v>-6870.92124336283</v>
      </c>
      <c r="G22" s="37">
        <v>958486.13882300898</v>
      </c>
      <c r="H22" s="37">
        <v>-7.2202725602039499E-3</v>
      </c>
    </row>
    <row r="23" spans="1:8">
      <c r="A23" s="37">
        <v>22</v>
      </c>
      <c r="B23" s="37">
        <v>36</v>
      </c>
      <c r="C23" s="37">
        <v>140375.04399999999</v>
      </c>
      <c r="D23" s="37">
        <v>743642.00225132704</v>
      </c>
      <c r="E23" s="37">
        <v>643622.49408403505</v>
      </c>
      <c r="F23" s="37">
        <v>100019.50816729201</v>
      </c>
      <c r="G23" s="37">
        <v>643622.49408403505</v>
      </c>
      <c r="H23" s="37">
        <v>0.13449954126379299</v>
      </c>
    </row>
    <row r="24" spans="1:8">
      <c r="A24" s="37">
        <v>23</v>
      </c>
      <c r="B24" s="37">
        <v>37</v>
      </c>
      <c r="C24" s="37">
        <v>118877.89</v>
      </c>
      <c r="D24" s="37">
        <v>1134034.3900061899</v>
      </c>
      <c r="E24" s="37">
        <v>1076063.2624990901</v>
      </c>
      <c r="F24" s="37">
        <v>57971.127507104698</v>
      </c>
      <c r="G24" s="37">
        <v>1076063.2624990901</v>
      </c>
      <c r="H24" s="37">
        <v>5.1119373466961701E-2</v>
      </c>
    </row>
    <row r="25" spans="1:8">
      <c r="A25" s="37">
        <v>24</v>
      </c>
      <c r="B25" s="37">
        <v>38</v>
      </c>
      <c r="C25" s="37">
        <v>183348.71299999999</v>
      </c>
      <c r="D25" s="37">
        <v>679726.10395309702</v>
      </c>
      <c r="E25" s="37">
        <v>666740.46829999995</v>
      </c>
      <c r="F25" s="37">
        <v>12985.635653097301</v>
      </c>
      <c r="G25" s="37">
        <v>666740.46829999995</v>
      </c>
      <c r="H25" s="37">
        <v>1.9104217974823302E-2</v>
      </c>
    </row>
    <row r="26" spans="1:8">
      <c r="A26" s="37">
        <v>25</v>
      </c>
      <c r="B26" s="37">
        <v>39</v>
      </c>
      <c r="C26" s="37">
        <v>156385.53</v>
      </c>
      <c r="D26" s="37">
        <v>95526.198303524696</v>
      </c>
      <c r="E26" s="37">
        <v>71153.309305564006</v>
      </c>
      <c r="F26" s="37">
        <v>24372.888997960701</v>
      </c>
      <c r="G26" s="37">
        <v>71153.309305564006</v>
      </c>
      <c r="H26" s="37">
        <v>0.25514350440827099</v>
      </c>
    </row>
    <row r="27" spans="1:8">
      <c r="A27" s="37">
        <v>26</v>
      </c>
      <c r="B27" s="37">
        <v>42</v>
      </c>
      <c r="C27" s="37">
        <v>9402.6110000000008</v>
      </c>
      <c r="D27" s="37">
        <v>167053.027</v>
      </c>
      <c r="E27" s="37">
        <v>158374.34599999999</v>
      </c>
      <c r="F27" s="37">
        <v>8678.6810000000005</v>
      </c>
      <c r="G27" s="37">
        <v>158374.34599999999</v>
      </c>
      <c r="H27" s="37">
        <v>5.19516536506699E-2</v>
      </c>
    </row>
    <row r="28" spans="1:8">
      <c r="A28" s="37">
        <v>27</v>
      </c>
      <c r="B28" s="37">
        <v>43</v>
      </c>
      <c r="C28" s="37">
        <v>1030.1500000000001</v>
      </c>
      <c r="D28" s="37">
        <v>5536.5554000000002</v>
      </c>
      <c r="E28" s="37">
        <v>6087.8644999999997</v>
      </c>
      <c r="F28" s="37">
        <v>-551.30909999999994</v>
      </c>
      <c r="G28" s="37">
        <v>6087.8644999999997</v>
      </c>
      <c r="H28" s="37">
        <v>-9.9576191362593394E-2</v>
      </c>
    </row>
    <row r="29" spans="1:8">
      <c r="A29" s="37">
        <v>28</v>
      </c>
      <c r="B29" s="37">
        <v>75</v>
      </c>
      <c r="C29" s="37">
        <v>83</v>
      </c>
      <c r="D29" s="37">
        <v>38734.188034188002</v>
      </c>
      <c r="E29" s="37">
        <v>36993.884615384603</v>
      </c>
      <c r="F29" s="37">
        <v>1740.3034188034201</v>
      </c>
      <c r="G29" s="37">
        <v>36993.884615384603</v>
      </c>
      <c r="H29" s="37">
        <v>4.4929389439308E-2</v>
      </c>
    </row>
    <row r="30" spans="1:8">
      <c r="A30" s="37">
        <v>29</v>
      </c>
      <c r="B30" s="37">
        <v>76</v>
      </c>
      <c r="C30" s="37">
        <v>1104</v>
      </c>
      <c r="D30" s="37">
        <v>195995.56097692301</v>
      </c>
      <c r="E30" s="37">
        <v>183250.02119829101</v>
      </c>
      <c r="F30" s="37">
        <v>12745.539778632499</v>
      </c>
      <c r="G30" s="37">
        <v>183250.02119829101</v>
      </c>
      <c r="H30" s="37">
        <v>6.5029736975181607E-2</v>
      </c>
    </row>
    <row r="31" spans="1:8">
      <c r="A31" s="30">
        <v>30</v>
      </c>
      <c r="B31" s="39">
        <v>99</v>
      </c>
      <c r="C31" s="40">
        <v>6</v>
      </c>
      <c r="D31" s="40">
        <v>3356.8716435973101</v>
      </c>
      <c r="E31" s="40">
        <v>3244.19885031389</v>
      </c>
      <c r="F31" s="40">
        <v>112.672793283413</v>
      </c>
      <c r="G31" s="40">
        <v>3244.19885031389</v>
      </c>
      <c r="H31" s="40">
        <v>3.3564820239200398E-2</v>
      </c>
    </row>
    <row r="32" spans="1:8">
      <c r="A32" s="30">
        <v>31</v>
      </c>
      <c r="B32" s="39">
        <v>40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</row>
    <row r="33" spans="1:8">
      <c r="A33" s="30"/>
      <c r="B33" s="39">
        <v>9101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</row>
    <row r="34" spans="1:8">
      <c r="A34" s="30"/>
      <c r="B34" s="33">
        <v>70</v>
      </c>
      <c r="C34" s="34">
        <v>65</v>
      </c>
      <c r="D34" s="34">
        <v>98016.23</v>
      </c>
      <c r="E34" s="34">
        <v>105229.92</v>
      </c>
      <c r="F34" s="30"/>
      <c r="G34" s="30"/>
      <c r="H34" s="30"/>
    </row>
    <row r="35" spans="1:8">
      <c r="A35" s="30"/>
      <c r="B35" s="33">
        <v>71</v>
      </c>
      <c r="C35" s="34">
        <v>39</v>
      </c>
      <c r="D35" s="34">
        <v>74194.95</v>
      </c>
      <c r="E35" s="34">
        <v>83983.81</v>
      </c>
      <c r="F35" s="30"/>
      <c r="G35" s="30"/>
      <c r="H35" s="30"/>
    </row>
    <row r="36" spans="1:8">
      <c r="A36" s="30"/>
      <c r="B36" s="33">
        <v>72</v>
      </c>
      <c r="C36" s="34">
        <v>14</v>
      </c>
      <c r="D36" s="34">
        <v>34553.870000000003</v>
      </c>
      <c r="E36" s="34">
        <v>37594.9</v>
      </c>
      <c r="F36" s="30"/>
      <c r="G36" s="30"/>
      <c r="H36" s="30"/>
    </row>
    <row r="37" spans="1:8">
      <c r="A37" s="30"/>
      <c r="B37" s="33">
        <v>73</v>
      </c>
      <c r="C37" s="34">
        <v>41</v>
      </c>
      <c r="D37" s="34">
        <v>52765.04</v>
      </c>
      <c r="E37" s="34">
        <v>69108.66</v>
      </c>
      <c r="F37" s="30"/>
      <c r="G37" s="30"/>
      <c r="H37" s="30"/>
    </row>
    <row r="38" spans="1:8">
      <c r="A38" s="30"/>
      <c r="B38" s="33">
        <v>77</v>
      </c>
      <c r="C38" s="34">
        <v>19</v>
      </c>
      <c r="D38" s="34">
        <v>26245.32</v>
      </c>
      <c r="E38" s="34">
        <v>25115.41</v>
      </c>
      <c r="F38" s="30"/>
      <c r="G38" s="30"/>
      <c r="H38" s="30"/>
    </row>
    <row r="39" spans="1:8">
      <c r="A39" s="30"/>
      <c r="B39" s="33">
        <v>78</v>
      </c>
      <c r="C39" s="34">
        <v>18</v>
      </c>
      <c r="D39" s="34">
        <v>19789.75</v>
      </c>
      <c r="E39" s="34">
        <v>16877.310000000001</v>
      </c>
      <c r="F39" s="34"/>
      <c r="G39" s="30"/>
      <c r="H39" s="30"/>
    </row>
    <row r="40" spans="1:8">
      <c r="A40" s="30"/>
      <c r="B40" s="33">
        <v>74</v>
      </c>
      <c r="C40" s="34">
        <v>0</v>
      </c>
      <c r="D40" s="34">
        <v>0</v>
      </c>
      <c r="E40" s="34">
        <v>0</v>
      </c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0"/>
      <c r="D42" s="30"/>
      <c r="E42" s="30"/>
      <c r="F42" s="30"/>
      <c r="G42" s="30"/>
      <c r="H42" s="30"/>
    </row>
    <row r="43" spans="1:8">
      <c r="A43" s="30"/>
      <c r="B43" s="31"/>
      <c r="C43" s="31"/>
      <c r="D43" s="31"/>
      <c r="E43" s="31"/>
      <c r="F43" s="31"/>
      <c r="G43" s="31"/>
      <c r="H43" s="31"/>
    </row>
    <row r="44" spans="1:8">
      <c r="A44" s="30"/>
      <c r="B44" s="31"/>
      <c r="C44" s="31"/>
      <c r="D44" s="31"/>
      <c r="E44" s="31"/>
      <c r="F44" s="31"/>
      <c r="G44" s="31"/>
      <c r="H44" s="31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0"/>
    </row>
    <row r="49" spans="1:8">
      <c r="A49" s="30"/>
      <c r="B49" s="31"/>
      <c r="C49" s="30"/>
      <c r="D49" s="30"/>
      <c r="E49" s="30"/>
      <c r="F49" s="30"/>
      <c r="G49" s="30"/>
      <c r="H49" s="30"/>
    </row>
    <row r="50" spans="1:8">
      <c r="A50" s="30"/>
      <c r="B50" s="31"/>
      <c r="C50" s="30"/>
      <c r="D50" s="30"/>
      <c r="E50" s="30"/>
      <c r="F50" s="30"/>
      <c r="G50" s="30"/>
      <c r="H50" s="30"/>
    </row>
    <row r="51" spans="1:8">
      <c r="A51" s="30"/>
      <c r="B51" s="31"/>
      <c r="C51" s="30"/>
      <c r="D51" s="30"/>
      <c r="E51" s="30"/>
      <c r="F51" s="30"/>
      <c r="G51" s="30"/>
      <c r="H51" s="30"/>
    </row>
    <row r="52" spans="1:8">
      <c r="A52" s="30"/>
      <c r="B52" s="31"/>
      <c r="C52" s="30"/>
      <c r="D52" s="30"/>
      <c r="E52" s="30"/>
      <c r="F52" s="30"/>
      <c r="G52" s="30"/>
      <c r="H52" s="30"/>
    </row>
    <row r="53" spans="1:8">
      <c r="A53" s="30"/>
      <c r="B53" s="31"/>
      <c r="C53" s="30"/>
      <c r="D53" s="30"/>
      <c r="E53" s="30"/>
      <c r="F53" s="30"/>
      <c r="G53" s="30"/>
      <c r="H53" s="30"/>
    </row>
    <row r="54" spans="1:8">
      <c r="A54" s="30"/>
      <c r="B54" s="31"/>
      <c r="C54" s="30"/>
      <c r="D54" s="30"/>
      <c r="E54" s="30"/>
      <c r="F54" s="30"/>
      <c r="G54" s="30"/>
      <c r="H54" s="30"/>
    </row>
    <row r="55" spans="1:8">
      <c r="A55" s="30"/>
      <c r="B55" s="31"/>
      <c r="C55" s="30"/>
      <c r="D55" s="30"/>
      <c r="E55" s="30"/>
      <c r="F55" s="30"/>
      <c r="G55" s="30"/>
      <c r="H55" s="30"/>
    </row>
    <row r="56" spans="1:8">
      <c r="A56" s="30"/>
      <c r="B56" s="31"/>
      <c r="C56" s="30"/>
      <c r="D56" s="30"/>
      <c r="E56" s="30"/>
      <c r="F56" s="30"/>
      <c r="G56" s="30"/>
      <c r="H56" s="30"/>
    </row>
    <row r="57" spans="1:8">
      <c r="A57" s="30"/>
      <c r="B57" s="31"/>
      <c r="C57" s="30"/>
      <c r="D57" s="30"/>
      <c r="E57" s="30"/>
      <c r="F57" s="30"/>
      <c r="G57" s="30"/>
      <c r="H57" s="30"/>
    </row>
    <row r="58" spans="1:8">
      <c r="A58" s="30"/>
      <c r="B58" s="31"/>
      <c r="C58" s="30"/>
      <c r="D58" s="30"/>
      <c r="E58" s="30"/>
      <c r="F58" s="30"/>
      <c r="G58" s="30"/>
      <c r="H58" s="30"/>
    </row>
    <row r="59" spans="1:8">
      <c r="A59" s="30"/>
      <c r="B59" s="31"/>
      <c r="C59" s="30"/>
      <c r="D59" s="30"/>
      <c r="E59" s="30"/>
      <c r="F59" s="30"/>
      <c r="G59" s="30"/>
      <c r="H59" s="30"/>
    </row>
    <row r="60" spans="1:8">
      <c r="A60" s="30"/>
      <c r="B60" s="31"/>
      <c r="C60" s="30"/>
      <c r="D60" s="30"/>
      <c r="E60" s="30"/>
      <c r="F60" s="30"/>
      <c r="G60" s="30"/>
      <c r="H60" s="30"/>
    </row>
    <row r="61" spans="1:8">
      <c r="A61" s="30"/>
      <c r="B61" s="31"/>
      <c r="C61" s="30"/>
      <c r="D61" s="30"/>
      <c r="E61" s="30"/>
      <c r="F61" s="30"/>
      <c r="G61" s="30"/>
      <c r="H61" s="30"/>
    </row>
    <row r="62" spans="1:8">
      <c r="A62" s="30"/>
      <c r="B62" s="31"/>
      <c r="C62" s="30"/>
      <c r="D62" s="30"/>
      <c r="E62" s="30"/>
      <c r="F62" s="30"/>
      <c r="G62" s="30"/>
      <c r="H62" s="30"/>
    </row>
    <row r="63" spans="1:8">
      <c r="A63" s="30"/>
      <c r="B63" s="31"/>
      <c r="C63" s="30"/>
      <c r="D63" s="30"/>
      <c r="E63" s="30"/>
      <c r="F63" s="30"/>
      <c r="G63" s="30"/>
      <c r="H63" s="30"/>
    </row>
  </sheetData>
  <phoneticPr fontId="4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2016-05-20T01:00:59Z</dcterms:modified>
</cp:coreProperties>
</file>