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<sst xmlns="http://schemas.openxmlformats.org/spreadsheetml/2006/main" count="119" uniqueCount="78">
  <si>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</si>
  <si>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</si>
  <si>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</si>
  <si>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</si>
  <si>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</si>
  <si>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</si>
  <si>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</si>
  <si>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</si>
  <si>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</si>
  <si>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</si>
  <si>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</si>
  <si>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</si>
  <si>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</si>
  <si>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</si>
  <si>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</si>
  <si>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</si>
  <si>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</si>
  <si>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</si>
  <si>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</si>
  <si>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</si>
  <si>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</si>
  <si>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</si>
  <si>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</si>
  <si>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</si>
  <si>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</si>
  <si>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</si>
  <si>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</si>
  <si>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</si>
  <si>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</si>
  <si>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</si>
  <si>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</si>
  <si>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</si>
  <si>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</si>
  <si>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</si>
  <si>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</si>
  <si>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</si>
  <si>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</si>
  <si>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</si>
  <si>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</si>
  <si>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</si>
  <si>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1" type="noConversion"/>
  </si>
  <si>
    <t>COST</t>
    <phoneticPr fontId="41" type="noConversion"/>
  </si>
  <si>
    <t>成本</t>
    <phoneticPr fontId="41" type="noConversion"/>
  </si>
  <si>
    <t>销售金额差异</t>
    <phoneticPr fontId="41" type="noConversion"/>
  </si>
  <si>
    <t>销售成本差异</t>
    <phoneticPr fontId="4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</si>
  <si>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</si>
  <si>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</si>
  <si>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</si>
  <si>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</si>
  <si>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</si>
  <si>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</si>
  <si>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</si>
  <si>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</si>
  <si>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</si>
  <si>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</si>
  <si>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</si>
  <si>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</si>
  <si>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</si>
  <si>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</si>
  <si>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</si>
  <si>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</si>
  <si>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</si>
  <si>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</si>
  <si>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</si>
  <si>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</si>
  <si>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</si>
  <si>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</si>
  <si>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</si>
  <si>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</si>
  <si>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</si>
  <si>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</si>
  <si>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1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</si>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</sst>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3">
    <xf numFmtId="0" fontId="0" fillId="0" borderId="0"/>
    <xf numFmtId="0" fontId="56" fillId="0" borderId="0" applyNumberFormat="0" applyFill="0" applyBorder="0" applyAlignment="0" applyProtection="0"/>
    <xf numFmtId="0" fontId="57" fillId="0" borderId="1" applyNumberFormat="0" applyFill="0" applyAlignment="0" applyProtection="0"/>
    <xf numFmtId="0" fontId="58" fillId="0" borderId="2" applyNumberFormat="0" applyFill="0" applyAlignment="0" applyProtection="0"/>
    <xf numFmtId="0" fontId="59" fillId="0" borderId="3" applyNumberFormat="0" applyFill="0" applyAlignment="0" applyProtection="0"/>
    <xf numFmtId="0" fontId="59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0" fillId="3" borderId="0" applyNumberFormat="0" applyBorder="0" applyAlignment="0" applyProtection="0"/>
    <xf numFmtId="0" fontId="69" fillId="4" borderId="0" applyNumberFormat="0" applyBorder="0" applyAlignment="0" applyProtection="0"/>
    <xf numFmtId="0" fontId="71" fillId="5" borderId="4" applyNumberFormat="0" applyAlignment="0" applyProtection="0"/>
    <xf numFmtId="0" fontId="70" fillId="6" borderId="5" applyNumberFormat="0" applyAlignment="0" applyProtection="0"/>
    <xf numFmtId="0" fontId="64" fillId="6" borderId="4" applyNumberFormat="0" applyAlignment="0" applyProtection="0"/>
    <xf numFmtId="0" fontId="68" fillId="0" borderId="6" applyNumberFormat="0" applyFill="0" applyAlignment="0" applyProtection="0"/>
    <xf numFmtId="0" fontId="65" fillId="7" borderId="7" applyNumberFormat="0" applyAlignment="0" applyProtection="0"/>
    <xf numFmtId="0" fontId="67" fillId="0" borderId="0" applyNumberForma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66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54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4" fillId="32" borderId="0" applyNumberFormat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6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51" fillId="0" borderId="0" applyNumberFormat="0" applyFill="0" applyBorder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1" applyNumberFormat="0" applyFill="0" applyAlignment="0" applyProtection="0"/>
    <xf numFmtId="0" fontId="58" fillId="0" borderId="2" applyNumberFormat="0" applyFill="0" applyAlignment="0" applyProtection="0"/>
    <xf numFmtId="0" fontId="59" fillId="0" borderId="3" applyNumberFormat="0" applyFill="0" applyAlignment="0" applyProtection="0"/>
    <xf numFmtId="0" fontId="59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0" fillId="3" borderId="0" applyNumberFormat="0" applyBorder="0" applyAlignment="0" applyProtection="0"/>
    <xf numFmtId="0" fontId="69" fillId="4" borderId="0" applyNumberFormat="0" applyBorder="0" applyAlignment="0" applyProtection="0"/>
    <xf numFmtId="0" fontId="71" fillId="5" borderId="4" applyNumberFormat="0" applyAlignment="0" applyProtection="0"/>
    <xf numFmtId="0" fontId="70" fillId="6" borderId="5" applyNumberFormat="0" applyAlignment="0" applyProtection="0"/>
    <xf numFmtId="0" fontId="64" fillId="6" borderId="4" applyNumberFormat="0" applyAlignment="0" applyProtection="0"/>
    <xf numFmtId="0" fontId="68" fillId="0" borderId="6" applyNumberFormat="0" applyFill="0" applyAlignment="0" applyProtection="0"/>
    <xf numFmtId="0" fontId="65" fillId="7" borderId="7" applyNumberFormat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54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4" fillId="32" borderId="0" applyNumberFormat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55" fillId="38" borderId="21">
      <alignment vertical="center"/>
    </xf>
    <xf numFmtId="0" fontId="74" fillId="0" borderId="0"/>
    <xf numFmtId="180" fontId="76" fillId="0" borderId="0" applyFont="0" applyFill="0" applyBorder="0" applyAlignment="0" applyProtection="0"/>
    <xf numFmtId="181" fontId="76" fillId="0" borderId="0" applyFont="0" applyFill="0" applyBorder="0" applyAlignment="0" applyProtection="0"/>
    <xf numFmtId="178" fontId="76" fillId="0" borderId="0" applyFont="0" applyFill="0" applyBorder="0" applyAlignment="0" applyProtection="0"/>
    <xf numFmtId="179" fontId="76" fillId="0" borderId="0" applyFon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5" fillId="5" borderId="4" applyNumberFormat="0" applyAlignment="0" applyProtection="0">
      <alignment vertical="center"/>
    </xf>
    <xf numFmtId="0" fontId="86" fillId="6" borderId="5" applyNumberFormat="0" applyAlignment="0" applyProtection="0">
      <alignment vertical="center"/>
    </xf>
    <xf numFmtId="0" fontId="87" fillId="6" borderId="4" applyNumberFormat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89" fillId="7" borderId="7" applyNumberForma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9" applyNumberFormat="0" applyFill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3" fillId="24" borderId="0" applyNumberFormat="0" applyBorder="0" applyAlignment="0" applyProtection="0">
      <alignment vertical="center"/>
    </xf>
    <xf numFmtId="0" fontId="9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3" fillId="24" borderId="0" applyNumberFormat="0" applyBorder="0" applyAlignment="0" applyProtection="0">
      <alignment vertical="center"/>
    </xf>
    <xf numFmtId="0" fontId="9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8" fillId="0" borderId="0" xfId="0" applyFont="1"/>
    <xf numFmtId="177" fontId="38" fillId="0" borderId="0" xfId="0" applyNumberFormat="1" applyFont="1"/>
    <xf numFmtId="0" fontId="0" fillId="0" borderId="0" xfId="0" applyAlignment="1"/>
    <xf numFmtId="0" fontId="38" fillId="0" borderId="0" xfId="0" applyNumberFormat="1" applyFont="1"/>
    <xf numFmtId="0" fontId="39" fillId="0" borderId="18" xfId="0" applyFont="1" applyBorder="1" applyAlignment="1">
      <alignment wrapText="1"/>
    </xf>
    <xf numFmtId="0" fontId="39" fillId="0" borderId="18" xfId="0" applyNumberFormat="1" applyFont="1" applyBorder="1" applyAlignment="1">
      <alignment wrapText="1"/>
    </xf>
    <xf numFmtId="0" fontId="38" fillId="0" borderId="18" xfId="0" applyFont="1" applyBorder="1" applyAlignment="1">
      <alignment wrapText="1"/>
    </xf>
    <xf numFmtId="0" fontId="38" fillId="0" borderId="18" xfId="0" applyFont="1" applyBorder="1" applyAlignment="1">
      <alignment horizontal="right" vertical="center" wrapText="1"/>
    </xf>
    <xf numFmtId="49" fontId="39" fillId="36" borderId="18" xfId="0" applyNumberFormat="1" applyFont="1" applyFill="1" applyBorder="1" applyAlignment="1">
      <alignment vertical="center" wrapText="1"/>
    </xf>
    <xf numFmtId="49" fontId="42" fillId="37" borderId="18" xfId="0" applyNumberFormat="1" applyFont="1" applyFill="1" applyBorder="1" applyAlignment="1">
      <alignment horizontal="center" vertical="center" wrapText="1"/>
    </xf>
    <xf numFmtId="0" fontId="39" fillId="33" borderId="18" xfId="0" applyFont="1" applyFill="1" applyBorder="1" applyAlignment="1">
      <alignment vertical="center" wrapText="1"/>
    </xf>
    <xf numFmtId="0" fontId="39" fillId="33" borderId="18" xfId="0" applyNumberFormat="1" applyFont="1" applyFill="1" applyBorder="1" applyAlignment="1">
      <alignment vertical="center" wrapText="1"/>
    </xf>
    <xf numFmtId="0" fontId="39" fillId="36" borderId="18" xfId="0" applyFont="1" applyFill="1" applyBorder="1" applyAlignment="1">
      <alignment vertical="center" wrapText="1"/>
    </xf>
    <xf numFmtId="0" fontId="39" fillId="37" borderId="18" xfId="0" applyFont="1" applyFill="1" applyBorder="1" applyAlignment="1">
      <alignment vertical="center" wrapText="1"/>
    </xf>
    <xf numFmtId="4" fontId="39" fillId="36" borderId="18" xfId="0" applyNumberFormat="1" applyFont="1" applyFill="1" applyBorder="1" applyAlignment="1">
      <alignment horizontal="right" vertical="top" wrapText="1"/>
    </xf>
    <xf numFmtId="4" fontId="39" fillId="37" borderId="18" xfId="0" applyNumberFormat="1" applyFont="1" applyFill="1" applyBorder="1" applyAlignment="1">
      <alignment horizontal="right" vertical="top" wrapText="1"/>
    </xf>
    <xf numFmtId="177" fontId="38" fillId="36" borderId="18" xfId="0" applyNumberFormat="1" applyFont="1" applyFill="1" applyBorder="1" applyAlignment="1">
      <alignment horizontal="center" vertical="center"/>
    </xf>
    <xf numFmtId="177" fontId="38" fillId="37" borderId="18" xfId="0" applyNumberFormat="1" applyFont="1" applyFill="1" applyBorder="1" applyAlignment="1">
      <alignment horizontal="center" vertical="center"/>
    </xf>
    <xf numFmtId="177" fontId="43" fillId="0" borderId="18" xfId="0" applyNumberFormat="1" applyFont="1" applyBorder="1"/>
    <xf numFmtId="177" fontId="38" fillId="36" borderId="18" xfId="0" applyNumberFormat="1" applyFont="1" applyFill="1" applyBorder="1"/>
    <xf numFmtId="177" fontId="38" fillId="37" borderId="18" xfId="0" applyNumberFormat="1" applyFont="1" applyFill="1" applyBorder="1"/>
    <xf numFmtId="177" fontId="38" fillId="0" borderId="18" xfId="0" applyNumberFormat="1" applyFont="1" applyBorder="1"/>
    <xf numFmtId="49" fontId="39" fillId="0" borderId="18" xfId="0" applyNumberFormat="1" applyFont="1" applyFill="1" applyBorder="1" applyAlignment="1">
      <alignment vertical="center" wrapText="1"/>
    </xf>
    <xf numFmtId="0" fontId="39" fillId="0" borderId="18" xfId="0" applyFont="1" applyFill="1" applyBorder="1" applyAlignment="1">
      <alignment vertical="center" wrapText="1"/>
    </xf>
    <xf numFmtId="4" fontId="39" fillId="0" borderId="18" xfId="0" applyNumberFormat="1" applyFont="1" applyFill="1" applyBorder="1" applyAlignment="1">
      <alignment horizontal="right" vertical="top" wrapText="1"/>
    </xf>
    <xf numFmtId="0" fontId="38" fillId="0" borderId="0" xfId="0" applyFont="1" applyFill="1"/>
    <xf numFmtId="176" fontId="3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9" fillId="0" borderId="0" xfId="0" applyNumberFormat="1" applyFont="1" applyAlignment="1"/>
    <xf numFmtId="1" fontId="49" fillId="0" borderId="0" xfId="0" applyNumberFormat="1" applyFont="1" applyAlignment="1"/>
    <xf numFmtId="0" fontId="38" fillId="0" borderId="0" xfId="0" applyFont="1"/>
    <xf numFmtId="1" fontId="73" fillId="0" borderId="0" xfId="0" applyNumberFormat="1" applyFont="1" applyAlignment="1"/>
    <xf numFmtId="0" fontId="73" fillId="0" borderId="0" xfId="0" applyNumberFormat="1" applyFont="1" applyAlignment="1"/>
    <xf numFmtId="0" fontId="38" fillId="0" borderId="0" xfId="0" applyFont="1"/>
    <xf numFmtId="0" fontId="38" fillId="0" borderId="0" xfId="0" applyFont="1"/>
    <xf numFmtId="0" fontId="74" fillId="0" borderId="0" xfId="110"/>
    <xf numFmtId="0" fontId="75" fillId="0" borderId="0" xfId="110" applyNumberFormat="1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38" fillId="0" borderId="0" xfId="0" applyFont="1" applyAlignment="1">
      <alignment vertical="center"/>
    </xf>
    <xf numFmtId="0" fontId="39" fillId="33" borderId="18" xfId="0" applyFont="1" applyFill="1" applyBorder="1" applyAlignment="1">
      <alignment vertical="center" wrapText="1"/>
    </xf>
    <xf numFmtId="49" fontId="39" fillId="33" borderId="18" xfId="0" applyNumberFormat="1" applyFont="1" applyFill="1" applyBorder="1" applyAlignment="1">
      <alignment horizontal="left" vertical="top" wrapText="1"/>
    </xf>
    <xf numFmtId="49" fontId="40" fillId="33" borderId="18" xfId="0" applyNumberFormat="1" applyFont="1" applyFill="1" applyBorder="1" applyAlignment="1">
      <alignment horizontal="left" vertical="top" wrapText="1"/>
    </xf>
    <xf numFmtId="14" fontId="39" fillId="33" borderId="18" xfId="0" applyNumberFormat="1" applyFont="1" applyFill="1" applyBorder="1" applyAlignment="1">
      <alignment vertical="center" wrapText="1"/>
    </xf>
    <xf numFmtId="49" fontId="39" fillId="33" borderId="13" xfId="0" applyNumberFormat="1" applyFont="1" applyFill="1" applyBorder="1" applyAlignment="1">
      <alignment horizontal="left" vertical="top" wrapText="1"/>
    </xf>
    <xf numFmtId="49" fontId="39" fillId="33" borderId="15" xfId="0" applyNumberFormat="1" applyFont="1" applyFill="1" applyBorder="1" applyAlignment="1">
      <alignment horizontal="left" vertical="top" wrapText="1"/>
    </xf>
    <xf numFmtId="49" fontId="39" fillId="33" borderId="22" xfId="0" applyNumberFormat="1" applyFont="1" applyFill="1" applyBorder="1" applyAlignment="1">
      <alignment horizontal="left" vertical="top" wrapText="1"/>
    </xf>
    <xf numFmtId="49" fontId="39" fillId="33" borderId="23" xfId="0" applyNumberFormat="1" applyFont="1" applyFill="1" applyBorder="1" applyAlignment="1">
      <alignment horizontal="left" vertical="top" wrapText="1"/>
    </xf>
    <xf numFmtId="0" fontId="38" fillId="0" borderId="19" xfId="439" applyFont="1" applyBorder="1" applyAlignment="1">
      <alignment wrapText="1"/>
    </xf>
    <xf numFmtId="49" fontId="39" fillId="33" borderId="15" xfId="439" applyNumberFormat="1" applyFont="1" applyFill="1" applyBorder="1" applyAlignment="1">
      <alignment horizontal="left" vertical="top" wrapText="1"/>
    </xf>
    <xf numFmtId="0" fontId="38" fillId="0" borderId="0" xfId="439" applyFont="1" applyAlignment="1">
      <alignment wrapText="1"/>
    </xf>
    <xf numFmtId="14" fontId="39" fillId="33" borderId="12" xfId="439" applyNumberFormat="1" applyFont="1" applyFill="1" applyBorder="1" applyAlignment="1">
      <alignment vertical="center" wrapText="1"/>
    </xf>
    <xf numFmtId="14" fontId="39" fillId="33" borderId="16" xfId="439" applyNumberFormat="1" applyFont="1" applyFill="1" applyBorder="1" applyAlignment="1">
      <alignment vertical="center" wrapText="1"/>
    </xf>
    <xf numFmtId="14" fontId="39" fillId="33" borderId="17" xfId="439" applyNumberFormat="1" applyFont="1" applyFill="1" applyBorder="1" applyAlignment="1">
      <alignment vertical="center" wrapText="1"/>
    </xf>
    <xf numFmtId="49" fontId="40" fillId="33" borderId="15" xfId="439" applyNumberFormat="1" applyFont="1" applyFill="1" applyBorder="1" applyAlignment="1">
      <alignment horizontal="left" vertical="top" wrapText="1"/>
    </xf>
    <xf numFmtId="49" fontId="40" fillId="33" borderId="14" xfId="439" applyNumberFormat="1" applyFont="1" applyFill="1" applyBorder="1" applyAlignment="1">
      <alignment horizontal="left" vertical="top" wrapText="1"/>
    </xf>
    <xf numFmtId="49" fontId="40" fillId="33" borderId="13" xfId="439" applyNumberFormat="1" applyFont="1" applyFill="1" applyBorder="1" applyAlignment="1">
      <alignment horizontal="left" vertical="top" wrapText="1"/>
    </xf>
    <xf numFmtId="0" fontId="39" fillId="33" borderId="15" xfId="439" applyFont="1" applyFill="1" applyBorder="1" applyAlignment="1">
      <alignment vertical="center" wrapText="1"/>
    </xf>
    <xf numFmtId="0" fontId="39" fillId="33" borderId="13" xfId="439" applyFont="1" applyFill="1" applyBorder="1" applyAlignment="1">
      <alignment vertical="center" wrapText="1"/>
    </xf>
    <xf numFmtId="0" fontId="38" fillId="0" borderId="0" xfId="439" applyFont="1" applyAlignment="1">
      <alignment horizontal="right" vertical="center" wrapText="1"/>
    </xf>
    <xf numFmtId="49" fontId="39" fillId="33" borderId="13" xfId="439" applyNumberFormat="1" applyFont="1" applyFill="1" applyBorder="1" applyAlignment="1">
      <alignment horizontal="left" vertical="top" wrapText="1"/>
    </xf>
    <xf numFmtId="0" fontId="1" fillId="0" borderId="0" xfId="439">
      <alignment vertical="center"/>
    </xf>
    <xf numFmtId="0" fontId="44" fillId="0" borderId="0" xfId="439" applyFont="1" applyAlignment="1">
      <alignment horizontal="left" wrapText="1"/>
    </xf>
    <xf numFmtId="0" fontId="50" fillId="0" borderId="19" xfId="439" applyFont="1" applyBorder="1" applyAlignment="1">
      <alignment horizontal="left" vertical="center" wrapText="1"/>
    </xf>
    <xf numFmtId="0" fontId="39" fillId="0" borderId="10" xfId="439" applyFont="1" applyBorder="1" applyAlignment="1">
      <alignment wrapText="1"/>
    </xf>
    <xf numFmtId="0" fontId="38" fillId="0" borderId="11" xfId="439" applyFont="1" applyBorder="1" applyAlignment="1">
      <alignment wrapText="1"/>
    </xf>
    <xf numFmtId="0" fontId="38" fillId="0" borderId="11" xfId="439" applyFont="1" applyBorder="1" applyAlignment="1">
      <alignment horizontal="right" vertical="center" wrapText="1"/>
    </xf>
    <xf numFmtId="49" fontId="39" fillId="33" borderId="10" xfId="439" applyNumberFormat="1" applyFont="1" applyFill="1" applyBorder="1" applyAlignment="1">
      <alignment vertical="center" wrapText="1"/>
    </xf>
    <xf numFmtId="49" fontId="39" fillId="33" borderId="12" xfId="439" applyNumberFormat="1" applyFont="1" applyFill="1" applyBorder="1" applyAlignment="1">
      <alignment vertical="center" wrapText="1"/>
    </xf>
    <xf numFmtId="0" fontId="39" fillId="33" borderId="10" xfId="439" applyFont="1" applyFill="1" applyBorder="1" applyAlignment="1">
      <alignment vertical="center" wrapText="1"/>
    </xf>
    <xf numFmtId="0" fontId="39" fillId="33" borderId="12" xfId="439" applyFont="1" applyFill="1" applyBorder="1" applyAlignment="1">
      <alignment vertical="center" wrapText="1"/>
    </xf>
    <xf numFmtId="4" fontId="40" fillId="34" borderId="10" xfId="439" applyNumberFormat="1" applyFont="1" applyFill="1" applyBorder="1" applyAlignment="1">
      <alignment horizontal="right" vertical="top" wrapText="1"/>
    </xf>
    <xf numFmtId="176" fontId="40" fillId="34" borderId="10" xfId="439" applyNumberFormat="1" applyFont="1" applyFill="1" applyBorder="1" applyAlignment="1">
      <alignment horizontal="right" vertical="top" wrapText="1"/>
    </xf>
    <xf numFmtId="176" fontId="40" fillId="34" borderId="12" xfId="439" applyNumberFormat="1" applyFont="1" applyFill="1" applyBorder="1" applyAlignment="1">
      <alignment horizontal="right" vertical="top" wrapText="1"/>
    </xf>
    <xf numFmtId="4" fontId="39" fillId="35" borderId="10" xfId="439" applyNumberFormat="1" applyFont="1" applyFill="1" applyBorder="1" applyAlignment="1">
      <alignment horizontal="right" vertical="top" wrapText="1"/>
    </xf>
    <xf numFmtId="176" fontId="39" fillId="35" borderId="10" xfId="439" applyNumberFormat="1" applyFont="1" applyFill="1" applyBorder="1" applyAlignment="1">
      <alignment horizontal="right" vertical="top" wrapText="1"/>
    </xf>
    <xf numFmtId="176" fontId="39" fillId="35" borderId="12" xfId="439" applyNumberFormat="1" applyFont="1" applyFill="1" applyBorder="1" applyAlignment="1">
      <alignment horizontal="right" vertical="top" wrapText="1"/>
    </xf>
    <xf numFmtId="0" fontId="39" fillId="35" borderId="10" xfId="439" applyFont="1" applyFill="1" applyBorder="1" applyAlignment="1">
      <alignment horizontal="right" vertical="top" wrapText="1"/>
    </xf>
    <xf numFmtId="0" fontId="39" fillId="35" borderId="12" xfId="439" applyFont="1" applyFill="1" applyBorder="1" applyAlignment="1">
      <alignment horizontal="right" vertical="top" wrapText="1"/>
    </xf>
    <xf numFmtId="4" fontId="39" fillId="35" borderId="13" xfId="439" applyNumberFormat="1" applyFont="1" applyFill="1" applyBorder="1" applyAlignment="1">
      <alignment horizontal="right" vertical="top" wrapText="1"/>
    </xf>
    <xf numFmtId="0" fontId="39" fillId="35" borderId="13" xfId="439" applyFont="1" applyFill="1" applyBorder="1" applyAlignment="1">
      <alignment horizontal="right" vertical="top" wrapText="1"/>
    </xf>
    <xf numFmtId="176" fontId="39" fillId="35" borderId="13" xfId="439" applyNumberFormat="1" applyFont="1" applyFill="1" applyBorder="1" applyAlignment="1">
      <alignment horizontal="right" vertical="top" wrapText="1"/>
    </xf>
    <xf numFmtId="176" fontId="39" fillId="35" borderId="20" xfId="439" applyNumberFormat="1" applyFont="1" applyFill="1" applyBorder="1" applyAlignment="1">
      <alignment horizontal="right" vertical="top" wrapText="1"/>
    </xf>
  </cellXfs>
  <cellStyles count="45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27061397.144899998</v>
      </c>
      <c r="F3" s="25">
        <f>RA!I7</f>
        <v>-354546.38540000003</v>
      </c>
      <c r="G3" s="16">
        <f>SUM(G4:G41)</f>
        <v>27416337.074199993</v>
      </c>
      <c r="H3" s="27">
        <f>RA!J7</f>
        <v>-1.30975912758341</v>
      </c>
      <c r="I3" s="20">
        <f>SUM(I4:I41)</f>
        <v>27061406.548679411</v>
      </c>
      <c r="J3" s="21">
        <f>SUM(J4:J41)</f>
        <v>27416336.963362262</v>
      </c>
      <c r="K3" s="22">
        <f>E3-I3</f>
        <v>-9.4037794135510921</v>
      </c>
      <c r="L3" s="22">
        <f>G3-J3</f>
        <v>0.11083773151040077</v>
      </c>
    </row>
    <row r="4" spans="1:13" x14ac:dyDescent="0.2">
      <c r="A4" s="45">
        <f>RA!A8</f>
        <v>42510</v>
      </c>
      <c r="B4" s="12">
        <v>12</v>
      </c>
      <c r="C4" s="43" t="s">
        <v>6</v>
      </c>
      <c r="D4" s="43"/>
      <c r="E4" s="15">
        <f>VLOOKUP(C4,RA!B8:D35,3,0)</f>
        <v>657791.70510000002</v>
      </c>
      <c r="F4" s="25">
        <f>VLOOKUP(C4,RA!B8:I38,8,0)</f>
        <v>108799.7291</v>
      </c>
      <c r="G4" s="16">
        <f t="shared" ref="G4:G41" si="0">E4-F4</f>
        <v>548991.97600000002</v>
      </c>
      <c r="H4" s="27">
        <f>RA!J8</f>
        <v>16.540149146979601</v>
      </c>
      <c r="I4" s="20">
        <f>VLOOKUP(B4,RMS!B:D,3,FALSE)</f>
        <v>657792.42703162401</v>
      </c>
      <c r="J4" s="21">
        <f>VLOOKUP(B4,RMS!B:E,4,FALSE)</f>
        <v>548991.98605470103</v>
      </c>
      <c r="K4" s="22">
        <f t="shared" ref="K4:K41" si="1">E4-I4</f>
        <v>-0.72193162399344146</v>
      </c>
      <c r="L4" s="22">
        <f t="shared" ref="L4:L41" si="2">G4-J4</f>
        <v>-1.0054701007902622E-2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73035.650500000003</v>
      </c>
      <c r="F5" s="25">
        <f>VLOOKUP(C5,RA!B9:I39,8,0)</f>
        <v>16019.6819</v>
      </c>
      <c r="G5" s="16">
        <f t="shared" si="0"/>
        <v>57015.968600000007</v>
      </c>
      <c r="H5" s="27">
        <f>RA!J9</f>
        <v>21.934057943387501</v>
      </c>
      <c r="I5" s="20">
        <f>VLOOKUP(B5,RMS!B:D,3,FALSE)</f>
        <v>73035.683670940198</v>
      </c>
      <c r="J5" s="21">
        <f>VLOOKUP(B5,RMS!B:E,4,FALSE)</f>
        <v>57015.972034188002</v>
      </c>
      <c r="K5" s="22">
        <f t="shared" si="1"/>
        <v>-3.3170940194395371E-2</v>
      </c>
      <c r="L5" s="22">
        <f t="shared" si="2"/>
        <v>-3.4341879945714027E-3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115880.96369999999</v>
      </c>
      <c r="F6" s="25">
        <f>VLOOKUP(C6,RA!B10:I40,8,0)</f>
        <v>34424.665099999998</v>
      </c>
      <c r="G6" s="16">
        <f t="shared" si="0"/>
        <v>81456.298599999995</v>
      </c>
      <c r="H6" s="27">
        <f>RA!J10</f>
        <v>29.706919929593202</v>
      </c>
      <c r="I6" s="20">
        <f>VLOOKUP(B6,RMS!B:D,3,FALSE)</f>
        <v>115883.207117941</v>
      </c>
      <c r="J6" s="21">
        <f>VLOOKUP(B6,RMS!B:E,4,FALSE)</f>
        <v>81456.298461440194</v>
      </c>
      <c r="K6" s="22">
        <f>E6-I6</f>
        <v>-2.2434179410047363</v>
      </c>
      <c r="L6" s="22">
        <f t="shared" si="2"/>
        <v>1.3855980068910867E-4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54368.157299999999</v>
      </c>
      <c r="F7" s="25">
        <f>VLOOKUP(C7,RA!B11:I41,8,0)</f>
        <v>6968.9583000000002</v>
      </c>
      <c r="G7" s="16">
        <f t="shared" si="0"/>
        <v>47399.199000000001</v>
      </c>
      <c r="H7" s="27">
        <f>RA!J11</f>
        <v>12.8180880980493</v>
      </c>
      <c r="I7" s="20">
        <f>VLOOKUP(B7,RMS!B:D,3,FALSE)</f>
        <v>54368.169653929399</v>
      </c>
      <c r="J7" s="21">
        <f>VLOOKUP(B7,RMS!B:E,4,FALSE)</f>
        <v>47399.198102972499</v>
      </c>
      <c r="K7" s="22">
        <f t="shared" si="1"/>
        <v>-1.2353929399978369E-2</v>
      </c>
      <c r="L7" s="22">
        <f t="shared" si="2"/>
        <v>8.9702750119613484E-4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277937.47070000001</v>
      </c>
      <c r="F8" s="25">
        <f>VLOOKUP(C8,RA!B12:I42,8,0)</f>
        <v>24253.2536</v>
      </c>
      <c r="G8" s="16">
        <f t="shared" si="0"/>
        <v>253684.21710000001</v>
      </c>
      <c r="H8" s="27">
        <f>RA!J12</f>
        <v>8.7261546774952308</v>
      </c>
      <c r="I8" s="20">
        <f>VLOOKUP(B8,RMS!B:D,3,FALSE)</f>
        <v>277937.475011111</v>
      </c>
      <c r="J8" s="21">
        <f>VLOOKUP(B8,RMS!B:E,4,FALSE)</f>
        <v>253684.21418205099</v>
      </c>
      <c r="K8" s="22">
        <f t="shared" si="1"/>
        <v>-4.3111109989695251E-3</v>
      </c>
      <c r="L8" s="22">
        <f t="shared" si="2"/>
        <v>2.9179490229580551E-3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226679.4626</v>
      </c>
      <c r="F9" s="25">
        <f>VLOOKUP(C9,RA!B13:I43,8,0)</f>
        <v>64453.264000000003</v>
      </c>
      <c r="G9" s="16">
        <f t="shared" si="0"/>
        <v>162226.1986</v>
      </c>
      <c r="H9" s="27">
        <f>RA!J13</f>
        <v>28.433658374130999</v>
      </c>
      <c r="I9" s="20">
        <f>VLOOKUP(B9,RMS!B:D,3,FALSE)</f>
        <v>226679.76309059799</v>
      </c>
      <c r="J9" s="21">
        <f>VLOOKUP(B9,RMS!B:E,4,FALSE)</f>
        <v>162226.19715726501</v>
      </c>
      <c r="K9" s="22">
        <f t="shared" si="1"/>
        <v>-0.30049059799057432</v>
      </c>
      <c r="L9" s="22">
        <f t="shared" si="2"/>
        <v>1.4427349960897118E-3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140177.42310000001</v>
      </c>
      <c r="F10" s="25">
        <f>VLOOKUP(C10,RA!B14:I43,8,0)</f>
        <v>30210.251400000001</v>
      </c>
      <c r="G10" s="16">
        <f t="shared" si="0"/>
        <v>109967.17170000001</v>
      </c>
      <c r="H10" s="27">
        <f>RA!J14</f>
        <v>21.5514386924124</v>
      </c>
      <c r="I10" s="20">
        <f>VLOOKUP(B10,RMS!B:D,3,FALSE)</f>
        <v>140177.439152137</v>
      </c>
      <c r="J10" s="21">
        <f>VLOOKUP(B10,RMS!B:E,4,FALSE)</f>
        <v>109967.173334188</v>
      </c>
      <c r="K10" s="22">
        <f t="shared" si="1"/>
        <v>-1.6052136983489618E-2</v>
      </c>
      <c r="L10" s="22">
        <f t="shared" si="2"/>
        <v>-1.6341879963874817E-3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182116.21109999999</v>
      </c>
      <c r="F11" s="25">
        <f>VLOOKUP(C11,RA!B15:I44,8,0)</f>
        <v>4591.3638000000001</v>
      </c>
      <c r="G11" s="16">
        <f t="shared" si="0"/>
        <v>177524.84729999999</v>
      </c>
      <c r="H11" s="27">
        <f>RA!J15</f>
        <v>2.5211175722730599</v>
      </c>
      <c r="I11" s="20">
        <f>VLOOKUP(B11,RMS!B:D,3,FALSE)</f>
        <v>182116.43226923101</v>
      </c>
      <c r="J11" s="21">
        <f>VLOOKUP(B11,RMS!B:E,4,FALSE)</f>
        <v>177524.847926496</v>
      </c>
      <c r="K11" s="22">
        <f t="shared" si="1"/>
        <v>-0.22116923102294095</v>
      </c>
      <c r="L11" s="22">
        <f t="shared" si="2"/>
        <v>-6.2649601022712886E-4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1312021.0658</v>
      </c>
      <c r="F12" s="25">
        <f>VLOOKUP(C12,RA!B16:I45,8,0)</f>
        <v>-89651.866299999994</v>
      </c>
      <c r="G12" s="16">
        <f t="shared" si="0"/>
        <v>1401672.9320999999</v>
      </c>
      <c r="H12" s="27">
        <f>RA!J16</f>
        <v>-6.8331118026169104</v>
      </c>
      <c r="I12" s="20">
        <f>VLOOKUP(B12,RMS!B:D,3,FALSE)</f>
        <v>1312020.63671282</v>
      </c>
      <c r="J12" s="21">
        <f>VLOOKUP(B12,RMS!B:E,4,FALSE)</f>
        <v>1401672.9324</v>
      </c>
      <c r="K12" s="22">
        <f t="shared" si="1"/>
        <v>0.42908717994578183</v>
      </c>
      <c r="L12" s="22">
        <f t="shared" si="2"/>
        <v>-3.0000018887221813E-4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597105.20140000002</v>
      </c>
      <c r="F13" s="25">
        <f>VLOOKUP(C13,RA!B17:I46,8,0)</f>
        <v>43038.942799999997</v>
      </c>
      <c r="G13" s="16">
        <f t="shared" si="0"/>
        <v>554066.25860000006</v>
      </c>
      <c r="H13" s="27">
        <f>RA!J17</f>
        <v>7.2079329905499003</v>
      </c>
      <c r="I13" s="20">
        <f>VLOOKUP(B13,RMS!B:D,3,FALSE)</f>
        <v>597105.36440085503</v>
      </c>
      <c r="J13" s="21">
        <f>VLOOKUP(B13,RMS!B:E,4,FALSE)</f>
        <v>554066.25897179497</v>
      </c>
      <c r="K13" s="22">
        <f t="shared" si="1"/>
        <v>-0.16300085501279682</v>
      </c>
      <c r="L13" s="22">
        <f t="shared" si="2"/>
        <v>-3.7179491482675076E-4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2181063.3520999998</v>
      </c>
      <c r="F14" s="25">
        <f>VLOOKUP(C14,RA!B18:I47,8,0)</f>
        <v>140169.21859999999</v>
      </c>
      <c r="G14" s="16">
        <f t="shared" si="0"/>
        <v>2040894.1334999998</v>
      </c>
      <c r="H14" s="27">
        <f>RA!J18</f>
        <v>6.4266459048537197</v>
      </c>
      <c r="I14" s="20">
        <f>VLOOKUP(B14,RMS!B:D,3,FALSE)</f>
        <v>2181063.9263128201</v>
      </c>
      <c r="J14" s="21">
        <f>VLOOKUP(B14,RMS!B:E,4,FALSE)</f>
        <v>2040894.08532308</v>
      </c>
      <c r="K14" s="22">
        <f t="shared" si="1"/>
        <v>-0.57421282026916742</v>
      </c>
      <c r="L14" s="22">
        <f t="shared" si="2"/>
        <v>4.8176919808611274E-2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727100.8872</v>
      </c>
      <c r="F15" s="25">
        <f>VLOOKUP(C15,RA!B19:I48,8,0)</f>
        <v>-31827.715700000001</v>
      </c>
      <c r="G15" s="16">
        <f t="shared" si="0"/>
        <v>758928.60290000006</v>
      </c>
      <c r="H15" s="27">
        <f>RA!J19</f>
        <v>-4.3773451883088299</v>
      </c>
      <c r="I15" s="20">
        <f>VLOOKUP(B15,RMS!B:D,3,FALSE)</f>
        <v>727100.90018547</v>
      </c>
      <c r="J15" s="21">
        <f>VLOOKUP(B15,RMS!B:E,4,FALSE)</f>
        <v>758928.60226752097</v>
      </c>
      <c r="K15" s="22">
        <f t="shared" si="1"/>
        <v>-1.2985470006242394E-2</v>
      </c>
      <c r="L15" s="22">
        <f t="shared" si="2"/>
        <v>6.3247908838093281E-4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1946049.2058000001</v>
      </c>
      <c r="F16" s="25">
        <f>VLOOKUP(C16,RA!B20:I49,8,0)</f>
        <v>55583.400999999998</v>
      </c>
      <c r="G16" s="16">
        <f t="shared" si="0"/>
        <v>1890465.8048</v>
      </c>
      <c r="H16" s="27">
        <f>RA!J20</f>
        <v>2.8562176554600698</v>
      </c>
      <c r="I16" s="20">
        <f>VLOOKUP(B16,RMS!B:D,3,FALSE)</f>
        <v>1946049.7095999999</v>
      </c>
      <c r="J16" s="21">
        <f>VLOOKUP(B16,RMS!B:E,4,FALSE)</f>
        <v>1890465.8048</v>
      </c>
      <c r="K16" s="22">
        <f t="shared" si="1"/>
        <v>-0.50379999983124435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380083.41710000002</v>
      </c>
      <c r="F17" s="25">
        <f>VLOOKUP(C17,RA!B21:I50,8,0)</f>
        <v>32523.301599999999</v>
      </c>
      <c r="G17" s="16">
        <f t="shared" si="0"/>
        <v>347560.11550000001</v>
      </c>
      <c r="H17" s="27">
        <f>RA!J21</f>
        <v>8.5568851827711008</v>
      </c>
      <c r="I17" s="20">
        <f>VLOOKUP(B17,RMS!B:D,3,FALSE)</f>
        <v>380082.68363362801</v>
      </c>
      <c r="J17" s="21">
        <f>VLOOKUP(B17,RMS!B:E,4,FALSE)</f>
        <v>347560.115175221</v>
      </c>
      <c r="K17" s="22">
        <f t="shared" si="1"/>
        <v>0.73346637201029807</v>
      </c>
      <c r="L17" s="22">
        <f t="shared" si="2"/>
        <v>3.2477901550009847E-4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1357543.0996000001</v>
      </c>
      <c r="F18" s="25">
        <f>VLOOKUP(C18,RA!B22:I51,8,0)</f>
        <v>2280.1107999999999</v>
      </c>
      <c r="G18" s="16">
        <f t="shared" si="0"/>
        <v>1355262.9888000002</v>
      </c>
      <c r="H18" s="27">
        <f>RA!J22</f>
        <v>0.16795863060788499</v>
      </c>
      <c r="I18" s="20">
        <f>VLOOKUP(B18,RMS!B:D,3,FALSE)</f>
        <v>1357545.1967692301</v>
      </c>
      <c r="J18" s="21">
        <f>VLOOKUP(B18,RMS!B:E,4,FALSE)</f>
        <v>1355262.98978718</v>
      </c>
      <c r="K18" s="22">
        <f t="shared" si="1"/>
        <v>-2.0971692299935967</v>
      </c>
      <c r="L18" s="22">
        <f t="shared" si="2"/>
        <v>-9.8717981018126011E-4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5583896.949</v>
      </c>
      <c r="F19" s="25">
        <f>VLOOKUP(C19,RA!B23:I52,8,0)</f>
        <v>-774592.30440000002</v>
      </c>
      <c r="G19" s="16">
        <f t="shared" si="0"/>
        <v>6358489.2533999998</v>
      </c>
      <c r="H19" s="27">
        <f>RA!J23</f>
        <v>-13.871894690655401</v>
      </c>
      <c r="I19" s="20">
        <f>VLOOKUP(B19,RMS!B:D,3,FALSE)</f>
        <v>5583899.8708111104</v>
      </c>
      <c r="J19" s="21">
        <f>VLOOKUP(B19,RMS!B:E,4,FALSE)</f>
        <v>6358489.2751512798</v>
      </c>
      <c r="K19" s="22">
        <f t="shared" si="1"/>
        <v>-2.9218111103400588</v>
      </c>
      <c r="L19" s="22">
        <f t="shared" si="2"/>
        <v>-2.1751279942691326E-2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294471.8358</v>
      </c>
      <c r="F20" s="25">
        <f>VLOOKUP(C20,RA!B24:I53,8,0)</f>
        <v>38482.980499999998</v>
      </c>
      <c r="G20" s="16">
        <f t="shared" si="0"/>
        <v>255988.8553</v>
      </c>
      <c r="H20" s="27">
        <f>RA!J24</f>
        <v>13.0684757662655</v>
      </c>
      <c r="I20" s="20">
        <f>VLOOKUP(B20,RMS!B:D,3,FALSE)</f>
        <v>294471.92505895899</v>
      </c>
      <c r="J20" s="21">
        <f>VLOOKUP(B20,RMS!B:E,4,FALSE)</f>
        <v>255988.829838651</v>
      </c>
      <c r="K20" s="22">
        <f t="shared" si="1"/>
        <v>-8.9258958993013948E-2</v>
      </c>
      <c r="L20" s="22">
        <f t="shared" si="2"/>
        <v>2.5461348996032029E-2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295929.5097</v>
      </c>
      <c r="F21" s="25">
        <f>VLOOKUP(C21,RA!B25:I54,8,0)</f>
        <v>18619.530599999998</v>
      </c>
      <c r="G21" s="16">
        <f t="shared" si="0"/>
        <v>277309.9791</v>
      </c>
      <c r="H21" s="27">
        <f>RA!J25</f>
        <v>6.2918803261207801</v>
      </c>
      <c r="I21" s="20">
        <f>VLOOKUP(B21,RMS!B:D,3,FALSE)</f>
        <v>295929.48834504199</v>
      </c>
      <c r="J21" s="21">
        <f>VLOOKUP(B21,RMS!B:E,4,FALSE)</f>
        <v>277309.97656473401</v>
      </c>
      <c r="K21" s="22">
        <f t="shared" si="1"/>
        <v>2.1354958007577807E-2</v>
      </c>
      <c r="L21" s="22">
        <f t="shared" si="2"/>
        <v>2.5352659868076444E-3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611338.87439999997</v>
      </c>
      <c r="F22" s="25">
        <f>VLOOKUP(C22,RA!B26:I55,8,0)</f>
        <v>128160.9641</v>
      </c>
      <c r="G22" s="16">
        <f t="shared" si="0"/>
        <v>483177.91029999999</v>
      </c>
      <c r="H22" s="27">
        <f>RA!J26</f>
        <v>20.9639807751117</v>
      </c>
      <c r="I22" s="20">
        <f>VLOOKUP(B22,RMS!B:D,3,FALSE)</f>
        <v>611338.83262334904</v>
      </c>
      <c r="J22" s="21">
        <f>VLOOKUP(B22,RMS!B:E,4,FALSE)</f>
        <v>483177.90306862397</v>
      </c>
      <c r="K22" s="22">
        <f t="shared" si="1"/>
        <v>4.1776650934480131E-2</v>
      </c>
      <c r="L22" s="22">
        <f t="shared" si="2"/>
        <v>7.2313760174438357E-3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247159.16889999999</v>
      </c>
      <c r="F23" s="25">
        <f>VLOOKUP(C23,RA!B27:I56,8,0)</f>
        <v>61460.513599999998</v>
      </c>
      <c r="G23" s="16">
        <f t="shared" si="0"/>
        <v>185698.65529999998</v>
      </c>
      <c r="H23" s="27">
        <f>RA!J27</f>
        <v>24.866774667326499</v>
      </c>
      <c r="I23" s="20">
        <f>VLOOKUP(B23,RMS!B:D,3,FALSE)</f>
        <v>247158.905901324</v>
      </c>
      <c r="J23" s="21">
        <f>VLOOKUP(B23,RMS!B:E,4,FALSE)</f>
        <v>185698.66264519701</v>
      </c>
      <c r="K23" s="22">
        <f t="shared" si="1"/>
        <v>0.26299867598572746</v>
      </c>
      <c r="L23" s="22">
        <f t="shared" si="2"/>
        <v>-7.3451970238238573E-3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1197430.4491000001</v>
      </c>
      <c r="F24" s="25">
        <f>VLOOKUP(C24,RA!B28:I57,8,0)</f>
        <v>-16736.504000000001</v>
      </c>
      <c r="G24" s="16">
        <f t="shared" si="0"/>
        <v>1214166.9531</v>
      </c>
      <c r="H24" s="27">
        <f>RA!J28</f>
        <v>-1.39770155440588</v>
      </c>
      <c r="I24" s="20">
        <f>VLOOKUP(B24,RMS!B:D,3,FALSE)</f>
        <v>1197430.4491646001</v>
      </c>
      <c r="J24" s="21">
        <f>VLOOKUP(B24,RMS!B:E,4,FALSE)</f>
        <v>1214166.94906637</v>
      </c>
      <c r="K24" s="22">
        <f t="shared" si="1"/>
        <v>-6.4600026234984398E-5</v>
      </c>
      <c r="L24" s="22">
        <f t="shared" si="2"/>
        <v>4.0336300153285265E-3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848698.4044</v>
      </c>
      <c r="F25" s="25">
        <f>VLOOKUP(C25,RA!B29:I58,8,0)</f>
        <v>119779.1346</v>
      </c>
      <c r="G25" s="16">
        <f t="shared" si="0"/>
        <v>728919.26980000001</v>
      </c>
      <c r="H25" s="27">
        <f>RA!J29</f>
        <v>14.1132743951227</v>
      </c>
      <c r="I25" s="20">
        <f>VLOOKUP(B25,RMS!B:D,3,FALSE)</f>
        <v>848699.55694513302</v>
      </c>
      <c r="J25" s="21">
        <f>VLOOKUP(B25,RMS!B:E,4,FALSE)</f>
        <v>728919.25183931296</v>
      </c>
      <c r="K25" s="22">
        <f t="shared" si="1"/>
        <v>-1.1525451330235228</v>
      </c>
      <c r="L25" s="22">
        <f t="shared" si="2"/>
        <v>1.7960687051527202E-2</v>
      </c>
      <c r="M25" s="32"/>
    </row>
    <row r="26" spans="1:13" x14ac:dyDescent="0.2">
      <c r="A26" s="45"/>
      <c r="B26" s="12">
        <v>37</v>
      </c>
      <c r="C26" s="43" t="s">
        <v>67</v>
      </c>
      <c r="D26" s="43"/>
      <c r="E26" s="15">
        <f>VLOOKUP(C26,RA!B30:D55,3,0)</f>
        <v>1588523.9712</v>
      </c>
      <c r="F26" s="25">
        <f>VLOOKUP(C26,RA!B30:I59,8,0)</f>
        <v>94857.473100000003</v>
      </c>
      <c r="G26" s="16">
        <f t="shared" si="0"/>
        <v>1493666.4981</v>
      </c>
      <c r="H26" s="27">
        <f>RA!J30</f>
        <v>5.9714222019793004</v>
      </c>
      <c r="I26" s="20">
        <f>VLOOKUP(B26,RMS!B:D,3,FALSE)</f>
        <v>1588523.8927734499</v>
      </c>
      <c r="J26" s="21">
        <f>VLOOKUP(B26,RMS!B:E,4,FALSE)</f>
        <v>1493666.5113357001</v>
      </c>
      <c r="K26" s="22">
        <f t="shared" si="1"/>
        <v>7.8426550142467022E-2</v>
      </c>
      <c r="L26" s="22">
        <f t="shared" si="2"/>
        <v>-1.3235700083896518E-2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881329.66339999996</v>
      </c>
      <c r="F27" s="25">
        <f>VLOOKUP(C27,RA!B31:I60,8,0)</f>
        <v>26254.297399999999</v>
      </c>
      <c r="G27" s="16">
        <f t="shared" si="0"/>
        <v>855075.36599999992</v>
      </c>
      <c r="H27" s="27">
        <f>RA!J31</f>
        <v>2.9789417615556002</v>
      </c>
      <c r="I27" s="20">
        <f>VLOOKUP(B27,RMS!B:D,3,FALSE)</f>
        <v>881329.56433893798</v>
      </c>
      <c r="J27" s="21">
        <f>VLOOKUP(B27,RMS!B:E,4,FALSE)</f>
        <v>855075.32544159296</v>
      </c>
      <c r="K27" s="22">
        <f t="shared" si="1"/>
        <v>9.9061061977408826E-2</v>
      </c>
      <c r="L27" s="22">
        <f t="shared" si="2"/>
        <v>4.0558406966738403E-2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131778.73869999999</v>
      </c>
      <c r="F28" s="25">
        <f>VLOOKUP(C28,RA!B32:I61,8,0)</f>
        <v>31758.543699999998</v>
      </c>
      <c r="G28" s="16">
        <f t="shared" si="0"/>
        <v>100020.19499999999</v>
      </c>
      <c r="H28" s="27">
        <f>RA!J32</f>
        <v>24.0998995841808</v>
      </c>
      <c r="I28" s="20">
        <f>VLOOKUP(B28,RMS!B:D,3,FALSE)</f>
        <v>131778.72266322499</v>
      </c>
      <c r="J28" s="21">
        <f>VLOOKUP(B28,RMS!B:E,4,FALSE)</f>
        <v>100020.1755098</v>
      </c>
      <c r="K28" s="22">
        <f t="shared" si="1"/>
        <v>1.6036774992244318E-2</v>
      </c>
      <c r="L28" s="22">
        <f t="shared" si="2"/>
        <v>1.9490199993015267E-2</v>
      </c>
      <c r="M28" s="32"/>
    </row>
    <row r="29" spans="1:13" x14ac:dyDescent="0.2">
      <c r="A29" s="45"/>
      <c r="B29" s="12">
        <v>40</v>
      </c>
      <c r="C29" s="43" t="s">
        <v>69</v>
      </c>
      <c r="D29" s="43"/>
      <c r="E29" s="15">
        <f>VLOOKUP(C29,RA!B32:D58,3,0)</f>
        <v>3.1623999999999999</v>
      </c>
      <c r="F29" s="25">
        <f>VLOOKUP(C29,RA!B33:I62,8,0)</f>
        <v>8.9999999999999998E-4</v>
      </c>
      <c r="G29" s="16">
        <f t="shared" si="0"/>
        <v>3.1614999999999998</v>
      </c>
      <c r="H29" s="27">
        <f>RA!J33</f>
        <v>2.8459397925626E-2</v>
      </c>
      <c r="I29" s="20">
        <f>VLOOKUP(B29,RMS!B:D,3,FALSE)</f>
        <v>3.1623999999999999</v>
      </c>
      <c r="J29" s="21">
        <f>VLOOKUP(B29,RMS!B:E,4,FALSE)</f>
        <v>3.1615000000000002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205337.90669999999</v>
      </c>
      <c r="F30" s="25">
        <f>VLOOKUP(C30,RA!B34:I64,8,0)</f>
        <v>15378.6034</v>
      </c>
      <c r="G30" s="16">
        <f t="shared" si="0"/>
        <v>189959.3033</v>
      </c>
      <c r="H30" s="27">
        <f>RA!J34</f>
        <v>7.48941276705827</v>
      </c>
      <c r="I30" s="20">
        <f>VLOOKUP(B30,RMS!B:D,3,FALSE)</f>
        <v>205337.92110000001</v>
      </c>
      <c r="J30" s="21">
        <f>VLOOKUP(B30,RMS!B:E,4,FALSE)</f>
        <v>189959.30979999999</v>
      </c>
      <c r="K30" s="22">
        <f t="shared" si="1"/>
        <v>-1.4400000014575198E-2</v>
      </c>
      <c r="L30" s="22">
        <f t="shared" si="2"/>
        <v>-6.4999999885912985E-3</v>
      </c>
      <c r="M30" s="32"/>
    </row>
    <row r="31" spans="1:13" s="35" customFormat="1" ht="12" thickBot="1" x14ac:dyDescent="0.25">
      <c r="A31" s="45"/>
      <c r="B31" s="12">
        <v>70</v>
      </c>
      <c r="C31" s="46" t="s">
        <v>64</v>
      </c>
      <c r="D31" s="47"/>
      <c r="E31" s="15">
        <f>VLOOKUP(C31,RA!B34:D61,3,0)</f>
        <v>131746.18</v>
      </c>
      <c r="F31" s="25">
        <f>VLOOKUP(C31,RA!B34:I65,8,0)</f>
        <v>-7219.9</v>
      </c>
      <c r="G31" s="16">
        <f t="shared" si="0"/>
        <v>138966.07999999999</v>
      </c>
      <c r="H31" s="27">
        <f>RA!J34</f>
        <v>7.48941276705827</v>
      </c>
      <c r="I31" s="20">
        <f>VLOOKUP(B31,RMS!B:D,3,FALSE)</f>
        <v>131746.18</v>
      </c>
      <c r="J31" s="21">
        <f>VLOOKUP(B31,RMS!B:E,4,FALSE)</f>
        <v>138966.07999999999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1297164.44</v>
      </c>
      <c r="F32" s="25">
        <f>VLOOKUP(C32,RA!B34:I65,8,0)</f>
        <v>-179589.84</v>
      </c>
      <c r="G32" s="16">
        <f t="shared" si="0"/>
        <v>1476754.28</v>
      </c>
      <c r="H32" s="27">
        <f>RA!J34</f>
        <v>7.48941276705827</v>
      </c>
      <c r="I32" s="20">
        <f>VLOOKUP(B32,RMS!B:D,3,FALSE)</f>
        <v>1297164.44</v>
      </c>
      <c r="J32" s="21">
        <f>VLOOKUP(B32,RMS!B:E,4,FALSE)</f>
        <v>1476754.28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1325244.77</v>
      </c>
      <c r="F33" s="25">
        <f>VLOOKUP(C33,RA!B34:I66,8,0)</f>
        <v>-113843.56</v>
      </c>
      <c r="G33" s="16">
        <f t="shared" si="0"/>
        <v>1439088.33</v>
      </c>
      <c r="H33" s="27">
        <f>RA!J35</f>
        <v>4.8053115346224597</v>
      </c>
      <c r="I33" s="20">
        <f>VLOOKUP(B33,RMS!B:D,3,FALSE)</f>
        <v>1325244.77</v>
      </c>
      <c r="J33" s="21">
        <f>VLOOKUP(B33,RMS!B:E,4,FALSE)</f>
        <v>1439088.33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834338.94</v>
      </c>
      <c r="F34" s="25">
        <f>VLOOKUP(C34,RA!B34:I67,8,0)</f>
        <v>-207092.21</v>
      </c>
      <c r="G34" s="16">
        <f t="shared" si="0"/>
        <v>1041431.1499999999</v>
      </c>
      <c r="H34" s="27">
        <f>RA!J34</f>
        <v>7.48941276705827</v>
      </c>
      <c r="I34" s="20">
        <f>VLOOKUP(B34,RMS!B:D,3,FALSE)</f>
        <v>834338.94</v>
      </c>
      <c r="J34" s="21">
        <f>VLOOKUP(B34,RMS!B:E,4,FALSE)</f>
        <v>1041431.15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65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4.8053115346224597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50771.794399999999</v>
      </c>
      <c r="F36" s="25">
        <f>VLOOKUP(C36,RA!B8:I68,8,0)</f>
        <v>2687.3688000000002</v>
      </c>
      <c r="G36" s="16">
        <f t="shared" si="0"/>
        <v>48084.425600000002</v>
      </c>
      <c r="H36" s="27">
        <f>RA!J35</f>
        <v>4.8053115346224597</v>
      </c>
      <c r="I36" s="20">
        <f>VLOOKUP(B36,RMS!B:D,3,FALSE)</f>
        <v>50771.794871794897</v>
      </c>
      <c r="J36" s="21">
        <f>VLOOKUP(B36,RMS!B:E,4,FALSE)</f>
        <v>48084.427350427402</v>
      </c>
      <c r="K36" s="22">
        <f t="shared" si="1"/>
        <v>-4.7179489774862304E-4</v>
      </c>
      <c r="L36" s="22">
        <f t="shared" si="2"/>
        <v>-1.7504274001112208E-3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538850.18070000003</v>
      </c>
      <c r="F37" s="25">
        <f>VLOOKUP(C37,RA!B8:I69,8,0)</f>
        <v>28540.609899999999</v>
      </c>
      <c r="G37" s="16">
        <f t="shared" si="0"/>
        <v>510309.57080000004</v>
      </c>
      <c r="H37" s="27">
        <f>RA!J36</f>
        <v>-5.4801588934115602</v>
      </c>
      <c r="I37" s="20">
        <f>VLOOKUP(B37,RMS!B:D,3,FALSE)</f>
        <v>538850.18398717896</v>
      </c>
      <c r="J37" s="21">
        <f>VLOOKUP(B37,RMS!B:E,4,FALSE)</f>
        <v>510309.56349145301</v>
      </c>
      <c r="K37" s="22">
        <f t="shared" si="1"/>
        <v>-3.2871789298951626E-3</v>
      </c>
      <c r="L37" s="22">
        <f t="shared" si="2"/>
        <v>7.3085470357909799E-3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526079.81000000006</v>
      </c>
      <c r="F38" s="25">
        <f>VLOOKUP(C38,RA!B9:I70,8,0)</f>
        <v>-82372.52</v>
      </c>
      <c r="G38" s="16">
        <f t="shared" si="0"/>
        <v>608452.33000000007</v>
      </c>
      <c r="H38" s="27">
        <f>RA!J37</f>
        <v>-13.8448013576444</v>
      </c>
      <c r="I38" s="20">
        <f>VLOOKUP(B38,RMS!B:D,3,FALSE)</f>
        <v>526079.81000000006</v>
      </c>
      <c r="J38" s="21">
        <f>VLOOKUP(B38,RMS!B:E,4,FALSE)</f>
        <v>608452.32999999996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194096.68</v>
      </c>
      <c r="F39" s="25">
        <f>VLOOKUP(C39,RA!B10:I71,8,0)</f>
        <v>16450.28</v>
      </c>
      <c r="G39" s="16">
        <f t="shared" si="0"/>
        <v>177646.4</v>
      </c>
      <c r="H39" s="27">
        <f>RA!J38</f>
        <v>-8.5903798737496597</v>
      </c>
      <c r="I39" s="20">
        <f>VLOOKUP(B39,RMS!B:D,3,FALSE)</f>
        <v>194096.68</v>
      </c>
      <c r="J39" s="21">
        <f>VLOOKUP(B39,RMS!B:E,4,FALSE)</f>
        <v>177646.4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71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-24.821112868110902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48252.442999999999</v>
      </c>
      <c r="F41" s="25">
        <f>VLOOKUP(C41,RA!B8:I72,8,0)</f>
        <v>2240.0484999999999</v>
      </c>
      <c r="G41" s="16">
        <f t="shared" si="0"/>
        <v>46012.394500000002</v>
      </c>
      <c r="H41" s="27">
        <f>RA!J39</f>
        <v>-24.821112868110902</v>
      </c>
      <c r="I41" s="20">
        <f>VLOOKUP(B41,RMS!B:D,3,FALSE)</f>
        <v>48252.443082974103</v>
      </c>
      <c r="J41" s="21">
        <f>VLOOKUP(B41,RMS!B:E,4,FALSE)</f>
        <v>46012.394781030198</v>
      </c>
      <c r="K41" s="22">
        <f t="shared" si="1"/>
        <v>-8.2974103861488402E-5</v>
      </c>
      <c r="L41" s="22">
        <f t="shared" si="2"/>
        <v>-2.8103019576519728E-4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27069586.913600001</v>
      </c>
      <c r="E7" s="73">
        <v>16371275.687100001</v>
      </c>
      <c r="F7" s="74">
        <v>165.34806102452899</v>
      </c>
      <c r="G7" s="73">
        <v>13929769.2053</v>
      </c>
      <c r="H7" s="74">
        <v>94.329041024603399</v>
      </c>
      <c r="I7" s="73">
        <v>-354546.38540000003</v>
      </c>
      <c r="J7" s="74">
        <v>-1.30975912758341</v>
      </c>
      <c r="K7" s="73">
        <v>1635999.9617999999</v>
      </c>
      <c r="L7" s="74">
        <v>11.744630780943099</v>
      </c>
      <c r="M7" s="74">
        <v>-1.2167153995590001</v>
      </c>
      <c r="N7" s="73">
        <v>387592046.6656</v>
      </c>
      <c r="O7" s="73">
        <v>3242966720.1307001</v>
      </c>
      <c r="P7" s="73">
        <v>1060936</v>
      </c>
      <c r="Q7" s="73">
        <v>796639</v>
      </c>
      <c r="R7" s="74">
        <v>33.176507803409102</v>
      </c>
      <c r="S7" s="73">
        <v>25.514816080894601</v>
      </c>
      <c r="T7" s="73">
        <v>19.7415832269071</v>
      </c>
      <c r="U7" s="75">
        <v>22.626982047150801</v>
      </c>
      <c r="V7" s="63"/>
      <c r="W7" s="63"/>
    </row>
    <row r="8" spans="1:23" ht="12" customHeight="1" thickBot="1" x14ac:dyDescent="0.25">
      <c r="A8" s="53">
        <v>42510</v>
      </c>
      <c r="B8" s="62" t="s">
        <v>6</v>
      </c>
      <c r="C8" s="51"/>
      <c r="D8" s="76">
        <v>657791.70510000002</v>
      </c>
      <c r="E8" s="76">
        <v>624309.85419999994</v>
      </c>
      <c r="F8" s="77">
        <v>105.36301816714101</v>
      </c>
      <c r="G8" s="76">
        <v>453244.5417</v>
      </c>
      <c r="H8" s="77">
        <v>45.129537055823803</v>
      </c>
      <c r="I8" s="76">
        <v>108799.7291</v>
      </c>
      <c r="J8" s="77">
        <v>16.540149146979601</v>
      </c>
      <c r="K8" s="76">
        <v>117036.66130000001</v>
      </c>
      <c r="L8" s="77">
        <v>25.8219681721983</v>
      </c>
      <c r="M8" s="77">
        <v>-7.0379077021739997E-2</v>
      </c>
      <c r="N8" s="76">
        <v>11692689.6832</v>
      </c>
      <c r="O8" s="76">
        <v>118908932.84280001</v>
      </c>
      <c r="P8" s="76">
        <v>29326</v>
      </c>
      <c r="Q8" s="76">
        <v>20928</v>
      </c>
      <c r="R8" s="77">
        <v>40.128058103975498</v>
      </c>
      <c r="S8" s="76">
        <v>22.430324800518299</v>
      </c>
      <c r="T8" s="76">
        <v>20.1177358944954</v>
      </c>
      <c r="U8" s="78">
        <v>10.310099949910001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73035.650500000003</v>
      </c>
      <c r="E9" s="76">
        <v>87543.809200000003</v>
      </c>
      <c r="F9" s="77">
        <v>83.427544640129696</v>
      </c>
      <c r="G9" s="76">
        <v>59438.989399999999</v>
      </c>
      <c r="H9" s="77">
        <v>22.874987003059701</v>
      </c>
      <c r="I9" s="76">
        <v>16019.6819</v>
      </c>
      <c r="J9" s="77">
        <v>21.934057943387501</v>
      </c>
      <c r="K9" s="76">
        <v>12552.7819</v>
      </c>
      <c r="L9" s="77">
        <v>21.1187673725826</v>
      </c>
      <c r="M9" s="77">
        <v>0.27618579113526998</v>
      </c>
      <c r="N9" s="76">
        <v>1355440.179</v>
      </c>
      <c r="O9" s="76">
        <v>16299844.9475</v>
      </c>
      <c r="P9" s="76">
        <v>3989</v>
      </c>
      <c r="Q9" s="76">
        <v>2609</v>
      </c>
      <c r="R9" s="77">
        <v>52.893829053277102</v>
      </c>
      <c r="S9" s="76">
        <v>18.309263098520901</v>
      </c>
      <c r="T9" s="76">
        <v>16.315001686469898</v>
      </c>
      <c r="U9" s="78">
        <v>10.8920899837423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115880.96369999999</v>
      </c>
      <c r="E10" s="76">
        <v>125197.4656</v>
      </c>
      <c r="F10" s="77">
        <v>92.558553916925305</v>
      </c>
      <c r="G10" s="76">
        <v>102115.12820000001</v>
      </c>
      <c r="H10" s="77">
        <v>13.4807013834802</v>
      </c>
      <c r="I10" s="76">
        <v>34424.665099999998</v>
      </c>
      <c r="J10" s="77">
        <v>29.706919929593202</v>
      </c>
      <c r="K10" s="76">
        <v>29322.510999999999</v>
      </c>
      <c r="L10" s="77">
        <v>28.715148790265101</v>
      </c>
      <c r="M10" s="77">
        <v>0.174001268172429</v>
      </c>
      <c r="N10" s="76">
        <v>2322380.1811000002</v>
      </c>
      <c r="O10" s="76">
        <v>27796893.6118</v>
      </c>
      <c r="P10" s="76">
        <v>104237</v>
      </c>
      <c r="Q10" s="76">
        <v>78354</v>
      </c>
      <c r="R10" s="77">
        <v>33.033412461393198</v>
      </c>
      <c r="S10" s="76">
        <v>1.11170662720531</v>
      </c>
      <c r="T10" s="76">
        <v>0.93215345610945199</v>
      </c>
      <c r="U10" s="78">
        <v>16.151128967111799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54368.157299999999</v>
      </c>
      <c r="E11" s="76">
        <v>76931.123900000006</v>
      </c>
      <c r="F11" s="77">
        <v>70.671211525092502</v>
      </c>
      <c r="G11" s="76">
        <v>63725.6973</v>
      </c>
      <c r="H11" s="77">
        <v>-14.6840919699124</v>
      </c>
      <c r="I11" s="76">
        <v>6968.9583000000002</v>
      </c>
      <c r="J11" s="77">
        <v>12.8180880980493</v>
      </c>
      <c r="K11" s="76">
        <v>14994.797399999999</v>
      </c>
      <c r="L11" s="77">
        <v>23.530220986691301</v>
      </c>
      <c r="M11" s="77">
        <v>-0.53524158319071402</v>
      </c>
      <c r="N11" s="76">
        <v>1068966.1143</v>
      </c>
      <c r="O11" s="76">
        <v>9584662.8877000008</v>
      </c>
      <c r="P11" s="76">
        <v>2544</v>
      </c>
      <c r="Q11" s="76">
        <v>1845</v>
      </c>
      <c r="R11" s="77">
        <v>37.886178861788601</v>
      </c>
      <c r="S11" s="76">
        <v>21.371131014150901</v>
      </c>
      <c r="T11" s="76">
        <v>20.421404769647701</v>
      </c>
      <c r="U11" s="78">
        <v>4.4439680982461196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277937.47070000001</v>
      </c>
      <c r="E12" s="76">
        <v>255297.18640000001</v>
      </c>
      <c r="F12" s="77">
        <v>108.868207526787</v>
      </c>
      <c r="G12" s="76">
        <v>182929.8738</v>
      </c>
      <c r="H12" s="77">
        <v>51.936621901282898</v>
      </c>
      <c r="I12" s="76">
        <v>24253.2536</v>
      </c>
      <c r="J12" s="77">
        <v>8.7261546774952308</v>
      </c>
      <c r="K12" s="76">
        <v>28573.000499999998</v>
      </c>
      <c r="L12" s="77">
        <v>15.6196469753427</v>
      </c>
      <c r="M12" s="77">
        <v>-0.15118282379899201</v>
      </c>
      <c r="N12" s="76">
        <v>4028598.6247</v>
      </c>
      <c r="O12" s="76">
        <v>31672024.258299999</v>
      </c>
      <c r="P12" s="76">
        <v>2986</v>
      </c>
      <c r="Q12" s="76">
        <v>1722</v>
      </c>
      <c r="R12" s="77">
        <v>73.403019744483203</v>
      </c>
      <c r="S12" s="76">
        <v>93.0801978231748</v>
      </c>
      <c r="T12" s="76">
        <v>86.133464111498299</v>
      </c>
      <c r="U12" s="78">
        <v>7.46317033497641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226679.4626</v>
      </c>
      <c r="E13" s="76">
        <v>322963.23479999998</v>
      </c>
      <c r="F13" s="77">
        <v>70.187389205577801</v>
      </c>
      <c r="G13" s="76">
        <v>248969.13159999999</v>
      </c>
      <c r="H13" s="77">
        <v>-8.9527841691680798</v>
      </c>
      <c r="I13" s="76">
        <v>64453.264000000003</v>
      </c>
      <c r="J13" s="77">
        <v>28.433658374130999</v>
      </c>
      <c r="K13" s="76">
        <v>74460.674100000004</v>
      </c>
      <c r="L13" s="77">
        <v>29.907592809389101</v>
      </c>
      <c r="M13" s="77">
        <v>-0.13439859658751099</v>
      </c>
      <c r="N13" s="76">
        <v>4684295.1338999998</v>
      </c>
      <c r="O13" s="76">
        <v>50699017.958099999</v>
      </c>
      <c r="P13" s="76">
        <v>10445</v>
      </c>
      <c r="Q13" s="76">
        <v>7663</v>
      </c>
      <c r="R13" s="77">
        <v>36.304319457131697</v>
      </c>
      <c r="S13" s="76">
        <v>21.702198429870698</v>
      </c>
      <c r="T13" s="76">
        <v>19.617867140806499</v>
      </c>
      <c r="U13" s="78">
        <v>9.6042403068042006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140177.42310000001</v>
      </c>
      <c r="E14" s="76">
        <v>186605.01420000001</v>
      </c>
      <c r="F14" s="77">
        <v>75.119858756721499</v>
      </c>
      <c r="G14" s="76">
        <v>163326.82740000001</v>
      </c>
      <c r="H14" s="77">
        <v>-14.1736692425338</v>
      </c>
      <c r="I14" s="76">
        <v>30210.251400000001</v>
      </c>
      <c r="J14" s="77">
        <v>21.5514386924124</v>
      </c>
      <c r="K14" s="76">
        <v>35355.825299999997</v>
      </c>
      <c r="L14" s="77">
        <v>21.6472859130551</v>
      </c>
      <c r="M14" s="77">
        <v>-0.14553680634913599</v>
      </c>
      <c r="N14" s="76">
        <v>2892815.4138000002</v>
      </c>
      <c r="O14" s="76">
        <v>23326448.816100001</v>
      </c>
      <c r="P14" s="76">
        <v>3092</v>
      </c>
      <c r="Q14" s="76">
        <v>2714</v>
      </c>
      <c r="R14" s="77">
        <v>13.927781871776</v>
      </c>
      <c r="S14" s="76">
        <v>45.335518467011603</v>
      </c>
      <c r="T14" s="76">
        <v>31.444543478260901</v>
      </c>
      <c r="U14" s="78">
        <v>30.640379681239398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182116.21109999999</v>
      </c>
      <c r="E15" s="76">
        <v>131770.003</v>
      </c>
      <c r="F15" s="77">
        <v>138.207639791888</v>
      </c>
      <c r="G15" s="76">
        <v>107785.9068</v>
      </c>
      <c r="H15" s="77">
        <v>68.961060408316797</v>
      </c>
      <c r="I15" s="76">
        <v>4591.3638000000001</v>
      </c>
      <c r="J15" s="77">
        <v>2.5211175722730599</v>
      </c>
      <c r="K15" s="76">
        <v>26248.634699999999</v>
      </c>
      <c r="L15" s="77">
        <v>24.352566563924899</v>
      </c>
      <c r="M15" s="77">
        <v>-0.82508180511194396</v>
      </c>
      <c r="N15" s="76">
        <v>2631789.3298999998</v>
      </c>
      <c r="O15" s="76">
        <v>19244913.727000002</v>
      </c>
      <c r="P15" s="76">
        <v>4841</v>
      </c>
      <c r="Q15" s="76">
        <v>3156</v>
      </c>
      <c r="R15" s="77">
        <v>53.390367553865701</v>
      </c>
      <c r="S15" s="76">
        <v>37.6195437099773</v>
      </c>
      <c r="T15" s="76">
        <v>30.410729087452498</v>
      </c>
      <c r="U15" s="78">
        <v>19.162419082220101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1312021.0658</v>
      </c>
      <c r="E16" s="76">
        <v>897842.79920000001</v>
      </c>
      <c r="F16" s="77">
        <v>146.13037682866599</v>
      </c>
      <c r="G16" s="76">
        <v>654594.85439999995</v>
      </c>
      <c r="H16" s="77">
        <v>100.432535786215</v>
      </c>
      <c r="I16" s="76">
        <v>-89651.866299999994</v>
      </c>
      <c r="J16" s="77">
        <v>-6.8331118026169104</v>
      </c>
      <c r="K16" s="76">
        <v>28417.344300000001</v>
      </c>
      <c r="L16" s="77">
        <v>4.3412110726179298</v>
      </c>
      <c r="M16" s="77">
        <v>-4.15482915481304</v>
      </c>
      <c r="N16" s="76">
        <v>22216721.324200001</v>
      </c>
      <c r="O16" s="76">
        <v>160843138.19530001</v>
      </c>
      <c r="P16" s="76">
        <v>48616</v>
      </c>
      <c r="Q16" s="76">
        <v>33665</v>
      </c>
      <c r="R16" s="77">
        <v>44.411109460864402</v>
      </c>
      <c r="S16" s="76">
        <v>26.987433474576299</v>
      </c>
      <c r="T16" s="76">
        <v>28.111188866775599</v>
      </c>
      <c r="U16" s="78">
        <v>-4.1639950433150696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597105.20140000002</v>
      </c>
      <c r="E17" s="76">
        <v>547087.29570000002</v>
      </c>
      <c r="F17" s="77">
        <v>109.142582197235</v>
      </c>
      <c r="G17" s="76">
        <v>461416.1323</v>
      </c>
      <c r="H17" s="77">
        <v>29.4070925573488</v>
      </c>
      <c r="I17" s="76">
        <v>43038.942799999997</v>
      </c>
      <c r="J17" s="77">
        <v>7.2079329905499003</v>
      </c>
      <c r="K17" s="76">
        <v>46113.779000000002</v>
      </c>
      <c r="L17" s="77">
        <v>9.9939676513126603</v>
      </c>
      <c r="M17" s="77">
        <v>-6.6679336776975004E-2</v>
      </c>
      <c r="N17" s="76">
        <v>18013613.6822</v>
      </c>
      <c r="O17" s="76">
        <v>192269915.0508</v>
      </c>
      <c r="P17" s="76">
        <v>13614</v>
      </c>
      <c r="Q17" s="76">
        <v>10404</v>
      </c>
      <c r="R17" s="77">
        <v>30.8535178777393</v>
      </c>
      <c r="S17" s="76">
        <v>43.859644586455097</v>
      </c>
      <c r="T17" s="76">
        <v>39.498859284890401</v>
      </c>
      <c r="U17" s="78">
        <v>9.9425915159180303</v>
      </c>
    </row>
    <row r="18" spans="1:21" ht="12" customHeight="1" thickBot="1" x14ac:dyDescent="0.25">
      <c r="A18" s="54"/>
      <c r="B18" s="62" t="s">
        <v>16</v>
      </c>
      <c r="C18" s="51"/>
      <c r="D18" s="76">
        <v>2181063.3520999998</v>
      </c>
      <c r="E18" s="76">
        <v>1569430.0919000001</v>
      </c>
      <c r="F18" s="77">
        <v>138.97167916919099</v>
      </c>
      <c r="G18" s="76">
        <v>1406421.645</v>
      </c>
      <c r="H18" s="77">
        <v>55.078909646615998</v>
      </c>
      <c r="I18" s="76">
        <v>140169.21859999999</v>
      </c>
      <c r="J18" s="77">
        <v>6.4266459048537197</v>
      </c>
      <c r="K18" s="76">
        <v>152662.625</v>
      </c>
      <c r="L18" s="77">
        <v>10.8546839806351</v>
      </c>
      <c r="M18" s="77">
        <v>-8.1836706266514E-2</v>
      </c>
      <c r="N18" s="76">
        <v>31545274.4608</v>
      </c>
      <c r="O18" s="76">
        <v>360843292.04769999</v>
      </c>
      <c r="P18" s="76">
        <v>89515</v>
      </c>
      <c r="Q18" s="76">
        <v>60471</v>
      </c>
      <c r="R18" s="77">
        <v>48.029634039456901</v>
      </c>
      <c r="S18" s="76">
        <v>24.365339352063899</v>
      </c>
      <c r="T18" s="76">
        <v>21.4646028344165</v>
      </c>
      <c r="U18" s="78">
        <v>11.905175937562699</v>
      </c>
    </row>
    <row r="19" spans="1:21" ht="12" customHeight="1" thickBot="1" x14ac:dyDescent="0.25">
      <c r="A19" s="54"/>
      <c r="B19" s="62" t="s">
        <v>17</v>
      </c>
      <c r="C19" s="51"/>
      <c r="D19" s="76">
        <v>727100.8872</v>
      </c>
      <c r="E19" s="76">
        <v>582621.43640000001</v>
      </c>
      <c r="F19" s="77">
        <v>124.79816940700501</v>
      </c>
      <c r="G19" s="76">
        <v>535854.72790000006</v>
      </c>
      <c r="H19" s="77">
        <v>35.689926642895998</v>
      </c>
      <c r="I19" s="76">
        <v>-31827.715700000001</v>
      </c>
      <c r="J19" s="77">
        <v>-4.3773451883088299</v>
      </c>
      <c r="K19" s="76">
        <v>35738.192900000002</v>
      </c>
      <c r="L19" s="77">
        <v>6.6693809047942896</v>
      </c>
      <c r="M19" s="77">
        <v>-1.8905798843567201</v>
      </c>
      <c r="N19" s="76">
        <v>10202503.3936</v>
      </c>
      <c r="O19" s="76">
        <v>103955254.7509</v>
      </c>
      <c r="P19" s="76">
        <v>12352</v>
      </c>
      <c r="Q19" s="76">
        <v>9488</v>
      </c>
      <c r="R19" s="77">
        <v>30.185497470489</v>
      </c>
      <c r="S19" s="76">
        <v>58.865032966321202</v>
      </c>
      <c r="T19" s="76">
        <v>62.785707757167003</v>
      </c>
      <c r="U19" s="78">
        <v>-6.6604477960436501</v>
      </c>
    </row>
    <row r="20" spans="1:21" ht="12" thickBot="1" x14ac:dyDescent="0.25">
      <c r="A20" s="54"/>
      <c r="B20" s="62" t="s">
        <v>18</v>
      </c>
      <c r="C20" s="51"/>
      <c r="D20" s="76">
        <v>1946049.2058000001</v>
      </c>
      <c r="E20" s="76">
        <v>988365.97080000001</v>
      </c>
      <c r="F20" s="77">
        <v>196.895609854398</v>
      </c>
      <c r="G20" s="76">
        <v>756734.79929999996</v>
      </c>
      <c r="H20" s="77">
        <v>157.1639638616</v>
      </c>
      <c r="I20" s="76">
        <v>55583.400999999998</v>
      </c>
      <c r="J20" s="77">
        <v>2.8562176554600698</v>
      </c>
      <c r="K20" s="76">
        <v>69087.069000000003</v>
      </c>
      <c r="L20" s="77">
        <v>9.1296275873538999</v>
      </c>
      <c r="M20" s="77">
        <v>-0.19545868996121399</v>
      </c>
      <c r="N20" s="76">
        <v>25284277.223099999</v>
      </c>
      <c r="O20" s="76">
        <v>182644497.07609999</v>
      </c>
      <c r="P20" s="76">
        <v>54248</v>
      </c>
      <c r="Q20" s="76">
        <v>45349</v>
      </c>
      <c r="R20" s="77">
        <v>19.6233654545855</v>
      </c>
      <c r="S20" s="76">
        <v>35.873197275475597</v>
      </c>
      <c r="T20" s="76">
        <v>41.050710383911401</v>
      </c>
      <c r="U20" s="78">
        <v>-14.432817539727401</v>
      </c>
    </row>
    <row r="21" spans="1:21" ht="12" customHeight="1" thickBot="1" x14ac:dyDescent="0.25">
      <c r="A21" s="54"/>
      <c r="B21" s="62" t="s">
        <v>19</v>
      </c>
      <c r="C21" s="51"/>
      <c r="D21" s="76">
        <v>380083.41710000002</v>
      </c>
      <c r="E21" s="76">
        <v>295250.24219999998</v>
      </c>
      <c r="F21" s="77">
        <v>128.73263515988401</v>
      </c>
      <c r="G21" s="76">
        <v>266145.06679999997</v>
      </c>
      <c r="H21" s="77">
        <v>42.8106189116859</v>
      </c>
      <c r="I21" s="76">
        <v>32523.301599999999</v>
      </c>
      <c r="J21" s="77">
        <v>8.5568851827711008</v>
      </c>
      <c r="K21" s="76">
        <v>29701.4503</v>
      </c>
      <c r="L21" s="77">
        <v>11.159872567662401</v>
      </c>
      <c r="M21" s="77">
        <v>9.5007188925047004E-2</v>
      </c>
      <c r="N21" s="76">
        <v>6358760.0263</v>
      </c>
      <c r="O21" s="76">
        <v>63645944.9186</v>
      </c>
      <c r="P21" s="76">
        <v>33442</v>
      </c>
      <c r="Q21" s="76">
        <v>25844</v>
      </c>
      <c r="R21" s="77">
        <v>29.399473765671001</v>
      </c>
      <c r="S21" s="76">
        <v>11.3654511422762</v>
      </c>
      <c r="T21" s="76">
        <v>11.178587912087901</v>
      </c>
      <c r="U21" s="78">
        <v>1.6441338566244199</v>
      </c>
    </row>
    <row r="22" spans="1:21" ht="12" customHeight="1" thickBot="1" x14ac:dyDescent="0.25">
      <c r="A22" s="54"/>
      <c r="B22" s="62" t="s">
        <v>20</v>
      </c>
      <c r="C22" s="51"/>
      <c r="D22" s="76">
        <v>1357543.0996000001</v>
      </c>
      <c r="E22" s="76">
        <v>1188131.0166</v>
      </c>
      <c r="F22" s="77">
        <v>114.258703849412</v>
      </c>
      <c r="G22" s="76">
        <v>1069542.5608000001</v>
      </c>
      <c r="H22" s="77">
        <v>26.927450047857899</v>
      </c>
      <c r="I22" s="76">
        <v>2280.1107999999999</v>
      </c>
      <c r="J22" s="77">
        <v>0.16795863060788499</v>
      </c>
      <c r="K22" s="76">
        <v>132427.28969999999</v>
      </c>
      <c r="L22" s="77">
        <v>12.381675545566599</v>
      </c>
      <c r="M22" s="77">
        <v>-0.98278216819837305</v>
      </c>
      <c r="N22" s="76">
        <v>25034933.718600001</v>
      </c>
      <c r="O22" s="76">
        <v>203909685.34819999</v>
      </c>
      <c r="P22" s="76">
        <v>81516</v>
      </c>
      <c r="Q22" s="76">
        <v>59077</v>
      </c>
      <c r="R22" s="77">
        <v>37.982632835113499</v>
      </c>
      <c r="S22" s="76">
        <v>16.653701108984698</v>
      </c>
      <c r="T22" s="76">
        <v>16.582142410752098</v>
      </c>
      <c r="U22" s="78">
        <v>0.42968645686850698</v>
      </c>
    </row>
    <row r="23" spans="1:21" ht="12" thickBot="1" x14ac:dyDescent="0.25">
      <c r="A23" s="54"/>
      <c r="B23" s="62" t="s">
        <v>21</v>
      </c>
      <c r="C23" s="51"/>
      <c r="D23" s="76">
        <v>5583896.949</v>
      </c>
      <c r="E23" s="76">
        <v>2449689.5227999999</v>
      </c>
      <c r="F23" s="77">
        <v>227.943047354736</v>
      </c>
      <c r="G23" s="76">
        <v>2262373.3182999999</v>
      </c>
      <c r="H23" s="77">
        <v>146.81589478768601</v>
      </c>
      <c r="I23" s="76">
        <v>-774592.30440000002</v>
      </c>
      <c r="J23" s="77">
        <v>-13.871894690655401</v>
      </c>
      <c r="K23" s="76">
        <v>253005.86929999999</v>
      </c>
      <c r="L23" s="77">
        <v>11.1832060276469</v>
      </c>
      <c r="M23" s="77">
        <v>-4.0615586371300001</v>
      </c>
      <c r="N23" s="76">
        <v>56671676.671999998</v>
      </c>
      <c r="O23" s="76">
        <v>458629097.13020003</v>
      </c>
      <c r="P23" s="76">
        <v>115631</v>
      </c>
      <c r="Q23" s="76">
        <v>69631</v>
      </c>
      <c r="R23" s="77">
        <v>66.062529620427696</v>
      </c>
      <c r="S23" s="76">
        <v>48.290656908614501</v>
      </c>
      <c r="T23" s="76">
        <v>40.972078285533698</v>
      </c>
      <c r="U23" s="78">
        <v>15.1552683098316</v>
      </c>
    </row>
    <row r="24" spans="1:21" ht="12" thickBot="1" x14ac:dyDescent="0.25">
      <c r="A24" s="54"/>
      <c r="B24" s="62" t="s">
        <v>22</v>
      </c>
      <c r="C24" s="51"/>
      <c r="D24" s="76">
        <v>294471.8358</v>
      </c>
      <c r="E24" s="76">
        <v>230464.91450000001</v>
      </c>
      <c r="F24" s="77">
        <v>127.772956868018</v>
      </c>
      <c r="G24" s="76">
        <v>186168.9994</v>
      </c>
      <c r="H24" s="77">
        <v>58.174474133205202</v>
      </c>
      <c r="I24" s="76">
        <v>38482.980499999998</v>
      </c>
      <c r="J24" s="77">
        <v>13.0684757662655</v>
      </c>
      <c r="K24" s="76">
        <v>31569.1466</v>
      </c>
      <c r="L24" s="77">
        <v>16.957252121321801</v>
      </c>
      <c r="M24" s="77">
        <v>0.21900604370471</v>
      </c>
      <c r="N24" s="76">
        <v>4699817.1325000003</v>
      </c>
      <c r="O24" s="76">
        <v>44249128.765100002</v>
      </c>
      <c r="P24" s="76">
        <v>27250</v>
      </c>
      <c r="Q24" s="76">
        <v>20956</v>
      </c>
      <c r="R24" s="77">
        <v>30.034357701851501</v>
      </c>
      <c r="S24" s="76">
        <v>10.806305900917399</v>
      </c>
      <c r="T24" s="76">
        <v>9.7242368056881094</v>
      </c>
      <c r="U24" s="78">
        <v>10.0133117195716</v>
      </c>
    </row>
    <row r="25" spans="1:21" ht="12" thickBot="1" x14ac:dyDescent="0.25">
      <c r="A25" s="54"/>
      <c r="B25" s="62" t="s">
        <v>23</v>
      </c>
      <c r="C25" s="51"/>
      <c r="D25" s="76">
        <v>295929.5097</v>
      </c>
      <c r="E25" s="76">
        <v>246955.21859999999</v>
      </c>
      <c r="F25" s="77">
        <v>119.831243647183</v>
      </c>
      <c r="G25" s="76">
        <v>194996.28159999999</v>
      </c>
      <c r="H25" s="77">
        <v>51.761616822543601</v>
      </c>
      <c r="I25" s="76">
        <v>18619.530599999998</v>
      </c>
      <c r="J25" s="77">
        <v>6.2918803261207801</v>
      </c>
      <c r="K25" s="76">
        <v>14049.013199999999</v>
      </c>
      <c r="L25" s="77">
        <v>7.2047595393736996</v>
      </c>
      <c r="M25" s="77">
        <v>0.32532657880910798</v>
      </c>
      <c r="N25" s="76">
        <v>5106085.8194000004</v>
      </c>
      <c r="O25" s="76">
        <v>57147142.306000002</v>
      </c>
      <c r="P25" s="76">
        <v>19308</v>
      </c>
      <c r="Q25" s="76">
        <v>16072</v>
      </c>
      <c r="R25" s="77">
        <v>20.134395221503201</v>
      </c>
      <c r="S25" s="76">
        <v>15.3267821472965</v>
      </c>
      <c r="T25" s="76">
        <v>14.833241550522599</v>
      </c>
      <c r="U25" s="78">
        <v>3.2201188222725898</v>
      </c>
    </row>
    <row r="26" spans="1:21" ht="12" thickBot="1" x14ac:dyDescent="0.25">
      <c r="A26" s="54"/>
      <c r="B26" s="62" t="s">
        <v>24</v>
      </c>
      <c r="C26" s="51"/>
      <c r="D26" s="76">
        <v>611338.87439999997</v>
      </c>
      <c r="E26" s="76">
        <v>527279.12829999998</v>
      </c>
      <c r="F26" s="77">
        <v>115.94217210361001</v>
      </c>
      <c r="G26" s="76">
        <v>434292.66389999999</v>
      </c>
      <c r="H26" s="77">
        <v>40.766567160058301</v>
      </c>
      <c r="I26" s="76">
        <v>128160.9641</v>
      </c>
      <c r="J26" s="77">
        <v>20.9639807751117</v>
      </c>
      <c r="K26" s="76">
        <v>106831.9984</v>
      </c>
      <c r="L26" s="77">
        <v>24.599079671444599</v>
      </c>
      <c r="M26" s="77">
        <v>0.19964959955293701</v>
      </c>
      <c r="N26" s="76">
        <v>11430893.785599999</v>
      </c>
      <c r="O26" s="76">
        <v>104629671.8784</v>
      </c>
      <c r="P26" s="76">
        <v>42247</v>
      </c>
      <c r="Q26" s="76">
        <v>34256</v>
      </c>
      <c r="R26" s="77">
        <v>23.327300326949999</v>
      </c>
      <c r="S26" s="76">
        <v>14.470586654673699</v>
      </c>
      <c r="T26" s="76">
        <v>14.593563445819701</v>
      </c>
      <c r="U26" s="78">
        <v>-0.84983970643848195</v>
      </c>
    </row>
    <row r="27" spans="1:21" ht="12" thickBot="1" x14ac:dyDescent="0.25">
      <c r="A27" s="54"/>
      <c r="B27" s="62" t="s">
        <v>25</v>
      </c>
      <c r="C27" s="51"/>
      <c r="D27" s="76">
        <v>247159.16889999999</v>
      </c>
      <c r="E27" s="76">
        <v>234248.48199999999</v>
      </c>
      <c r="F27" s="77">
        <v>105.511534926404</v>
      </c>
      <c r="G27" s="76">
        <v>189569.1501</v>
      </c>
      <c r="H27" s="77">
        <v>30.379425539240199</v>
      </c>
      <c r="I27" s="76">
        <v>61460.513599999998</v>
      </c>
      <c r="J27" s="77">
        <v>24.866774667326499</v>
      </c>
      <c r="K27" s="76">
        <v>54639.0743</v>
      </c>
      <c r="L27" s="77">
        <v>28.822766927623601</v>
      </c>
      <c r="M27" s="77">
        <v>0.12484544050922899</v>
      </c>
      <c r="N27" s="76">
        <v>4160443.8931999998</v>
      </c>
      <c r="O27" s="76">
        <v>36008367.742299996</v>
      </c>
      <c r="P27" s="76">
        <v>31222</v>
      </c>
      <c r="Q27" s="76">
        <v>23390</v>
      </c>
      <c r="R27" s="77">
        <v>33.484395040615603</v>
      </c>
      <c r="S27" s="76">
        <v>7.9161863077317296</v>
      </c>
      <c r="T27" s="76">
        <v>7.5114599273193701</v>
      </c>
      <c r="U27" s="78">
        <v>5.1126434457089998</v>
      </c>
    </row>
    <row r="28" spans="1:21" ht="12" thickBot="1" x14ac:dyDescent="0.25">
      <c r="A28" s="54"/>
      <c r="B28" s="62" t="s">
        <v>26</v>
      </c>
      <c r="C28" s="51"/>
      <c r="D28" s="76">
        <v>1197430.4491000001</v>
      </c>
      <c r="E28" s="76">
        <v>805390.94310000003</v>
      </c>
      <c r="F28" s="77">
        <v>148.676920116709</v>
      </c>
      <c r="G28" s="76">
        <v>659180.53020000004</v>
      </c>
      <c r="H28" s="77">
        <v>81.654401827780205</v>
      </c>
      <c r="I28" s="76">
        <v>-16736.504000000001</v>
      </c>
      <c r="J28" s="77">
        <v>-1.39770155440588</v>
      </c>
      <c r="K28" s="76">
        <v>26689.790300000001</v>
      </c>
      <c r="L28" s="77">
        <v>4.0489348633980597</v>
      </c>
      <c r="M28" s="77">
        <v>-1.62707514041427</v>
      </c>
      <c r="N28" s="76">
        <v>18027977.120099999</v>
      </c>
      <c r="O28" s="76">
        <v>151061373.59240001</v>
      </c>
      <c r="P28" s="76">
        <v>45842</v>
      </c>
      <c r="Q28" s="76">
        <v>39888</v>
      </c>
      <c r="R28" s="77">
        <v>14.926795026073</v>
      </c>
      <c r="S28" s="76">
        <v>26.1208160442389</v>
      </c>
      <c r="T28" s="76">
        <v>23.857180545527498</v>
      </c>
      <c r="U28" s="78">
        <v>8.6660213634890795</v>
      </c>
    </row>
    <row r="29" spans="1:21" ht="12" thickBot="1" x14ac:dyDescent="0.25">
      <c r="A29" s="54"/>
      <c r="B29" s="62" t="s">
        <v>27</v>
      </c>
      <c r="C29" s="51"/>
      <c r="D29" s="76">
        <v>848698.4044</v>
      </c>
      <c r="E29" s="76">
        <v>699867.2916</v>
      </c>
      <c r="F29" s="77">
        <v>121.26561915184701</v>
      </c>
      <c r="G29" s="76">
        <v>554312.89080000005</v>
      </c>
      <c r="H29" s="77">
        <v>53.108184652739098</v>
      </c>
      <c r="I29" s="76">
        <v>119779.1346</v>
      </c>
      <c r="J29" s="77">
        <v>14.1132743951227</v>
      </c>
      <c r="K29" s="76">
        <v>96479.847399999999</v>
      </c>
      <c r="L29" s="77">
        <v>17.405304657583802</v>
      </c>
      <c r="M29" s="77">
        <v>0.24149382309242801</v>
      </c>
      <c r="N29" s="76">
        <v>15716654.7512</v>
      </c>
      <c r="O29" s="76">
        <v>114155591.8758</v>
      </c>
      <c r="P29" s="76">
        <v>121050</v>
      </c>
      <c r="Q29" s="76">
        <v>105044</v>
      </c>
      <c r="R29" s="77">
        <v>15.2374243174289</v>
      </c>
      <c r="S29" s="76">
        <v>7.0111392350268504</v>
      </c>
      <c r="T29" s="76">
        <v>7.0793279206808597</v>
      </c>
      <c r="U29" s="78">
        <v>-0.97257640118378397</v>
      </c>
    </row>
    <row r="30" spans="1:21" ht="12" thickBot="1" x14ac:dyDescent="0.25">
      <c r="A30" s="54"/>
      <c r="B30" s="62" t="s">
        <v>28</v>
      </c>
      <c r="C30" s="51"/>
      <c r="D30" s="76">
        <v>1588523.9712</v>
      </c>
      <c r="E30" s="76">
        <v>1226052.3609</v>
      </c>
      <c r="F30" s="77">
        <v>129.564121554639</v>
      </c>
      <c r="G30" s="76">
        <v>1047489.8896</v>
      </c>
      <c r="H30" s="77">
        <v>51.650530183790302</v>
      </c>
      <c r="I30" s="76">
        <v>94857.473100000003</v>
      </c>
      <c r="J30" s="77">
        <v>5.9714222019793004</v>
      </c>
      <c r="K30" s="76">
        <v>163719.698</v>
      </c>
      <c r="L30" s="77">
        <v>15.6297162985047</v>
      </c>
      <c r="M30" s="77">
        <v>-0.42061050527957899</v>
      </c>
      <c r="N30" s="76">
        <v>26865949.838199999</v>
      </c>
      <c r="O30" s="76">
        <v>169094874.43709999</v>
      </c>
      <c r="P30" s="76">
        <v>83611</v>
      </c>
      <c r="Q30" s="76">
        <v>63083</v>
      </c>
      <c r="R30" s="77">
        <v>32.541255171757797</v>
      </c>
      <c r="S30" s="76">
        <v>18.998983042901099</v>
      </c>
      <c r="T30" s="76">
        <v>17.9768622671718</v>
      </c>
      <c r="U30" s="78">
        <v>5.3798709826794902</v>
      </c>
    </row>
    <row r="31" spans="1:21" ht="12" thickBot="1" x14ac:dyDescent="0.25">
      <c r="A31" s="54"/>
      <c r="B31" s="62" t="s">
        <v>29</v>
      </c>
      <c r="C31" s="51"/>
      <c r="D31" s="76">
        <v>881329.66339999996</v>
      </c>
      <c r="E31" s="76">
        <v>818052.55779999995</v>
      </c>
      <c r="F31" s="77">
        <v>107.735090489806</v>
      </c>
      <c r="G31" s="76">
        <v>608363.82010000001</v>
      </c>
      <c r="H31" s="77">
        <v>44.8688489159548</v>
      </c>
      <c r="I31" s="76">
        <v>26254.297399999999</v>
      </c>
      <c r="J31" s="77">
        <v>2.9789417615556002</v>
      </c>
      <c r="K31" s="76">
        <v>20746.454900000001</v>
      </c>
      <c r="L31" s="77">
        <v>3.4102052447152098</v>
      </c>
      <c r="M31" s="77">
        <v>0.26548355015583902</v>
      </c>
      <c r="N31" s="76">
        <v>31172426.5264</v>
      </c>
      <c r="O31" s="76">
        <v>191139029.1934</v>
      </c>
      <c r="P31" s="76">
        <v>34479</v>
      </c>
      <c r="Q31" s="76">
        <v>29018</v>
      </c>
      <c r="R31" s="77">
        <v>18.819353504721199</v>
      </c>
      <c r="S31" s="76">
        <v>25.561346425360401</v>
      </c>
      <c r="T31" s="76">
        <v>23.4242938520918</v>
      </c>
      <c r="U31" s="78">
        <v>8.3604851548364003</v>
      </c>
    </row>
    <row r="32" spans="1:21" ht="12" thickBot="1" x14ac:dyDescent="0.25">
      <c r="A32" s="54"/>
      <c r="B32" s="62" t="s">
        <v>30</v>
      </c>
      <c r="C32" s="51"/>
      <c r="D32" s="76">
        <v>131778.73869999999</v>
      </c>
      <c r="E32" s="76">
        <v>106597.19650000001</v>
      </c>
      <c r="F32" s="77">
        <v>123.62308111921099</v>
      </c>
      <c r="G32" s="76">
        <v>97654.941200000001</v>
      </c>
      <c r="H32" s="77">
        <v>34.943236953175301</v>
      </c>
      <c r="I32" s="76">
        <v>31758.543699999998</v>
      </c>
      <c r="J32" s="77">
        <v>24.0998995841808</v>
      </c>
      <c r="K32" s="76">
        <v>29650.5844</v>
      </c>
      <c r="L32" s="77">
        <v>30.362605348637501</v>
      </c>
      <c r="M32" s="77">
        <v>7.1093347488961997E-2</v>
      </c>
      <c r="N32" s="76">
        <v>2093594.0885999999</v>
      </c>
      <c r="O32" s="76">
        <v>17495985.755600002</v>
      </c>
      <c r="P32" s="76">
        <v>25775</v>
      </c>
      <c r="Q32" s="76">
        <v>19027</v>
      </c>
      <c r="R32" s="77">
        <v>35.465391286067202</v>
      </c>
      <c r="S32" s="76">
        <v>5.1126571755577102</v>
      </c>
      <c r="T32" s="76">
        <v>5.0205604772165904</v>
      </c>
      <c r="U32" s="78">
        <v>1.80134703303427</v>
      </c>
    </row>
    <row r="33" spans="1:21" ht="12" thickBot="1" x14ac:dyDescent="0.25">
      <c r="A33" s="54"/>
      <c r="B33" s="62" t="s">
        <v>70</v>
      </c>
      <c r="C33" s="51"/>
      <c r="D33" s="76">
        <v>3.1623999999999999</v>
      </c>
      <c r="E33" s="79"/>
      <c r="F33" s="79"/>
      <c r="G33" s="79"/>
      <c r="H33" s="79"/>
      <c r="I33" s="76">
        <v>8.9999999999999998E-4</v>
      </c>
      <c r="J33" s="77">
        <v>2.8459397925626E-2</v>
      </c>
      <c r="K33" s="79"/>
      <c r="L33" s="79"/>
      <c r="M33" s="79"/>
      <c r="N33" s="76">
        <v>3.1623999999999999</v>
      </c>
      <c r="O33" s="76">
        <v>304.29070000000002</v>
      </c>
      <c r="P33" s="76">
        <v>1</v>
      </c>
      <c r="Q33" s="79"/>
      <c r="R33" s="79"/>
      <c r="S33" s="76">
        <v>3.1623999999999999</v>
      </c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205337.90669999999</v>
      </c>
      <c r="E34" s="76">
        <v>143393.54790000001</v>
      </c>
      <c r="F34" s="77">
        <v>143.19884660584501</v>
      </c>
      <c r="G34" s="76">
        <v>107338.1844</v>
      </c>
      <c r="H34" s="77">
        <v>91.299962681314</v>
      </c>
      <c r="I34" s="76">
        <v>15378.6034</v>
      </c>
      <c r="J34" s="77">
        <v>7.48941276705827</v>
      </c>
      <c r="K34" s="76">
        <v>15498.665499999999</v>
      </c>
      <c r="L34" s="77">
        <v>14.439097872425</v>
      </c>
      <c r="M34" s="77">
        <v>-7.7466088935209997E-3</v>
      </c>
      <c r="N34" s="76">
        <v>2947828.5321</v>
      </c>
      <c r="O34" s="76">
        <v>29767825.258699998</v>
      </c>
      <c r="P34" s="76">
        <v>13323</v>
      </c>
      <c r="Q34" s="76">
        <v>10782</v>
      </c>
      <c r="R34" s="77">
        <v>23.5670562047858</v>
      </c>
      <c r="S34" s="76">
        <v>15.412287525332101</v>
      </c>
      <c r="T34" s="76">
        <v>15.493692320534199</v>
      </c>
      <c r="U34" s="78">
        <v>-0.52818113513837905</v>
      </c>
    </row>
    <row r="35" spans="1:21" ht="12" customHeight="1" thickBot="1" x14ac:dyDescent="0.25">
      <c r="A35" s="54"/>
      <c r="B35" s="62" t="s">
        <v>73</v>
      </c>
      <c r="C35" s="51"/>
      <c r="D35" s="76">
        <v>8189.7686999999996</v>
      </c>
      <c r="E35" s="79"/>
      <c r="F35" s="79"/>
      <c r="G35" s="79"/>
      <c r="H35" s="79"/>
      <c r="I35" s="76">
        <v>393.54390000000001</v>
      </c>
      <c r="J35" s="77">
        <v>4.8053115346224597</v>
      </c>
      <c r="K35" s="79"/>
      <c r="L35" s="79"/>
      <c r="M35" s="79"/>
      <c r="N35" s="76">
        <v>133209.62539999999</v>
      </c>
      <c r="O35" s="76">
        <v>136124.06969999999</v>
      </c>
      <c r="P35" s="76">
        <v>1233</v>
      </c>
      <c r="Q35" s="76">
        <v>832</v>
      </c>
      <c r="R35" s="77">
        <v>48.197115384615401</v>
      </c>
      <c r="S35" s="76">
        <v>6.6421481751824798</v>
      </c>
      <c r="T35" s="76">
        <v>6.6545256009615397</v>
      </c>
      <c r="U35" s="78">
        <v>-0.18634672778458899</v>
      </c>
    </row>
    <row r="36" spans="1:21" ht="12" customHeight="1" thickBot="1" x14ac:dyDescent="0.25">
      <c r="A36" s="54"/>
      <c r="B36" s="62" t="s">
        <v>64</v>
      </c>
      <c r="C36" s="51"/>
      <c r="D36" s="76">
        <v>131746.18</v>
      </c>
      <c r="E36" s="79"/>
      <c r="F36" s="79"/>
      <c r="G36" s="76">
        <v>75667.600000000006</v>
      </c>
      <c r="H36" s="77">
        <v>74.111746639248494</v>
      </c>
      <c r="I36" s="76">
        <v>-7219.9</v>
      </c>
      <c r="J36" s="77">
        <v>-5.4801588934115602</v>
      </c>
      <c r="K36" s="76">
        <v>2944.75</v>
      </c>
      <c r="L36" s="77">
        <v>3.89169208485534</v>
      </c>
      <c r="M36" s="77">
        <v>-3.4517870786993798</v>
      </c>
      <c r="N36" s="76">
        <v>3275498.57</v>
      </c>
      <c r="O36" s="76">
        <v>23170099.25</v>
      </c>
      <c r="P36" s="76">
        <v>91</v>
      </c>
      <c r="Q36" s="76">
        <v>67</v>
      </c>
      <c r="R36" s="77">
        <v>35.820895522388099</v>
      </c>
      <c r="S36" s="76">
        <v>1447.76021978022</v>
      </c>
      <c r="T36" s="76">
        <v>1462.9288059701501</v>
      </c>
      <c r="U36" s="78">
        <v>-1.0477277923986601</v>
      </c>
    </row>
    <row r="37" spans="1:21" ht="12" thickBot="1" x14ac:dyDescent="0.25">
      <c r="A37" s="54"/>
      <c r="B37" s="62" t="s">
        <v>35</v>
      </c>
      <c r="C37" s="51"/>
      <c r="D37" s="76">
        <v>1297164.44</v>
      </c>
      <c r="E37" s="79"/>
      <c r="F37" s="79"/>
      <c r="G37" s="76">
        <v>169757.34</v>
      </c>
      <c r="H37" s="77">
        <v>664.12863208153499</v>
      </c>
      <c r="I37" s="76">
        <v>-179589.84</v>
      </c>
      <c r="J37" s="77">
        <v>-13.8448013576444</v>
      </c>
      <c r="K37" s="76">
        <v>-14401.11</v>
      </c>
      <c r="L37" s="77">
        <v>-8.4833504106508801</v>
      </c>
      <c r="M37" s="77">
        <v>11.470555394688301</v>
      </c>
      <c r="N37" s="76">
        <v>7197016.6100000003</v>
      </c>
      <c r="O37" s="76">
        <v>66454482.270000003</v>
      </c>
      <c r="P37" s="76">
        <v>812</v>
      </c>
      <c r="Q37" s="76">
        <v>45</v>
      </c>
      <c r="R37" s="77">
        <v>1704.44444444444</v>
      </c>
      <c r="S37" s="76">
        <v>1597.4931527093599</v>
      </c>
      <c r="T37" s="76">
        <v>1648.7766666666701</v>
      </c>
      <c r="U37" s="78">
        <v>-3.2102493754248602</v>
      </c>
    </row>
    <row r="38" spans="1:21" ht="12" thickBot="1" x14ac:dyDescent="0.25">
      <c r="A38" s="54"/>
      <c r="B38" s="62" t="s">
        <v>36</v>
      </c>
      <c r="C38" s="51"/>
      <c r="D38" s="76">
        <v>1325244.77</v>
      </c>
      <c r="E38" s="79"/>
      <c r="F38" s="79"/>
      <c r="G38" s="76">
        <v>111854.7</v>
      </c>
      <c r="H38" s="77">
        <v>1084.7913140887199</v>
      </c>
      <c r="I38" s="76">
        <v>-113843.56</v>
      </c>
      <c r="J38" s="77">
        <v>-8.5903798737496597</v>
      </c>
      <c r="K38" s="76">
        <v>-5800.88</v>
      </c>
      <c r="L38" s="77">
        <v>-5.18608516226855</v>
      </c>
      <c r="M38" s="77">
        <v>18.625222380052701</v>
      </c>
      <c r="N38" s="76">
        <v>8542461.9000000004</v>
      </c>
      <c r="O38" s="76">
        <v>39157934.869999997</v>
      </c>
      <c r="P38" s="76">
        <v>560</v>
      </c>
      <c r="Q38" s="76">
        <v>14</v>
      </c>
      <c r="R38" s="77">
        <v>3900</v>
      </c>
      <c r="S38" s="76">
        <v>2366.5085178571399</v>
      </c>
      <c r="T38" s="76">
        <v>2468.1335714285701</v>
      </c>
      <c r="U38" s="78">
        <v>-4.2943033082107496</v>
      </c>
    </row>
    <row r="39" spans="1:21" ht="12" thickBot="1" x14ac:dyDescent="0.25">
      <c r="A39" s="54"/>
      <c r="B39" s="62" t="s">
        <v>37</v>
      </c>
      <c r="C39" s="51"/>
      <c r="D39" s="76">
        <v>834338.94</v>
      </c>
      <c r="E39" s="79"/>
      <c r="F39" s="79"/>
      <c r="G39" s="76">
        <v>132556.51999999999</v>
      </c>
      <c r="H39" s="77">
        <v>529.42127629783897</v>
      </c>
      <c r="I39" s="76">
        <v>-207092.21</v>
      </c>
      <c r="J39" s="77">
        <v>-24.821112868110902</v>
      </c>
      <c r="K39" s="76">
        <v>-23825.86</v>
      </c>
      <c r="L39" s="77">
        <v>-17.974113985490899</v>
      </c>
      <c r="M39" s="77">
        <v>7.6919091273095699</v>
      </c>
      <c r="N39" s="76">
        <v>6169440.1100000003</v>
      </c>
      <c r="O39" s="76">
        <v>40533481.479999997</v>
      </c>
      <c r="P39" s="76">
        <v>417</v>
      </c>
      <c r="Q39" s="76">
        <v>43</v>
      </c>
      <c r="R39" s="77">
        <v>869.76744186046506</v>
      </c>
      <c r="S39" s="76">
        <v>2000.8128057553999</v>
      </c>
      <c r="T39" s="76">
        <v>1227.0939534883701</v>
      </c>
      <c r="U39" s="78">
        <v>38.670226921848901</v>
      </c>
    </row>
    <row r="40" spans="1:21" ht="12" thickBot="1" x14ac:dyDescent="0.25">
      <c r="A40" s="54"/>
      <c r="B40" s="62" t="s">
        <v>66</v>
      </c>
      <c r="C40" s="51"/>
      <c r="D40" s="79"/>
      <c r="E40" s="79"/>
      <c r="F40" s="79"/>
      <c r="G40" s="76">
        <v>2.71</v>
      </c>
      <c r="H40" s="79"/>
      <c r="I40" s="79"/>
      <c r="J40" s="79"/>
      <c r="K40" s="76">
        <v>2.71</v>
      </c>
      <c r="L40" s="77">
        <v>100</v>
      </c>
      <c r="M40" s="79"/>
      <c r="N40" s="76">
        <v>2.76</v>
      </c>
      <c r="O40" s="76">
        <v>1247.21</v>
      </c>
      <c r="P40" s="79"/>
      <c r="Q40" s="79"/>
      <c r="R40" s="79"/>
      <c r="S40" s="79"/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50771.794399999999</v>
      </c>
      <c r="E41" s="79"/>
      <c r="F41" s="79"/>
      <c r="G41" s="76">
        <v>98146.153600000005</v>
      </c>
      <c r="H41" s="77">
        <v>-48.269195951455004</v>
      </c>
      <c r="I41" s="76">
        <v>2687.3688000000002</v>
      </c>
      <c r="J41" s="77">
        <v>5.29303490601073</v>
      </c>
      <c r="K41" s="76">
        <v>4876.1922999999997</v>
      </c>
      <c r="L41" s="77">
        <v>4.96829689309393</v>
      </c>
      <c r="M41" s="77">
        <v>-0.44887965144442699</v>
      </c>
      <c r="N41" s="76">
        <v>1046893.4152</v>
      </c>
      <c r="O41" s="76">
        <v>12507648.7114</v>
      </c>
      <c r="P41" s="76">
        <v>126</v>
      </c>
      <c r="Q41" s="76">
        <v>81</v>
      </c>
      <c r="R41" s="77">
        <v>55.5555555555556</v>
      </c>
      <c r="S41" s="76">
        <v>402.95074920634897</v>
      </c>
      <c r="T41" s="76">
        <v>478.19985185185197</v>
      </c>
      <c r="U41" s="78">
        <v>-18.6745161272719</v>
      </c>
    </row>
    <row r="42" spans="1:21" ht="12" thickBot="1" x14ac:dyDescent="0.25">
      <c r="A42" s="54"/>
      <c r="B42" s="62" t="s">
        <v>33</v>
      </c>
      <c r="C42" s="51"/>
      <c r="D42" s="76">
        <v>538850.18070000003</v>
      </c>
      <c r="E42" s="76">
        <v>1003937.9790000001</v>
      </c>
      <c r="F42" s="77">
        <v>53.673652354175999</v>
      </c>
      <c r="G42" s="76">
        <v>353030.86450000003</v>
      </c>
      <c r="H42" s="77">
        <v>52.635430747160598</v>
      </c>
      <c r="I42" s="76">
        <v>28540.609899999999</v>
      </c>
      <c r="J42" s="77">
        <v>5.2965761026421099</v>
      </c>
      <c r="K42" s="76">
        <v>21796.562600000001</v>
      </c>
      <c r="L42" s="77">
        <v>6.1741237925104997</v>
      </c>
      <c r="M42" s="77">
        <v>0.30940875512178201</v>
      </c>
      <c r="N42" s="76">
        <v>6786567.6337000001</v>
      </c>
      <c r="O42" s="76">
        <v>72978941.380899996</v>
      </c>
      <c r="P42" s="76">
        <v>2702</v>
      </c>
      <c r="Q42" s="76">
        <v>1072</v>
      </c>
      <c r="R42" s="77">
        <v>152.05223880597001</v>
      </c>
      <c r="S42" s="76">
        <v>199.42641772760899</v>
      </c>
      <c r="T42" s="76">
        <v>182.83168348880599</v>
      </c>
      <c r="U42" s="78">
        <v>8.3212316742656807</v>
      </c>
    </row>
    <row r="43" spans="1:21" ht="12" thickBot="1" x14ac:dyDescent="0.25">
      <c r="A43" s="54"/>
      <c r="B43" s="62" t="s">
        <v>38</v>
      </c>
      <c r="C43" s="51"/>
      <c r="D43" s="76">
        <v>526079.81000000006</v>
      </c>
      <c r="E43" s="79"/>
      <c r="F43" s="79"/>
      <c r="G43" s="76">
        <v>69273.52</v>
      </c>
      <c r="H43" s="77">
        <v>659.42410606534804</v>
      </c>
      <c r="I43" s="76">
        <v>-82372.52</v>
      </c>
      <c r="J43" s="77">
        <v>-15.6577991464831</v>
      </c>
      <c r="K43" s="76">
        <v>-676.52</v>
      </c>
      <c r="L43" s="77">
        <v>-0.97659249883649601</v>
      </c>
      <c r="M43" s="77">
        <v>120.75917932951</v>
      </c>
      <c r="N43" s="76">
        <v>3976426.68</v>
      </c>
      <c r="O43" s="76">
        <v>32030091.989999998</v>
      </c>
      <c r="P43" s="76">
        <v>348</v>
      </c>
      <c r="Q43" s="76">
        <v>21</v>
      </c>
      <c r="R43" s="77">
        <v>1557.1428571428601</v>
      </c>
      <c r="S43" s="76">
        <v>1511.7235919540201</v>
      </c>
      <c r="T43" s="76">
        <v>1249.77714285714</v>
      </c>
      <c r="U43" s="78">
        <v>17.327668264956699</v>
      </c>
    </row>
    <row r="44" spans="1:21" ht="12" thickBot="1" x14ac:dyDescent="0.25">
      <c r="A44" s="54"/>
      <c r="B44" s="62" t="s">
        <v>39</v>
      </c>
      <c r="C44" s="51"/>
      <c r="D44" s="76">
        <v>194096.68</v>
      </c>
      <c r="E44" s="79"/>
      <c r="F44" s="79"/>
      <c r="G44" s="76">
        <v>40327.379999999997</v>
      </c>
      <c r="H44" s="77">
        <v>381.30247985363798</v>
      </c>
      <c r="I44" s="76">
        <v>16450.28</v>
      </c>
      <c r="J44" s="77">
        <v>8.4753021020246209</v>
      </c>
      <c r="K44" s="76">
        <v>5032.8500000000004</v>
      </c>
      <c r="L44" s="77">
        <v>12.479982582553101</v>
      </c>
      <c r="M44" s="77">
        <v>2.2685814200701402</v>
      </c>
      <c r="N44" s="76">
        <v>1944120.39</v>
      </c>
      <c r="O44" s="76">
        <v>12660491.85</v>
      </c>
      <c r="P44" s="76">
        <v>127</v>
      </c>
      <c r="Q44" s="76">
        <v>22</v>
      </c>
      <c r="R44" s="77">
        <v>477.27272727272702</v>
      </c>
      <c r="S44" s="76">
        <v>1528.32031496063</v>
      </c>
      <c r="T44" s="76">
        <v>899.53409090909099</v>
      </c>
      <c r="U44" s="78">
        <v>41.142306223138597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48252.442999999999</v>
      </c>
      <c r="E46" s="82"/>
      <c r="F46" s="82"/>
      <c r="G46" s="81">
        <v>5165.8648999999996</v>
      </c>
      <c r="H46" s="83">
        <v>834.06320014292305</v>
      </c>
      <c r="I46" s="81">
        <v>2240.0484999999999</v>
      </c>
      <c r="J46" s="83">
        <v>4.6423525125971397</v>
      </c>
      <c r="K46" s="81">
        <v>478.48820000000001</v>
      </c>
      <c r="L46" s="83">
        <v>9.2624992961004509</v>
      </c>
      <c r="M46" s="83">
        <v>3.6815125221478802</v>
      </c>
      <c r="N46" s="81">
        <v>293999.16090000002</v>
      </c>
      <c r="O46" s="81">
        <v>4314013.5142000001</v>
      </c>
      <c r="P46" s="81">
        <v>18</v>
      </c>
      <c r="Q46" s="81">
        <v>6</v>
      </c>
      <c r="R46" s="83">
        <v>200</v>
      </c>
      <c r="S46" s="81">
        <v>2680.6912777777802</v>
      </c>
      <c r="T46" s="81">
        <v>559.47861666666699</v>
      </c>
      <c r="U46" s="84">
        <v>79.129315587192096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4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4" sqref="B34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104512</v>
      </c>
      <c r="D2" s="37">
        <v>657792.42703162401</v>
      </c>
      <c r="E2" s="37">
        <v>548991.98605470103</v>
      </c>
      <c r="F2" s="37">
        <v>108800.440976923</v>
      </c>
      <c r="G2" s="37">
        <v>548991.98605470103</v>
      </c>
      <c r="H2" s="37">
        <v>0.165402392161764</v>
      </c>
    </row>
    <row r="3" spans="1:8" x14ac:dyDescent="0.2">
      <c r="A3" s="37">
        <v>2</v>
      </c>
      <c r="B3" s="37">
        <v>13</v>
      </c>
      <c r="C3" s="37">
        <v>7278</v>
      </c>
      <c r="D3" s="37">
        <v>73035.683670940198</v>
      </c>
      <c r="E3" s="37">
        <v>57015.972034188002</v>
      </c>
      <c r="F3" s="37">
        <v>16019.711636752099</v>
      </c>
      <c r="G3" s="37">
        <v>57015.972034188002</v>
      </c>
      <c r="H3" s="37">
        <v>0.21934088696873699</v>
      </c>
    </row>
    <row r="4" spans="1:8" x14ac:dyDescent="0.2">
      <c r="A4" s="37">
        <v>3</v>
      </c>
      <c r="B4" s="37">
        <v>14</v>
      </c>
      <c r="C4" s="37">
        <v>118944</v>
      </c>
      <c r="D4" s="37">
        <v>115883.207117941</v>
      </c>
      <c r="E4" s="37">
        <v>81456.298461440194</v>
      </c>
      <c r="F4" s="37">
        <v>34426.908656501</v>
      </c>
      <c r="G4" s="37">
        <v>81456.298461440194</v>
      </c>
      <c r="H4" s="37">
        <v>0.29708280874089599</v>
      </c>
    </row>
    <row r="5" spans="1:8" x14ac:dyDescent="0.2">
      <c r="A5" s="37">
        <v>4</v>
      </c>
      <c r="B5" s="37">
        <v>15</v>
      </c>
      <c r="C5" s="37">
        <v>4069</v>
      </c>
      <c r="D5" s="37">
        <v>54368.169653929399</v>
      </c>
      <c r="E5" s="37">
        <v>47399.198102972499</v>
      </c>
      <c r="F5" s="37">
        <v>6968.9715509568096</v>
      </c>
      <c r="G5" s="37">
        <v>47399.198102972499</v>
      </c>
      <c r="H5" s="37">
        <v>0.128181095580678</v>
      </c>
    </row>
    <row r="6" spans="1:8" x14ac:dyDescent="0.2">
      <c r="A6" s="37">
        <v>5</v>
      </c>
      <c r="B6" s="37">
        <v>16</v>
      </c>
      <c r="C6" s="37">
        <v>7955</v>
      </c>
      <c r="D6" s="37">
        <v>277937.475011111</v>
      </c>
      <c r="E6" s="37">
        <v>253684.21418205099</v>
      </c>
      <c r="F6" s="37">
        <v>24253.2608290598</v>
      </c>
      <c r="G6" s="37">
        <v>253684.21418205099</v>
      </c>
      <c r="H6" s="37">
        <v>8.7261571431093504E-2</v>
      </c>
    </row>
    <row r="7" spans="1:8" x14ac:dyDescent="0.2">
      <c r="A7" s="37">
        <v>6</v>
      </c>
      <c r="B7" s="37">
        <v>17</v>
      </c>
      <c r="C7" s="37">
        <v>20276</v>
      </c>
      <c r="D7" s="37">
        <v>226679.76309059799</v>
      </c>
      <c r="E7" s="37">
        <v>162226.19715726501</v>
      </c>
      <c r="F7" s="37">
        <v>64453.565933333302</v>
      </c>
      <c r="G7" s="37">
        <v>162226.19715726501</v>
      </c>
      <c r="H7" s="37">
        <v>0.28433753880170098</v>
      </c>
    </row>
    <row r="8" spans="1:8" x14ac:dyDescent="0.2">
      <c r="A8" s="37">
        <v>7</v>
      </c>
      <c r="B8" s="37">
        <v>18</v>
      </c>
      <c r="C8" s="37">
        <v>47260</v>
      </c>
      <c r="D8" s="37">
        <v>140177.439152137</v>
      </c>
      <c r="E8" s="37">
        <v>109967.173334188</v>
      </c>
      <c r="F8" s="37">
        <v>30210.265817948701</v>
      </c>
      <c r="G8" s="37">
        <v>109967.173334188</v>
      </c>
      <c r="H8" s="37">
        <v>0.21551446509991601</v>
      </c>
    </row>
    <row r="9" spans="1:8" x14ac:dyDescent="0.2">
      <c r="A9" s="37">
        <v>8</v>
      </c>
      <c r="B9" s="37">
        <v>19</v>
      </c>
      <c r="C9" s="37">
        <v>30648</v>
      </c>
      <c r="D9" s="37">
        <v>182116.43226923101</v>
      </c>
      <c r="E9" s="37">
        <v>177524.847926496</v>
      </c>
      <c r="F9" s="37">
        <v>4591.5843427350401</v>
      </c>
      <c r="G9" s="37">
        <v>177524.847926496</v>
      </c>
      <c r="H9" s="37">
        <v>2.52123561038528E-2</v>
      </c>
    </row>
    <row r="10" spans="1:8" x14ac:dyDescent="0.2">
      <c r="A10" s="37">
        <v>9</v>
      </c>
      <c r="B10" s="37">
        <v>21</v>
      </c>
      <c r="C10" s="37">
        <v>353931</v>
      </c>
      <c r="D10" s="37">
        <v>1312020.63671282</v>
      </c>
      <c r="E10" s="37">
        <v>1401672.9324</v>
      </c>
      <c r="F10" s="37">
        <v>-89652.295687179503</v>
      </c>
      <c r="G10" s="37">
        <v>1401672.9324</v>
      </c>
      <c r="H10" s="37">
        <v>-6.8331467645049604E-2</v>
      </c>
    </row>
    <row r="11" spans="1:8" x14ac:dyDescent="0.2">
      <c r="A11" s="37">
        <v>10</v>
      </c>
      <c r="B11" s="37">
        <v>22</v>
      </c>
      <c r="C11" s="37">
        <v>47530</v>
      </c>
      <c r="D11" s="37">
        <v>597105.36440085503</v>
      </c>
      <c r="E11" s="37">
        <v>554066.25897179497</v>
      </c>
      <c r="F11" s="37">
        <v>43039.105429059797</v>
      </c>
      <c r="G11" s="37">
        <v>554066.25897179497</v>
      </c>
      <c r="H11" s="37">
        <v>7.2079582591333693E-2</v>
      </c>
    </row>
    <row r="12" spans="1:8" x14ac:dyDescent="0.2">
      <c r="A12" s="37">
        <v>11</v>
      </c>
      <c r="B12" s="37">
        <v>23</v>
      </c>
      <c r="C12" s="37">
        <v>251444.736</v>
      </c>
      <c r="D12" s="37">
        <v>2181063.9263128201</v>
      </c>
      <c r="E12" s="37">
        <v>2040894.08532308</v>
      </c>
      <c r="F12" s="37">
        <v>140169.840989744</v>
      </c>
      <c r="G12" s="37">
        <v>2040894.08532308</v>
      </c>
      <c r="H12" s="37">
        <v>6.4266727489600203E-2</v>
      </c>
    </row>
    <row r="13" spans="1:8" x14ac:dyDescent="0.2">
      <c r="A13" s="37">
        <v>12</v>
      </c>
      <c r="B13" s="37">
        <v>24</v>
      </c>
      <c r="C13" s="37">
        <v>19758</v>
      </c>
      <c r="D13" s="37">
        <v>727100.90018547</v>
      </c>
      <c r="E13" s="37">
        <v>758928.60226752097</v>
      </c>
      <c r="F13" s="37">
        <v>-31827.702082051299</v>
      </c>
      <c r="G13" s="37">
        <v>758928.60226752097</v>
      </c>
      <c r="H13" s="37">
        <v>-4.3773432372223198E-2</v>
      </c>
    </row>
    <row r="14" spans="1:8" x14ac:dyDescent="0.2">
      <c r="A14" s="37">
        <v>13</v>
      </c>
      <c r="B14" s="37">
        <v>25</v>
      </c>
      <c r="C14" s="37">
        <v>122718</v>
      </c>
      <c r="D14" s="37">
        <v>1946049.7095999999</v>
      </c>
      <c r="E14" s="37">
        <v>1890465.8048</v>
      </c>
      <c r="F14" s="37">
        <v>55583.904799999997</v>
      </c>
      <c r="G14" s="37">
        <v>1890465.8048</v>
      </c>
      <c r="H14" s="37">
        <v>2.8562428043744599E-2</v>
      </c>
    </row>
    <row r="15" spans="1:8" x14ac:dyDescent="0.2">
      <c r="A15" s="37">
        <v>14</v>
      </c>
      <c r="B15" s="37">
        <v>26</v>
      </c>
      <c r="C15" s="37">
        <v>78290</v>
      </c>
      <c r="D15" s="37">
        <v>380082.68363362801</v>
      </c>
      <c r="E15" s="37">
        <v>347560.115175221</v>
      </c>
      <c r="F15" s="37">
        <v>32522.568458407099</v>
      </c>
      <c r="G15" s="37">
        <v>347560.115175221</v>
      </c>
      <c r="H15" s="37">
        <v>8.5567088054336202E-2</v>
      </c>
    </row>
    <row r="16" spans="1:8" x14ac:dyDescent="0.2">
      <c r="A16" s="37">
        <v>15</v>
      </c>
      <c r="B16" s="37">
        <v>27</v>
      </c>
      <c r="C16" s="37">
        <v>193677.68900000001</v>
      </c>
      <c r="D16" s="37">
        <v>1357545.1967692301</v>
      </c>
      <c r="E16" s="37">
        <v>1355262.98978718</v>
      </c>
      <c r="F16" s="37">
        <v>2282.2069820512802</v>
      </c>
      <c r="G16" s="37">
        <v>1355262.98978718</v>
      </c>
      <c r="H16" s="37">
        <v>1.6811278088439501E-3</v>
      </c>
    </row>
    <row r="17" spans="1:8" x14ac:dyDescent="0.2">
      <c r="A17" s="37">
        <v>16</v>
      </c>
      <c r="B17" s="37">
        <v>29</v>
      </c>
      <c r="C17" s="37">
        <v>468118</v>
      </c>
      <c r="D17" s="37">
        <v>5583899.8708111104</v>
      </c>
      <c r="E17" s="37">
        <v>6358489.2751512798</v>
      </c>
      <c r="F17" s="37">
        <v>-774589.40434017102</v>
      </c>
      <c r="G17" s="37">
        <v>6358489.2751512798</v>
      </c>
      <c r="H17" s="37">
        <v>-0.138718354959981</v>
      </c>
    </row>
    <row r="18" spans="1:8" x14ac:dyDescent="0.2">
      <c r="A18" s="37">
        <v>17</v>
      </c>
      <c r="B18" s="37">
        <v>31</v>
      </c>
      <c r="C18" s="37">
        <v>33367.249000000003</v>
      </c>
      <c r="D18" s="37">
        <v>294471.92505895899</v>
      </c>
      <c r="E18" s="37">
        <v>255988.829838651</v>
      </c>
      <c r="F18" s="37">
        <v>38483.095220307703</v>
      </c>
      <c r="G18" s="37">
        <v>255988.829838651</v>
      </c>
      <c r="H18" s="37">
        <v>0.130685107629879</v>
      </c>
    </row>
    <row r="19" spans="1:8" x14ac:dyDescent="0.2">
      <c r="A19" s="37">
        <v>18</v>
      </c>
      <c r="B19" s="37">
        <v>32</v>
      </c>
      <c r="C19" s="37">
        <v>19291.828000000001</v>
      </c>
      <c r="D19" s="37">
        <v>295929.48834504199</v>
      </c>
      <c r="E19" s="37">
        <v>277309.97656473401</v>
      </c>
      <c r="F19" s="37">
        <v>18619.511780307599</v>
      </c>
      <c r="G19" s="37">
        <v>277309.97656473401</v>
      </c>
      <c r="H19" s="37">
        <v>6.2918744206383506E-2</v>
      </c>
    </row>
    <row r="20" spans="1:8" x14ac:dyDescent="0.2">
      <c r="A20" s="37">
        <v>19</v>
      </c>
      <c r="B20" s="37">
        <v>33</v>
      </c>
      <c r="C20" s="37">
        <v>46365.205000000002</v>
      </c>
      <c r="D20" s="37">
        <v>611338.83262334904</v>
      </c>
      <c r="E20" s="37">
        <v>483177.90306862397</v>
      </c>
      <c r="F20" s="37">
        <v>128160.92955472499</v>
      </c>
      <c r="G20" s="37">
        <v>483177.90306862397</v>
      </c>
      <c r="H20" s="37">
        <v>0.20963976556955599</v>
      </c>
    </row>
    <row r="21" spans="1:8" x14ac:dyDescent="0.2">
      <c r="A21" s="37">
        <v>20</v>
      </c>
      <c r="B21" s="37">
        <v>34</v>
      </c>
      <c r="C21" s="37">
        <v>40902.071000000004</v>
      </c>
      <c r="D21" s="37">
        <v>247158.905901324</v>
      </c>
      <c r="E21" s="37">
        <v>185698.66264519701</v>
      </c>
      <c r="F21" s="37">
        <v>61460.243256126698</v>
      </c>
      <c r="G21" s="37">
        <v>185698.66264519701</v>
      </c>
      <c r="H21" s="37">
        <v>0.248666917471565</v>
      </c>
    </row>
    <row r="22" spans="1:8" x14ac:dyDescent="0.2">
      <c r="A22" s="37">
        <v>21</v>
      </c>
      <c r="B22" s="37">
        <v>35</v>
      </c>
      <c r="C22" s="37">
        <v>39991.546999999999</v>
      </c>
      <c r="D22" s="37">
        <v>1197430.4491646001</v>
      </c>
      <c r="E22" s="37">
        <v>1214166.94906637</v>
      </c>
      <c r="F22" s="37">
        <v>-16736.499901769901</v>
      </c>
      <c r="G22" s="37">
        <v>1214166.94906637</v>
      </c>
      <c r="H22" s="37">
        <v>-1.39770121207844E-2</v>
      </c>
    </row>
    <row r="23" spans="1:8" x14ac:dyDescent="0.2">
      <c r="A23" s="37">
        <v>22</v>
      </c>
      <c r="B23" s="37">
        <v>36</v>
      </c>
      <c r="C23" s="37">
        <v>162230.1</v>
      </c>
      <c r="D23" s="37">
        <v>848699.55694513302</v>
      </c>
      <c r="E23" s="37">
        <v>728919.25183931296</v>
      </c>
      <c r="F23" s="37">
        <v>119780.30510582001</v>
      </c>
      <c r="G23" s="37">
        <v>728919.25183931296</v>
      </c>
      <c r="H23" s="37">
        <v>0.14113393146682601</v>
      </c>
    </row>
    <row r="24" spans="1:8" x14ac:dyDescent="0.2">
      <c r="A24" s="37">
        <v>23</v>
      </c>
      <c r="B24" s="37">
        <v>37</v>
      </c>
      <c r="C24" s="37">
        <v>170055.087</v>
      </c>
      <c r="D24" s="37">
        <v>1588523.8927734499</v>
      </c>
      <c r="E24" s="37">
        <v>1493666.5113357001</v>
      </c>
      <c r="F24" s="37">
        <v>94857.381437750199</v>
      </c>
      <c r="G24" s="37">
        <v>1493666.5113357001</v>
      </c>
      <c r="H24" s="37">
        <v>5.9714167265143198E-2</v>
      </c>
    </row>
    <row r="25" spans="1:8" x14ac:dyDescent="0.2">
      <c r="A25" s="37">
        <v>24</v>
      </c>
      <c r="B25" s="37">
        <v>38</v>
      </c>
      <c r="C25" s="37">
        <v>226779.88699999999</v>
      </c>
      <c r="D25" s="37">
        <v>881329.56433893798</v>
      </c>
      <c r="E25" s="37">
        <v>855075.32544159296</v>
      </c>
      <c r="F25" s="37">
        <v>26254.238897345102</v>
      </c>
      <c r="G25" s="37">
        <v>855075.32544159296</v>
      </c>
      <c r="H25" s="37">
        <v>2.9789354583875501E-2</v>
      </c>
    </row>
    <row r="26" spans="1:8" x14ac:dyDescent="0.2">
      <c r="A26" s="37">
        <v>25</v>
      </c>
      <c r="B26" s="37">
        <v>39</v>
      </c>
      <c r="C26" s="37">
        <v>203671.791</v>
      </c>
      <c r="D26" s="37">
        <v>131778.72266322499</v>
      </c>
      <c r="E26" s="37">
        <v>100020.1755098</v>
      </c>
      <c r="F26" s="37">
        <v>31758.547153424999</v>
      </c>
      <c r="G26" s="37">
        <v>100020.1755098</v>
      </c>
      <c r="H26" s="37">
        <v>0.24099905137635499</v>
      </c>
    </row>
    <row r="27" spans="1:8" x14ac:dyDescent="0.2">
      <c r="A27" s="37">
        <v>26</v>
      </c>
      <c r="B27" s="37">
        <v>40</v>
      </c>
      <c r="C27" s="37">
        <v>0.13700000000000001</v>
      </c>
      <c r="D27" s="37">
        <v>3.1623999999999999</v>
      </c>
      <c r="E27" s="37">
        <v>3.1615000000000002</v>
      </c>
      <c r="F27" s="37">
        <v>8.9999999999999998E-4</v>
      </c>
      <c r="G27" s="37">
        <v>3.1615000000000002</v>
      </c>
      <c r="H27" s="37">
        <v>2.8459397925626102E-4</v>
      </c>
    </row>
    <row r="28" spans="1:8" x14ac:dyDescent="0.2">
      <c r="A28" s="37">
        <v>27</v>
      </c>
      <c r="B28" s="37">
        <v>42</v>
      </c>
      <c r="C28" s="37">
        <v>11834.704</v>
      </c>
      <c r="D28" s="37">
        <v>205337.92110000001</v>
      </c>
      <c r="E28" s="37">
        <v>189959.30979999999</v>
      </c>
      <c r="F28" s="37">
        <v>15378.6113</v>
      </c>
      <c r="G28" s="37">
        <v>189959.30979999999</v>
      </c>
      <c r="H28" s="37">
        <v>7.4894160891551001E-2</v>
      </c>
    </row>
    <row r="29" spans="1:8" x14ac:dyDescent="0.2">
      <c r="A29" s="37">
        <v>28</v>
      </c>
      <c r="B29" s="37">
        <v>43</v>
      </c>
      <c r="C29" s="37">
        <v>1298.7729999999999</v>
      </c>
      <c r="D29" s="37">
        <v>8189.7518</v>
      </c>
      <c r="E29" s="37">
        <v>7796.2245000000003</v>
      </c>
      <c r="F29" s="37">
        <v>393.52730000000003</v>
      </c>
      <c r="G29" s="37">
        <v>7796.2245000000003</v>
      </c>
      <c r="H29" s="37">
        <v>4.8051187582998499E-2</v>
      </c>
    </row>
    <row r="30" spans="1:8" x14ac:dyDescent="0.2">
      <c r="A30" s="37">
        <v>29</v>
      </c>
      <c r="B30" s="37">
        <v>75</v>
      </c>
      <c r="C30" s="37">
        <v>129</v>
      </c>
      <c r="D30" s="37">
        <v>50771.794871794897</v>
      </c>
      <c r="E30" s="37">
        <v>48084.427350427402</v>
      </c>
      <c r="F30" s="37">
        <v>2687.3675213675201</v>
      </c>
      <c r="G30" s="37">
        <v>48084.427350427402</v>
      </c>
      <c r="H30" s="37">
        <v>5.2930323384340901E-2</v>
      </c>
    </row>
    <row r="31" spans="1:8" x14ac:dyDescent="0.2">
      <c r="A31" s="30">
        <v>30</v>
      </c>
      <c r="B31" s="39">
        <v>76</v>
      </c>
      <c r="C31" s="40">
        <v>3344</v>
      </c>
      <c r="D31" s="40">
        <v>538850.18398717896</v>
      </c>
      <c r="E31" s="40">
        <v>510309.56349145301</v>
      </c>
      <c r="F31" s="40">
        <v>28540.6204957265</v>
      </c>
      <c r="G31" s="40">
        <v>510309.56349145301</v>
      </c>
      <c r="H31" s="40">
        <v>5.2965780366896101E-2</v>
      </c>
    </row>
    <row r="32" spans="1:8" x14ac:dyDescent="0.2">
      <c r="A32" s="30">
        <v>31</v>
      </c>
      <c r="B32" s="39">
        <v>99</v>
      </c>
      <c r="C32" s="40">
        <v>17</v>
      </c>
      <c r="D32" s="40">
        <v>48252.443082974103</v>
      </c>
      <c r="E32" s="40">
        <v>46012.394781030198</v>
      </c>
      <c r="F32" s="40">
        <v>2240.0483019438798</v>
      </c>
      <c r="G32" s="40">
        <v>46012.394781030198</v>
      </c>
      <c r="H32" s="40">
        <v>4.6423520941559999E-2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241</v>
      </c>
      <c r="D34" s="34">
        <v>131746.18</v>
      </c>
      <c r="E34" s="34">
        <v>138966.07999999999</v>
      </c>
      <c r="F34" s="30"/>
      <c r="G34" s="30"/>
      <c r="H34" s="30"/>
    </row>
    <row r="35" spans="1:8" x14ac:dyDescent="0.2">
      <c r="A35" s="30"/>
      <c r="B35" s="33">
        <v>71</v>
      </c>
      <c r="C35" s="34">
        <v>746</v>
      </c>
      <c r="D35" s="34">
        <v>1297164.44</v>
      </c>
      <c r="E35" s="34">
        <v>1476754.28</v>
      </c>
      <c r="F35" s="30"/>
      <c r="G35" s="30"/>
      <c r="H35" s="30"/>
    </row>
    <row r="36" spans="1:8" x14ac:dyDescent="0.2">
      <c r="A36" s="30"/>
      <c r="B36" s="33">
        <v>72</v>
      </c>
      <c r="C36" s="34">
        <v>514</v>
      </c>
      <c r="D36" s="34">
        <v>1325244.77</v>
      </c>
      <c r="E36" s="34">
        <v>1439088.33</v>
      </c>
      <c r="F36" s="30"/>
      <c r="G36" s="30"/>
      <c r="H36" s="30"/>
    </row>
    <row r="37" spans="1:8" x14ac:dyDescent="0.2">
      <c r="A37" s="30"/>
      <c r="B37" s="33">
        <v>73</v>
      </c>
      <c r="C37" s="34">
        <v>391</v>
      </c>
      <c r="D37" s="34">
        <v>834338.94</v>
      </c>
      <c r="E37" s="34">
        <v>1041431.15</v>
      </c>
      <c r="F37" s="30"/>
      <c r="G37" s="30"/>
      <c r="H37" s="30"/>
    </row>
    <row r="38" spans="1:8" x14ac:dyDescent="0.2">
      <c r="A38" s="30"/>
      <c r="B38" s="33">
        <v>77</v>
      </c>
      <c r="C38" s="34">
        <v>331</v>
      </c>
      <c r="D38" s="34">
        <v>526079.81000000006</v>
      </c>
      <c r="E38" s="34">
        <v>608452.32999999996</v>
      </c>
      <c r="F38" s="30"/>
      <c r="G38" s="30"/>
      <c r="H38" s="30"/>
    </row>
    <row r="39" spans="1:8" x14ac:dyDescent="0.2">
      <c r="A39" s="30"/>
      <c r="B39" s="33">
        <v>78</v>
      </c>
      <c r="C39" s="34">
        <v>130</v>
      </c>
      <c r="D39" s="34">
        <v>194096.68</v>
      </c>
      <c r="E39" s="34">
        <v>177646.4</v>
      </c>
      <c r="F39" s="34"/>
      <c r="G39" s="30"/>
      <c r="H39" s="30"/>
    </row>
    <row r="40" spans="1:8" x14ac:dyDescent="0.2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2016-05-22T03:30:50Z</dcterms:modified>
</cp:coreProperties>
</file>