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H33" i="2"/>
  <c r="H30"/>
  <c r="J40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2" l="1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<sst xmlns="http://schemas.openxmlformats.org/spreadsheetml/2006/main" count="119" uniqueCount="78">
  <si>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</si>
  <si>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</si>
  <si>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</si>
  <si>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</si>
  <si>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</si>
  <si>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</si>
  <si>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</si>
  <si>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</si>
  <si>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</si>
  <si>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</si>
  <si>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</si>
  <si>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</si>
  <si>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</si>
  <si>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</si>
  <si>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</si>
  <si>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</si>
  <si>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</si>
  <si>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</si>
  <si>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</si>
  <si>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</si>
  <si>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</si>
  <si>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</si>
  <si>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</si>
  <si>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</si>
  <si>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</si>
  <si>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</si>
  <si>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</si>
  <si>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</si>
  <si>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</si>
  <si>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</si>
  <si>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</si>
  <si>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</si>
  <si>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</si>
  <si>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</si>
  <si>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</si>
  <si>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</si>
  <si>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</si>
  <si>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</si>
  <si>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</si>
  <si>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</si>
  <si>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2" type="noConversion"/>
  </si>
  <si>
    <t>COST</t>
    <phoneticPr fontId="42" type="noConversion"/>
  </si>
  <si>
    <t>成本</t>
    <phoneticPr fontId="42" type="noConversion"/>
  </si>
  <si>
    <t>销售金额差异</t>
    <phoneticPr fontId="42" type="noConversion"/>
  </si>
  <si>
    <t>销售成本差异</t>
    <phoneticPr fontId="42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</si>
  <si>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</si>
  <si>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</si>
  <si>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</si>
  <si>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</si>
  <si>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</si>
  <si>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</si>
  <si>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</si>
  <si>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</si>
  <si>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</si>
  <si>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</si>
  <si>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</si>
  <si>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</si>
  <si>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</si>
  <si>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</si>
  <si>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</si>
  <si>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</si>
  <si>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</si>
  <si>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</si>
  <si>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</si>
  <si>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</si>
  <si>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2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</si>
  <si>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</si>
  <si>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2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</si>
  <si>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</si>
  <si>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2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</si>
  <si>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</si>
  <si>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2" type="noConversion"/>
  </si>
  <si>
    <t>910-市场部</t>
  </si>
  <si>
    <t>43-加工专柜</t>
  </si>
  <si>
    <t>销售预算金额</t>
  </si>
  <si>
    <t>销售预算完成率</t>
  </si>
  <si>
    <t>客流量</t>
  </si>
  <si>
    <t>昨天客流量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</si>
</sst>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97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7">
    <xf numFmtId="0" fontId="0" fillId="0" borderId="0"/>
    <xf numFmtId="0" fontId="57" fillId="0" borderId="0" applyNumberFormat="0" applyFill="0" applyBorder="0" applyAlignment="0" applyProtection="0"/>
    <xf numFmtId="0" fontId="58" fillId="0" borderId="1" applyNumberFormat="0" applyFill="0" applyAlignment="0" applyProtection="0"/>
    <xf numFmtId="0" fontId="59" fillId="0" borderId="2" applyNumberFormat="0" applyFill="0" applyAlignment="0" applyProtection="0"/>
    <xf numFmtId="0" fontId="60" fillId="0" borderId="3" applyNumberFormat="0" applyFill="0" applyAlignment="0" applyProtection="0"/>
    <xf numFmtId="0" fontId="60" fillId="0" borderId="0" applyNumberFormat="0" applyFill="0" applyBorder="0" applyAlignment="0" applyProtection="0"/>
    <xf numFmtId="0" fontId="63" fillId="2" borderId="0" applyNumberFormat="0" applyBorder="0" applyAlignment="0" applyProtection="0"/>
    <xf numFmtId="0" fontId="61" fillId="3" borderId="0" applyNumberFormat="0" applyBorder="0" applyAlignment="0" applyProtection="0"/>
    <xf numFmtId="0" fontId="70" fillId="4" borderId="0" applyNumberFormat="0" applyBorder="0" applyAlignment="0" applyProtection="0"/>
    <xf numFmtId="0" fontId="72" fillId="5" borderId="4" applyNumberFormat="0" applyAlignment="0" applyProtection="0"/>
    <xf numFmtId="0" fontId="71" fillId="6" borderId="5" applyNumberFormat="0" applyAlignment="0" applyProtection="0"/>
    <xf numFmtId="0" fontId="65" fillId="6" borderId="4" applyNumberFormat="0" applyAlignment="0" applyProtection="0"/>
    <xf numFmtId="0" fontId="69" fillId="0" borderId="6" applyNumberFormat="0" applyFill="0" applyAlignment="0" applyProtection="0"/>
    <xf numFmtId="0" fontId="66" fillId="7" borderId="7" applyNumberFormat="0" applyAlignment="0" applyProtection="0"/>
    <xf numFmtId="0" fontId="68" fillId="0" borderId="0" applyNumberFormat="0" applyFill="0" applyBorder="0" applyAlignment="0" applyProtection="0"/>
    <xf numFmtId="0" fontId="38" fillId="8" borderId="8" applyNumberFormat="0" applyFont="0" applyAlignment="0" applyProtection="0">
      <alignment vertical="center"/>
    </xf>
    <xf numFmtId="0" fontId="67" fillId="0" borderId="0" applyNumberFormat="0" applyFill="0" applyBorder="0" applyAlignment="0" applyProtection="0"/>
    <xf numFmtId="0" fontId="64" fillId="0" borderId="9" applyNumberFormat="0" applyFill="0" applyAlignment="0" applyProtection="0"/>
    <xf numFmtId="0" fontId="55" fillId="9" borderId="0" applyNumberFormat="0" applyBorder="0" applyAlignment="0" applyProtection="0"/>
    <xf numFmtId="0" fontId="54" fillId="10" borderId="0" applyNumberFormat="0" applyBorder="0" applyAlignment="0" applyProtection="0"/>
    <xf numFmtId="0" fontId="54" fillId="11" borderId="0" applyNumberFormat="0" applyBorder="0" applyAlignment="0" applyProtection="0"/>
    <xf numFmtId="0" fontId="55" fillId="12" borderId="0" applyNumberFormat="0" applyBorder="0" applyAlignment="0" applyProtection="0"/>
    <xf numFmtId="0" fontId="55" fillId="13" borderId="0" applyNumberFormat="0" applyBorder="0" applyAlignment="0" applyProtection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5" fillId="16" borderId="0" applyNumberFormat="0" applyBorder="0" applyAlignment="0" applyProtection="0"/>
    <xf numFmtId="0" fontId="55" fillId="17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5" fillId="20" borderId="0" applyNumberFormat="0" applyBorder="0" applyAlignment="0" applyProtection="0"/>
    <xf numFmtId="0" fontId="55" fillId="21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5" fillId="24" borderId="0" applyNumberFormat="0" applyBorder="0" applyAlignment="0" applyProtection="0"/>
    <xf numFmtId="0" fontId="55" fillId="25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5" fillId="28" borderId="0" applyNumberFormat="0" applyBorder="0" applyAlignment="0" applyProtection="0"/>
    <xf numFmtId="0" fontId="55" fillId="29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5" fillId="32" borderId="0" applyNumberFormat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46" fillId="0" borderId="0"/>
    <xf numFmtId="0" fontId="47" fillId="0" borderId="0"/>
    <xf numFmtId="0" fontId="4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9" fillId="0" borderId="0"/>
    <xf numFmtId="0" fontId="52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3" fillId="0" borderId="0"/>
    <xf numFmtId="43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79" fontId="53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1" applyNumberFormat="0" applyFill="0" applyAlignment="0" applyProtection="0"/>
    <xf numFmtId="0" fontId="59" fillId="0" borderId="2" applyNumberFormat="0" applyFill="0" applyAlignment="0" applyProtection="0"/>
    <xf numFmtId="0" fontId="60" fillId="0" borderId="3" applyNumberFormat="0" applyFill="0" applyAlignment="0" applyProtection="0"/>
    <xf numFmtId="0" fontId="60" fillId="0" borderId="0" applyNumberFormat="0" applyFill="0" applyBorder="0" applyAlignment="0" applyProtection="0"/>
    <xf numFmtId="0" fontId="63" fillId="2" borderId="0" applyNumberFormat="0" applyBorder="0" applyAlignment="0" applyProtection="0"/>
    <xf numFmtId="0" fontId="61" fillId="3" borderId="0" applyNumberFormat="0" applyBorder="0" applyAlignment="0" applyProtection="0"/>
    <xf numFmtId="0" fontId="70" fillId="4" borderId="0" applyNumberFormat="0" applyBorder="0" applyAlignment="0" applyProtection="0"/>
    <xf numFmtId="0" fontId="72" fillId="5" borderId="4" applyNumberFormat="0" applyAlignment="0" applyProtection="0"/>
    <xf numFmtId="0" fontId="71" fillId="6" borderId="5" applyNumberFormat="0" applyAlignment="0" applyProtection="0"/>
    <xf numFmtId="0" fontId="65" fillId="6" borderId="4" applyNumberFormat="0" applyAlignment="0" applyProtection="0"/>
    <xf numFmtId="0" fontId="69" fillId="0" borderId="6" applyNumberFormat="0" applyFill="0" applyAlignment="0" applyProtection="0"/>
    <xf numFmtId="0" fontId="66" fillId="7" borderId="7" applyNumberFormat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4" fillId="0" borderId="9" applyNumberFormat="0" applyFill="0" applyAlignment="0" applyProtection="0"/>
    <xf numFmtId="0" fontId="55" fillId="9" borderId="0" applyNumberFormat="0" applyBorder="0" applyAlignment="0" applyProtection="0"/>
    <xf numFmtId="0" fontId="54" fillId="10" borderId="0" applyNumberFormat="0" applyBorder="0" applyAlignment="0" applyProtection="0"/>
    <xf numFmtId="0" fontId="54" fillId="11" borderId="0" applyNumberFormat="0" applyBorder="0" applyAlignment="0" applyProtection="0"/>
    <xf numFmtId="0" fontId="55" fillId="12" borderId="0" applyNumberFormat="0" applyBorder="0" applyAlignment="0" applyProtection="0"/>
    <xf numFmtId="0" fontId="55" fillId="13" borderId="0" applyNumberFormat="0" applyBorder="0" applyAlignment="0" applyProtection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5" fillId="16" borderId="0" applyNumberFormat="0" applyBorder="0" applyAlignment="0" applyProtection="0"/>
    <xf numFmtId="0" fontId="55" fillId="17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5" fillId="20" borderId="0" applyNumberFormat="0" applyBorder="0" applyAlignment="0" applyProtection="0"/>
    <xf numFmtId="0" fontId="55" fillId="21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5" fillId="24" borderId="0" applyNumberFormat="0" applyBorder="0" applyAlignment="0" applyProtection="0"/>
    <xf numFmtId="0" fontId="55" fillId="25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5" fillId="28" borderId="0" applyNumberFormat="0" applyBorder="0" applyAlignment="0" applyProtection="0"/>
    <xf numFmtId="0" fontId="55" fillId="29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5" fillId="32" borderId="0" applyNumberFormat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56" fillId="38" borderId="21">
      <alignment vertical="center"/>
    </xf>
    <xf numFmtId="0" fontId="75" fillId="0" borderId="0"/>
    <xf numFmtId="180" fontId="77" fillId="0" borderId="0" applyFont="0" applyFill="0" applyBorder="0" applyAlignment="0" applyProtection="0"/>
    <xf numFmtId="181" fontId="77" fillId="0" borderId="0" applyFont="0" applyFill="0" applyBorder="0" applyAlignment="0" applyProtection="0"/>
    <xf numFmtId="178" fontId="77" fillId="0" borderId="0" applyFont="0" applyFill="0" applyBorder="0" applyAlignment="0" applyProtection="0"/>
    <xf numFmtId="179" fontId="77" fillId="0" borderId="0" applyFont="0" applyFill="0" applyBorder="0" applyAlignment="0" applyProtection="0"/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1" fillId="0" borderId="2" applyNumberFormat="0" applyFill="0" applyAlignment="0" applyProtection="0">
      <alignment vertical="center"/>
    </xf>
    <xf numFmtId="0" fontId="82" fillId="0" borderId="3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6" fillId="5" borderId="4" applyNumberFormat="0" applyAlignment="0" applyProtection="0">
      <alignment vertical="center"/>
    </xf>
    <xf numFmtId="0" fontId="87" fillId="6" borderId="5" applyNumberFormat="0" applyAlignment="0" applyProtection="0">
      <alignment vertical="center"/>
    </xf>
    <xf numFmtId="0" fontId="88" fillId="6" borderId="4" applyNumberFormat="0" applyAlignment="0" applyProtection="0">
      <alignment vertical="center"/>
    </xf>
    <xf numFmtId="0" fontId="89" fillId="0" borderId="6" applyNumberFormat="0" applyFill="0" applyAlignment="0" applyProtection="0">
      <alignment vertical="center"/>
    </xf>
    <xf numFmtId="0" fontId="90" fillId="7" borderId="7" applyNumberFormat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3" fillId="0" borderId="9" applyNumberFormat="0" applyFill="0" applyAlignment="0" applyProtection="0">
      <alignment vertical="center"/>
    </xf>
    <xf numFmtId="0" fontId="94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94" fillId="12" borderId="0" applyNumberFormat="0" applyBorder="0" applyAlignment="0" applyProtection="0">
      <alignment vertical="center"/>
    </xf>
    <xf numFmtId="0" fontId="94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94" fillId="16" borderId="0" applyNumberFormat="0" applyBorder="0" applyAlignment="0" applyProtection="0">
      <alignment vertical="center"/>
    </xf>
    <xf numFmtId="0" fontId="94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94" fillId="20" borderId="0" applyNumberFormat="0" applyBorder="0" applyAlignment="0" applyProtection="0">
      <alignment vertical="center"/>
    </xf>
    <xf numFmtId="0" fontId="94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94" fillId="24" borderId="0" applyNumberFormat="0" applyBorder="0" applyAlignment="0" applyProtection="0">
      <alignment vertical="center"/>
    </xf>
    <xf numFmtId="0" fontId="94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94" fillId="28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94" fillId="32" borderId="0" applyNumberFormat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94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4" fillId="12" borderId="0" applyNumberFormat="0" applyBorder="0" applyAlignment="0" applyProtection="0">
      <alignment vertical="center"/>
    </xf>
    <xf numFmtId="0" fontId="94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4" fillId="16" borderId="0" applyNumberFormat="0" applyBorder="0" applyAlignment="0" applyProtection="0">
      <alignment vertical="center"/>
    </xf>
    <xf numFmtId="0" fontId="94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4" fillId="20" borderId="0" applyNumberFormat="0" applyBorder="0" applyAlignment="0" applyProtection="0">
      <alignment vertical="center"/>
    </xf>
    <xf numFmtId="0" fontId="94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94" fillId="24" borderId="0" applyNumberFormat="0" applyBorder="0" applyAlignment="0" applyProtection="0">
      <alignment vertical="center"/>
    </xf>
    <xf numFmtId="0" fontId="94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94" fillId="28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94" fillId="3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39" fillId="0" borderId="0" xfId="0" applyFont="1"/>
    <xf numFmtId="177" fontId="39" fillId="0" borderId="0" xfId="0" applyNumberFormat="1" applyFont="1"/>
    <xf numFmtId="0" fontId="0" fillId="0" borderId="0" xfId="0" applyAlignment="1"/>
    <xf numFmtId="0" fontId="39" fillId="0" borderId="0" xfId="0" applyNumberFormat="1" applyFont="1"/>
    <xf numFmtId="0" fontId="40" fillId="0" borderId="18" xfId="0" applyFont="1" applyBorder="1" applyAlignment="1">
      <alignment wrapText="1"/>
    </xf>
    <xf numFmtId="0" fontId="40" fillId="0" borderId="18" xfId="0" applyNumberFormat="1" applyFont="1" applyBorder="1" applyAlignment="1">
      <alignment wrapText="1"/>
    </xf>
    <xf numFmtId="0" fontId="39" fillId="0" borderId="18" xfId="0" applyFont="1" applyBorder="1" applyAlignment="1">
      <alignment wrapText="1"/>
    </xf>
    <xf numFmtId="0" fontId="39" fillId="0" borderId="18" xfId="0" applyFont="1" applyBorder="1" applyAlignment="1">
      <alignment horizontal="right" vertical="center" wrapText="1"/>
    </xf>
    <xf numFmtId="49" fontId="40" fillId="36" borderId="18" xfId="0" applyNumberFormat="1" applyFont="1" applyFill="1" applyBorder="1" applyAlignment="1">
      <alignment vertical="center" wrapText="1"/>
    </xf>
    <xf numFmtId="49" fontId="43" fillId="37" borderId="18" xfId="0" applyNumberFormat="1" applyFont="1" applyFill="1" applyBorder="1" applyAlignment="1">
      <alignment horizontal="center" vertical="center" wrapText="1"/>
    </xf>
    <xf numFmtId="0" fontId="40" fillId="33" borderId="18" xfId="0" applyFont="1" applyFill="1" applyBorder="1" applyAlignment="1">
      <alignment vertical="center" wrapText="1"/>
    </xf>
    <xf numFmtId="0" fontId="40" fillId="33" borderId="18" xfId="0" applyNumberFormat="1" applyFont="1" applyFill="1" applyBorder="1" applyAlignment="1">
      <alignment vertical="center" wrapText="1"/>
    </xf>
    <xf numFmtId="0" fontId="40" fillId="36" borderId="18" xfId="0" applyFont="1" applyFill="1" applyBorder="1" applyAlignment="1">
      <alignment vertical="center" wrapText="1"/>
    </xf>
    <xf numFmtId="0" fontId="40" fillId="37" borderId="18" xfId="0" applyFont="1" applyFill="1" applyBorder="1" applyAlignment="1">
      <alignment vertical="center" wrapText="1"/>
    </xf>
    <xf numFmtId="4" fontId="40" fillId="36" borderId="18" xfId="0" applyNumberFormat="1" applyFont="1" applyFill="1" applyBorder="1" applyAlignment="1">
      <alignment horizontal="right" vertical="top" wrapText="1"/>
    </xf>
    <xf numFmtId="4" fontId="40" fillId="37" borderId="18" xfId="0" applyNumberFormat="1" applyFont="1" applyFill="1" applyBorder="1" applyAlignment="1">
      <alignment horizontal="right" vertical="top" wrapText="1"/>
    </xf>
    <xf numFmtId="177" fontId="39" fillId="36" borderId="18" xfId="0" applyNumberFormat="1" applyFont="1" applyFill="1" applyBorder="1" applyAlignment="1">
      <alignment horizontal="center" vertical="center"/>
    </xf>
    <xf numFmtId="177" fontId="39" fillId="37" borderId="18" xfId="0" applyNumberFormat="1" applyFont="1" applyFill="1" applyBorder="1" applyAlignment="1">
      <alignment horizontal="center" vertical="center"/>
    </xf>
    <xf numFmtId="177" fontId="44" fillId="0" borderId="18" xfId="0" applyNumberFormat="1" applyFont="1" applyBorder="1"/>
    <xf numFmtId="177" fontId="39" fillId="36" borderId="18" xfId="0" applyNumberFormat="1" applyFont="1" applyFill="1" applyBorder="1"/>
    <xf numFmtId="177" fontId="39" fillId="37" borderId="18" xfId="0" applyNumberFormat="1" applyFont="1" applyFill="1" applyBorder="1"/>
    <xf numFmtId="177" fontId="39" fillId="0" borderId="18" xfId="0" applyNumberFormat="1" applyFont="1" applyBorder="1"/>
    <xf numFmtId="49" fontId="40" fillId="0" borderId="18" xfId="0" applyNumberFormat="1" applyFont="1" applyFill="1" applyBorder="1" applyAlignment="1">
      <alignment vertical="center" wrapText="1"/>
    </xf>
    <xf numFmtId="0" fontId="40" fillId="0" borderId="18" xfId="0" applyFont="1" applyFill="1" applyBorder="1" applyAlignment="1">
      <alignment vertical="center" wrapText="1"/>
    </xf>
    <xf numFmtId="4" fontId="40" fillId="0" borderId="18" xfId="0" applyNumberFormat="1" applyFont="1" applyFill="1" applyBorder="1" applyAlignment="1">
      <alignment horizontal="right" vertical="top" wrapText="1"/>
    </xf>
    <xf numFmtId="0" fontId="39" fillId="0" borderId="0" xfId="0" applyFont="1" applyFill="1"/>
    <xf numFmtId="176" fontId="40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0" fillId="0" borderId="0" xfId="0" applyNumberFormat="1" applyFont="1" applyAlignment="1"/>
    <xf numFmtId="1" fontId="50" fillId="0" borderId="0" xfId="0" applyNumberFormat="1" applyFont="1" applyAlignment="1"/>
    <xf numFmtId="0" fontId="39" fillId="0" borderId="0" xfId="0" applyFont="1"/>
    <xf numFmtId="1" fontId="74" fillId="0" borderId="0" xfId="0" applyNumberFormat="1" applyFont="1" applyAlignment="1"/>
    <xf numFmtId="0" fontId="74" fillId="0" borderId="0" xfId="0" applyNumberFormat="1" applyFont="1" applyAlignment="1"/>
    <xf numFmtId="0" fontId="39" fillId="0" borderId="0" xfId="0" applyFont="1"/>
    <xf numFmtId="0" fontId="39" fillId="0" borderId="0" xfId="0" applyFont="1"/>
    <xf numFmtId="0" fontId="75" fillId="0" borderId="0" xfId="110"/>
    <xf numFmtId="0" fontId="76" fillId="0" borderId="0" xfId="110" applyNumberFormat="1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39" fillId="0" borderId="0" xfId="0" applyFont="1" applyAlignment="1">
      <alignment vertical="center"/>
    </xf>
    <xf numFmtId="0" fontId="40" fillId="33" borderId="18" xfId="0" applyFont="1" applyFill="1" applyBorder="1" applyAlignment="1">
      <alignment vertical="center" wrapText="1"/>
    </xf>
    <xf numFmtId="49" fontId="40" fillId="33" borderId="18" xfId="0" applyNumberFormat="1" applyFont="1" applyFill="1" applyBorder="1" applyAlignment="1">
      <alignment horizontal="left" vertical="top" wrapText="1"/>
    </xf>
    <xf numFmtId="49" fontId="41" fillId="33" borderId="18" xfId="0" applyNumberFormat="1" applyFont="1" applyFill="1" applyBorder="1" applyAlignment="1">
      <alignment horizontal="left" vertical="top" wrapText="1"/>
    </xf>
    <xf numFmtId="14" fontId="40" fillId="33" borderId="18" xfId="0" applyNumberFormat="1" applyFont="1" applyFill="1" applyBorder="1" applyAlignment="1">
      <alignment vertical="center" wrapText="1"/>
    </xf>
    <xf numFmtId="49" fontId="40" fillId="33" borderId="13" xfId="0" applyNumberFormat="1" applyFont="1" applyFill="1" applyBorder="1" applyAlignment="1">
      <alignment horizontal="left" vertical="top" wrapText="1"/>
    </xf>
    <xf numFmtId="49" fontId="40" fillId="33" borderId="15" xfId="0" applyNumberFormat="1" applyFont="1" applyFill="1" applyBorder="1" applyAlignment="1">
      <alignment horizontal="left" vertical="top" wrapText="1"/>
    </xf>
    <xf numFmtId="49" fontId="40" fillId="33" borderId="22" xfId="0" applyNumberFormat="1" applyFont="1" applyFill="1" applyBorder="1" applyAlignment="1">
      <alignment horizontal="left" vertical="top" wrapText="1"/>
    </xf>
    <xf numFmtId="49" fontId="40" fillId="33" borderId="23" xfId="0" applyNumberFormat="1" applyFont="1" applyFill="1" applyBorder="1" applyAlignment="1">
      <alignment horizontal="left" vertical="top" wrapText="1"/>
    </xf>
    <xf numFmtId="0" fontId="39" fillId="0" borderId="0" xfId="0" applyFont="1" applyAlignment="1">
      <alignment wrapText="1"/>
    </xf>
    <xf numFmtId="0" fontId="45" fillId="0" borderId="0" xfId="0" applyFont="1" applyAlignment="1">
      <alignment horizontal="left" wrapText="1"/>
    </xf>
    <xf numFmtId="0" fontId="39" fillId="0" borderId="0" xfId="0" applyFont="1" applyAlignment="1">
      <alignment horizontal="right" vertical="center" wrapText="1"/>
    </xf>
    <xf numFmtId="0" fontId="51" fillId="0" borderId="19" xfId="0" applyFont="1" applyBorder="1" applyAlignment="1">
      <alignment horizontal="left" vertical="center" wrapText="1"/>
    </xf>
    <xf numFmtId="0" fontId="39" fillId="0" borderId="19" xfId="0" applyFont="1" applyBorder="1" applyAlignment="1">
      <alignment wrapText="1"/>
    </xf>
    <xf numFmtId="0" fontId="40" fillId="0" borderId="10" xfId="0" applyFont="1" applyBorder="1" applyAlignment="1">
      <alignment wrapText="1"/>
    </xf>
    <xf numFmtId="0" fontId="39" fillId="0" borderId="11" xfId="0" applyFont="1" applyBorder="1" applyAlignment="1">
      <alignment wrapText="1"/>
    </xf>
    <xf numFmtId="0" fontId="39" fillId="0" borderId="11" xfId="0" applyFont="1" applyBorder="1" applyAlignment="1">
      <alignment horizontal="right" vertical="center" wrapText="1"/>
    </xf>
    <xf numFmtId="49" fontId="40" fillId="33" borderId="10" xfId="0" applyNumberFormat="1" applyFont="1" applyFill="1" applyBorder="1" applyAlignment="1">
      <alignment vertical="center" wrapText="1"/>
    </xf>
    <xf numFmtId="49" fontId="40" fillId="33" borderId="12" xfId="0" applyNumberFormat="1" applyFont="1" applyFill="1" applyBorder="1" applyAlignment="1">
      <alignment vertical="center" wrapText="1"/>
    </xf>
    <xf numFmtId="0" fontId="40" fillId="33" borderId="10" xfId="0" applyFont="1" applyFill="1" applyBorder="1" applyAlignment="1">
      <alignment vertical="center" wrapText="1"/>
    </xf>
    <xf numFmtId="0" fontId="40" fillId="33" borderId="13" xfId="0" applyFont="1" applyFill="1" applyBorder="1" applyAlignment="1">
      <alignment vertical="center" wrapText="1"/>
    </xf>
    <xf numFmtId="0" fontId="40" fillId="33" borderId="15" xfId="0" applyFont="1" applyFill="1" applyBorder="1" applyAlignment="1">
      <alignment vertical="center" wrapText="1"/>
    </xf>
    <xf numFmtId="0" fontId="40" fillId="33" borderId="12" xfId="0" applyFont="1" applyFill="1" applyBorder="1" applyAlignment="1">
      <alignment vertical="center" wrapText="1"/>
    </xf>
    <xf numFmtId="49" fontId="41" fillId="33" borderId="13" xfId="0" applyNumberFormat="1" applyFont="1" applyFill="1" applyBorder="1" applyAlignment="1">
      <alignment horizontal="left" vertical="top" wrapText="1"/>
    </xf>
    <xf numFmtId="49" fontId="41" fillId="33" borderId="14" xfId="0" applyNumberFormat="1" applyFont="1" applyFill="1" applyBorder="1" applyAlignment="1">
      <alignment horizontal="left" vertical="top" wrapText="1"/>
    </xf>
    <xf numFmtId="49" fontId="41" fillId="33" borderId="15" xfId="0" applyNumberFormat="1" applyFont="1" applyFill="1" applyBorder="1" applyAlignment="1">
      <alignment horizontal="left" vertical="top" wrapText="1"/>
    </xf>
    <xf numFmtId="4" fontId="41" fillId="34" borderId="10" xfId="0" applyNumberFormat="1" applyFont="1" applyFill="1" applyBorder="1" applyAlignment="1">
      <alignment horizontal="right" vertical="top" wrapText="1"/>
    </xf>
    <xf numFmtId="176" fontId="41" fillId="34" borderId="10" xfId="0" applyNumberFormat="1" applyFont="1" applyFill="1" applyBorder="1" applyAlignment="1">
      <alignment horizontal="right" vertical="top" wrapText="1"/>
    </xf>
    <xf numFmtId="176" fontId="41" fillId="34" borderId="12" xfId="0" applyNumberFormat="1" applyFont="1" applyFill="1" applyBorder="1" applyAlignment="1">
      <alignment horizontal="right" vertical="top" wrapText="1"/>
    </xf>
    <xf numFmtId="14" fontId="40" fillId="33" borderId="12" xfId="0" applyNumberFormat="1" applyFont="1" applyFill="1" applyBorder="1" applyAlignment="1">
      <alignment vertical="center" wrapText="1"/>
    </xf>
    <xf numFmtId="4" fontId="40" fillId="35" borderId="10" xfId="0" applyNumberFormat="1" applyFont="1" applyFill="1" applyBorder="1" applyAlignment="1">
      <alignment horizontal="right" vertical="top" wrapText="1"/>
    </xf>
    <xf numFmtId="176" fontId="40" fillId="35" borderId="10" xfId="0" applyNumberFormat="1" applyFont="1" applyFill="1" applyBorder="1" applyAlignment="1">
      <alignment horizontal="right" vertical="top" wrapText="1"/>
    </xf>
    <xf numFmtId="176" fontId="40" fillId="35" borderId="12" xfId="0" applyNumberFormat="1" applyFont="1" applyFill="1" applyBorder="1" applyAlignment="1">
      <alignment horizontal="right" vertical="top" wrapText="1"/>
    </xf>
    <xf numFmtId="14" fontId="40" fillId="33" borderId="16" xfId="0" applyNumberFormat="1" applyFont="1" applyFill="1" applyBorder="1" applyAlignment="1">
      <alignment vertical="center" wrapText="1"/>
    </xf>
    <xf numFmtId="0" fontId="40" fillId="35" borderId="10" xfId="0" applyFont="1" applyFill="1" applyBorder="1" applyAlignment="1">
      <alignment horizontal="right" vertical="top" wrapText="1"/>
    </xf>
    <xf numFmtId="0" fontId="40" fillId="35" borderId="12" xfId="0" applyFont="1" applyFill="1" applyBorder="1" applyAlignment="1">
      <alignment horizontal="right" vertical="top" wrapText="1"/>
    </xf>
    <xf numFmtId="14" fontId="40" fillId="33" borderId="17" xfId="0" applyNumberFormat="1" applyFont="1" applyFill="1" applyBorder="1" applyAlignment="1">
      <alignment vertical="center" wrapText="1"/>
    </xf>
    <xf numFmtId="4" fontId="40" fillId="35" borderId="13" xfId="0" applyNumberFormat="1" applyFont="1" applyFill="1" applyBorder="1" applyAlignment="1">
      <alignment horizontal="right" vertical="top" wrapText="1"/>
    </xf>
    <xf numFmtId="0" fontId="40" fillId="35" borderId="13" xfId="0" applyFont="1" applyFill="1" applyBorder="1" applyAlignment="1">
      <alignment horizontal="right" vertical="top" wrapText="1"/>
    </xf>
    <xf numFmtId="176" fontId="40" fillId="35" borderId="13" xfId="0" applyNumberFormat="1" applyFont="1" applyFill="1" applyBorder="1" applyAlignment="1">
      <alignment horizontal="right" vertical="top" wrapText="1"/>
    </xf>
    <xf numFmtId="176" fontId="40" fillId="35" borderId="20" xfId="0" applyNumberFormat="1" applyFont="1" applyFill="1" applyBorder="1" applyAlignment="1">
      <alignment horizontal="right" vertical="top" wrapText="1"/>
    </xf>
  </cellXfs>
  <cellStyles count="467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27" Type="http://schemas.openxmlformats.org/officeDocument/2006/relationships/hyperlink" Target="cid:e8e5efae2" TargetMode="External"/><Relationship Id="rId648" Type="http://schemas.openxmlformats.org/officeDocument/2006/relationships/image" Target="cid:26b6ba8e13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638" Type="http://schemas.openxmlformats.org/officeDocument/2006/relationships/image" Target="cid:2a8275a13" TargetMode="External"/><Relationship Id="rId659" Type="http://schemas.openxmlformats.org/officeDocument/2006/relationships/hyperlink" Target="cid:50022851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691" Type="http://schemas.openxmlformats.org/officeDocument/2006/relationships/hyperlink" Target="cid:c229ee2d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681" Type="http://schemas.openxmlformats.org/officeDocument/2006/relationships/hyperlink" Target="cid:9d3b194e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>
      <c r="A3" s="44" t="s">
        <v>5</v>
      </c>
      <c r="B3" s="44"/>
      <c r="C3" s="44"/>
      <c r="D3" s="44"/>
      <c r="E3" s="15">
        <f>SUM(E4:E41)</f>
        <v>33196198.984200004</v>
      </c>
      <c r="F3" s="25">
        <f>RA!I7</f>
        <v>469369.06949999998</v>
      </c>
      <c r="G3" s="16">
        <f>SUM(G4:G41)</f>
        <v>32727365.334900003</v>
      </c>
      <c r="H3" s="27">
        <f>RA!J7</f>
        <v>1.4134197989614199</v>
      </c>
      <c r="I3" s="20">
        <f>SUM(I4:I41)</f>
        <v>33196211.193380348</v>
      </c>
      <c r="J3" s="21">
        <f>SUM(J4:J41)</f>
        <v>32727365.456522558</v>
      </c>
      <c r="K3" s="22">
        <f>E3-I3</f>
        <v>-12.209180343896151</v>
      </c>
      <c r="L3" s="22">
        <f>G3-J3</f>
        <v>-0.12162255495786667</v>
      </c>
    </row>
    <row r="4" spans="1:13">
      <c r="A4" s="45">
        <f>RA!A8</f>
        <v>42512</v>
      </c>
      <c r="B4" s="12">
        <v>12</v>
      </c>
      <c r="C4" s="43" t="s">
        <v>6</v>
      </c>
      <c r="D4" s="43"/>
      <c r="E4" s="15">
        <f>VLOOKUP(C4,RA!B8:D35,3,0)</f>
        <v>1244293.2959</v>
      </c>
      <c r="F4" s="25">
        <f>VLOOKUP(C4,RA!B8:I38,8,0)</f>
        <v>147666.92879999999</v>
      </c>
      <c r="G4" s="16">
        <f t="shared" ref="G4:G41" si="0">E4-F4</f>
        <v>1096626.3670999999</v>
      </c>
      <c r="H4" s="27">
        <f>RA!J8</f>
        <v>11.867533907525599</v>
      </c>
      <c r="I4" s="20">
        <f>VLOOKUP(B4,RMS!B:D,3,FALSE)</f>
        <v>1244294.4127700899</v>
      </c>
      <c r="J4" s="21">
        <f>VLOOKUP(B4,RMS!B:E,4,FALSE)</f>
        <v>1096626.3828461501</v>
      </c>
      <c r="K4" s="22">
        <f t="shared" ref="K4:K41" si="1">E4-I4</f>
        <v>-1.1168700898997486</v>
      </c>
      <c r="L4" s="22">
        <f t="shared" ref="L4:L41" si="2">G4-J4</f>
        <v>-1.574615016579628E-2</v>
      </c>
    </row>
    <row r="5" spans="1:13">
      <c r="A5" s="45"/>
      <c r="B5" s="12">
        <v>13</v>
      </c>
      <c r="C5" s="43" t="s">
        <v>7</v>
      </c>
      <c r="D5" s="43"/>
      <c r="E5" s="15">
        <f>VLOOKUP(C5,RA!B8:D36,3,0)</f>
        <v>131370.03169999999</v>
      </c>
      <c r="F5" s="25">
        <f>VLOOKUP(C5,RA!B9:I39,8,0)</f>
        <v>28658.806100000002</v>
      </c>
      <c r="G5" s="16">
        <f t="shared" si="0"/>
        <v>102711.22559999999</v>
      </c>
      <c r="H5" s="27">
        <f>RA!J9</f>
        <v>21.815330124488401</v>
      </c>
      <c r="I5" s="20">
        <f>VLOOKUP(B5,RMS!B:D,3,FALSE)</f>
        <v>131370.10452564101</v>
      </c>
      <c r="J5" s="21">
        <f>VLOOKUP(B5,RMS!B:E,4,FALSE)</f>
        <v>102711.24882051301</v>
      </c>
      <c r="K5" s="22">
        <f t="shared" si="1"/>
        <v>-7.2825641022063792E-2</v>
      </c>
      <c r="L5" s="22">
        <f t="shared" si="2"/>
        <v>-2.3220513015985489E-2</v>
      </c>
      <c r="M5" s="32"/>
    </row>
    <row r="6" spans="1:13">
      <c r="A6" s="45"/>
      <c r="B6" s="12">
        <v>14</v>
      </c>
      <c r="C6" s="43" t="s">
        <v>8</v>
      </c>
      <c r="D6" s="43"/>
      <c r="E6" s="15">
        <f>VLOOKUP(C6,RA!B10:D37,3,0)</f>
        <v>328071.97509999998</v>
      </c>
      <c r="F6" s="25">
        <f>VLOOKUP(C6,RA!B10:I40,8,0)</f>
        <v>58048.1276</v>
      </c>
      <c r="G6" s="16">
        <f t="shared" si="0"/>
        <v>270023.84749999997</v>
      </c>
      <c r="H6" s="27">
        <f>RA!J10</f>
        <v>17.6937172345508</v>
      </c>
      <c r="I6" s="20">
        <f>VLOOKUP(B6,RMS!B:D,3,FALSE)</f>
        <v>328074.526414152</v>
      </c>
      <c r="J6" s="21">
        <f>VLOOKUP(B6,RMS!B:E,4,FALSE)</f>
        <v>270023.84743167099</v>
      </c>
      <c r="K6" s="22">
        <f>E6-I6</f>
        <v>-2.5513141520204954</v>
      </c>
      <c r="L6" s="22">
        <f t="shared" si="2"/>
        <v>6.832898361608386E-5</v>
      </c>
      <c r="M6" s="32"/>
    </row>
    <row r="7" spans="1:13">
      <c r="A7" s="45"/>
      <c r="B7" s="12">
        <v>15</v>
      </c>
      <c r="C7" s="43" t="s">
        <v>9</v>
      </c>
      <c r="D7" s="43"/>
      <c r="E7" s="15">
        <f>VLOOKUP(C7,RA!B10:D38,3,0)</f>
        <v>92481.242299999998</v>
      </c>
      <c r="F7" s="25">
        <f>VLOOKUP(C7,RA!B11:I41,8,0)</f>
        <v>12835.8053</v>
      </c>
      <c r="G7" s="16">
        <f t="shared" si="0"/>
        <v>79645.437000000005</v>
      </c>
      <c r="H7" s="27">
        <f>RA!J11</f>
        <v>13.8793608095812</v>
      </c>
      <c r="I7" s="20">
        <f>VLOOKUP(B7,RMS!B:D,3,FALSE)</f>
        <v>92481.244108138606</v>
      </c>
      <c r="J7" s="21">
        <f>VLOOKUP(B7,RMS!B:E,4,FALSE)</f>
        <v>79645.437485485207</v>
      </c>
      <c r="K7" s="22">
        <f t="shared" si="1"/>
        <v>-1.8081386078847572E-3</v>
      </c>
      <c r="L7" s="22">
        <f t="shared" si="2"/>
        <v>-4.8548520135227591E-4</v>
      </c>
      <c r="M7" s="32"/>
    </row>
    <row r="8" spans="1:13">
      <c r="A8" s="45"/>
      <c r="B8" s="12">
        <v>16</v>
      </c>
      <c r="C8" s="43" t="s">
        <v>10</v>
      </c>
      <c r="D8" s="43"/>
      <c r="E8" s="15">
        <f>VLOOKUP(C8,RA!B12:D38,3,0)</f>
        <v>535503.38309999998</v>
      </c>
      <c r="F8" s="25">
        <f>VLOOKUP(C8,RA!B12:I42,8,0)</f>
        <v>37207.232900000003</v>
      </c>
      <c r="G8" s="16">
        <f t="shared" si="0"/>
        <v>498296.15019999997</v>
      </c>
      <c r="H8" s="27">
        <f>RA!J12</f>
        <v>6.9480854975386599</v>
      </c>
      <c r="I8" s="20">
        <f>VLOOKUP(B8,RMS!B:D,3,FALSE)</f>
        <v>535503.35597948695</v>
      </c>
      <c r="J8" s="21">
        <f>VLOOKUP(B8,RMS!B:E,4,FALSE)</f>
        <v>498296.15535299102</v>
      </c>
      <c r="K8" s="22">
        <f t="shared" si="1"/>
        <v>2.7120513026602566E-2</v>
      </c>
      <c r="L8" s="22">
        <f t="shared" si="2"/>
        <v>-5.1529910415410995E-3</v>
      </c>
      <c r="M8" s="32"/>
    </row>
    <row r="9" spans="1:13">
      <c r="A9" s="45"/>
      <c r="B9" s="12">
        <v>17</v>
      </c>
      <c r="C9" s="43" t="s">
        <v>11</v>
      </c>
      <c r="D9" s="43"/>
      <c r="E9" s="15">
        <f>VLOOKUP(C9,RA!B12:D39,3,0)</f>
        <v>470849.72139999998</v>
      </c>
      <c r="F9" s="25">
        <f>VLOOKUP(C9,RA!B13:I43,8,0)</f>
        <v>80392.789900000003</v>
      </c>
      <c r="G9" s="16">
        <f t="shared" si="0"/>
        <v>390456.93149999995</v>
      </c>
      <c r="H9" s="27">
        <f>RA!J13</f>
        <v>17.073980560286699</v>
      </c>
      <c r="I9" s="20">
        <f>VLOOKUP(B9,RMS!B:D,3,FALSE)</f>
        <v>470850.27575042698</v>
      </c>
      <c r="J9" s="21">
        <f>VLOOKUP(B9,RMS!B:E,4,FALSE)</f>
        <v>390456.927339316</v>
      </c>
      <c r="K9" s="22">
        <f t="shared" si="1"/>
        <v>-0.55435042700264603</v>
      </c>
      <c r="L9" s="22">
        <f t="shared" si="2"/>
        <v>4.1606839513406157E-3</v>
      </c>
      <c r="M9" s="32"/>
    </row>
    <row r="10" spans="1:13">
      <c r="A10" s="45"/>
      <c r="B10" s="12">
        <v>18</v>
      </c>
      <c r="C10" s="43" t="s">
        <v>12</v>
      </c>
      <c r="D10" s="43"/>
      <c r="E10" s="15">
        <f>VLOOKUP(C10,RA!B14:D40,3,0)</f>
        <v>196899.4227</v>
      </c>
      <c r="F10" s="25">
        <f>VLOOKUP(C10,RA!B14:I43,8,0)</f>
        <v>39830.775600000001</v>
      </c>
      <c r="G10" s="16">
        <f t="shared" si="0"/>
        <v>157068.6471</v>
      </c>
      <c r="H10" s="27">
        <f>RA!J14</f>
        <v>20.228995623154798</v>
      </c>
      <c r="I10" s="20">
        <f>VLOOKUP(B10,RMS!B:D,3,FALSE)</f>
        <v>196899.43781880301</v>
      </c>
      <c r="J10" s="21">
        <f>VLOOKUP(B10,RMS!B:E,4,FALSE)</f>
        <v>157068.64539059799</v>
      </c>
      <c r="K10" s="22">
        <f t="shared" si="1"/>
        <v>-1.5118803014047444E-2</v>
      </c>
      <c r="L10" s="22">
        <f t="shared" si="2"/>
        <v>1.7094020149670541E-3</v>
      </c>
      <c r="M10" s="32"/>
    </row>
    <row r="11" spans="1:13">
      <c r="A11" s="45"/>
      <c r="B11" s="12">
        <v>19</v>
      </c>
      <c r="C11" s="43" t="s">
        <v>13</v>
      </c>
      <c r="D11" s="43"/>
      <c r="E11" s="15">
        <f>VLOOKUP(C11,RA!B14:D41,3,0)</f>
        <v>335588.6557</v>
      </c>
      <c r="F11" s="25">
        <f>VLOOKUP(C11,RA!B15:I44,8,0)</f>
        <v>-16748.8524</v>
      </c>
      <c r="G11" s="16">
        <f t="shared" si="0"/>
        <v>352337.50809999998</v>
      </c>
      <c r="H11" s="27">
        <f>RA!J15</f>
        <v>-4.99088753911058</v>
      </c>
      <c r="I11" s="20">
        <f>VLOOKUP(B11,RMS!B:D,3,FALSE)</f>
        <v>335589.20691282098</v>
      </c>
      <c r="J11" s="21">
        <f>VLOOKUP(B11,RMS!B:E,4,FALSE)</f>
        <v>352337.50822136702</v>
      </c>
      <c r="K11" s="22">
        <f t="shared" si="1"/>
        <v>-0.55121282098116353</v>
      </c>
      <c r="L11" s="22">
        <f t="shared" si="2"/>
        <v>-1.2136704754084349E-4</v>
      </c>
      <c r="M11" s="32"/>
    </row>
    <row r="12" spans="1:13">
      <c r="A12" s="45"/>
      <c r="B12" s="12">
        <v>21</v>
      </c>
      <c r="C12" s="43" t="s">
        <v>14</v>
      </c>
      <c r="D12" s="43"/>
      <c r="E12" s="15">
        <f>VLOOKUP(C12,RA!B16:D42,3,0)</f>
        <v>1931871.3503</v>
      </c>
      <c r="F12" s="25">
        <f>VLOOKUP(C12,RA!B16:I45,8,0)</f>
        <v>-117654.6335</v>
      </c>
      <c r="G12" s="16">
        <f t="shared" si="0"/>
        <v>2049525.9838</v>
      </c>
      <c r="H12" s="27">
        <f>RA!J16</f>
        <v>-6.0901898815223596</v>
      </c>
      <c r="I12" s="20">
        <f>VLOOKUP(B12,RMS!B:D,3,FALSE)</f>
        <v>1931870.66472991</v>
      </c>
      <c r="J12" s="21">
        <f>VLOOKUP(B12,RMS!B:E,4,FALSE)</f>
        <v>2049525.9843333301</v>
      </c>
      <c r="K12" s="22">
        <f t="shared" si="1"/>
        <v>0.68557009007781744</v>
      </c>
      <c r="L12" s="22">
        <f t="shared" si="2"/>
        <v>-5.3333002142608166E-4</v>
      </c>
      <c r="M12" s="32"/>
    </row>
    <row r="13" spans="1:13">
      <c r="A13" s="45"/>
      <c r="B13" s="12">
        <v>22</v>
      </c>
      <c r="C13" s="43" t="s">
        <v>15</v>
      </c>
      <c r="D13" s="43"/>
      <c r="E13" s="15">
        <f>VLOOKUP(C13,RA!B16:D43,3,0)</f>
        <v>1010641.7223</v>
      </c>
      <c r="F13" s="25">
        <f>VLOOKUP(C13,RA!B17:I46,8,0)</f>
        <v>43139.367700000003</v>
      </c>
      <c r="G13" s="16">
        <f t="shared" si="0"/>
        <v>967502.35459999996</v>
      </c>
      <c r="H13" s="27">
        <f>RA!J17</f>
        <v>4.2685124459164596</v>
      </c>
      <c r="I13" s="20">
        <f>VLOOKUP(B13,RMS!B:D,3,FALSE)</f>
        <v>1010641.88397521</v>
      </c>
      <c r="J13" s="21">
        <f>VLOOKUP(B13,RMS!B:E,4,FALSE)</f>
        <v>967502.35541794903</v>
      </c>
      <c r="K13" s="22">
        <f t="shared" si="1"/>
        <v>-0.16167520999442786</v>
      </c>
      <c r="L13" s="22">
        <f t="shared" si="2"/>
        <v>-8.1794906873255968E-4</v>
      </c>
      <c r="M13" s="32"/>
    </row>
    <row r="14" spans="1:13">
      <c r="A14" s="45"/>
      <c r="B14" s="12">
        <v>23</v>
      </c>
      <c r="C14" s="43" t="s">
        <v>16</v>
      </c>
      <c r="D14" s="43"/>
      <c r="E14" s="15">
        <f>VLOOKUP(C14,RA!B18:D43,3,0)</f>
        <v>2460703.6748000002</v>
      </c>
      <c r="F14" s="25">
        <f>VLOOKUP(C14,RA!B18:I47,8,0)</f>
        <v>256460.18049999999</v>
      </c>
      <c r="G14" s="16">
        <f t="shared" si="0"/>
        <v>2204243.4943000004</v>
      </c>
      <c r="H14" s="27">
        <f>RA!J18</f>
        <v>10.4222293454674</v>
      </c>
      <c r="I14" s="20">
        <f>VLOOKUP(B14,RMS!B:D,3,FALSE)</f>
        <v>2460703.9973418801</v>
      </c>
      <c r="J14" s="21">
        <f>VLOOKUP(B14,RMS!B:E,4,FALSE)</f>
        <v>2204243.4832487199</v>
      </c>
      <c r="K14" s="22">
        <f t="shared" si="1"/>
        <v>-0.32254187995567918</v>
      </c>
      <c r="L14" s="22">
        <f t="shared" si="2"/>
        <v>1.1051280423998833E-2</v>
      </c>
      <c r="M14" s="32"/>
    </row>
    <row r="15" spans="1:13">
      <c r="A15" s="45"/>
      <c r="B15" s="12">
        <v>24</v>
      </c>
      <c r="C15" s="43" t="s">
        <v>17</v>
      </c>
      <c r="D15" s="43"/>
      <c r="E15" s="15">
        <f>VLOOKUP(C15,RA!B18:D44,3,0)</f>
        <v>1396531.8256000001</v>
      </c>
      <c r="F15" s="25">
        <f>VLOOKUP(C15,RA!B19:I48,8,0)</f>
        <v>-115815.40360000001</v>
      </c>
      <c r="G15" s="16">
        <f t="shared" si="0"/>
        <v>1512347.2292000002</v>
      </c>
      <c r="H15" s="27">
        <f>RA!J19</f>
        <v>-8.2930729881677792</v>
      </c>
      <c r="I15" s="20">
        <f>VLOOKUP(B15,RMS!B:D,3,FALSE)</f>
        <v>1396531.8022581199</v>
      </c>
      <c r="J15" s="21">
        <f>VLOOKUP(B15,RMS!B:E,4,FALSE)</f>
        <v>1512347.2280743599</v>
      </c>
      <c r="K15" s="22">
        <f t="shared" si="1"/>
        <v>2.3341880179941654E-2</v>
      </c>
      <c r="L15" s="22">
        <f t="shared" si="2"/>
        <v>1.1256402358412743E-3</v>
      </c>
      <c r="M15" s="32"/>
    </row>
    <row r="16" spans="1:13">
      <c r="A16" s="45"/>
      <c r="B16" s="12">
        <v>25</v>
      </c>
      <c r="C16" s="43" t="s">
        <v>18</v>
      </c>
      <c r="D16" s="43"/>
      <c r="E16" s="15">
        <f>VLOOKUP(C16,RA!B20:D45,3,0)</f>
        <v>2370402.1551000001</v>
      </c>
      <c r="F16" s="25">
        <f>VLOOKUP(C16,RA!B20:I49,8,0)</f>
        <v>96468.924499999994</v>
      </c>
      <c r="G16" s="16">
        <f t="shared" si="0"/>
        <v>2273933.2305999999</v>
      </c>
      <c r="H16" s="27">
        <f>RA!J20</f>
        <v>4.0697281806145797</v>
      </c>
      <c r="I16" s="20">
        <f>VLOOKUP(B16,RMS!B:D,3,FALSE)</f>
        <v>2370402.7160999998</v>
      </c>
      <c r="J16" s="21">
        <f>VLOOKUP(B16,RMS!B:E,4,FALSE)</f>
        <v>2273933.2305999999</v>
      </c>
      <c r="K16" s="22">
        <f t="shared" si="1"/>
        <v>-0.56099999975413084</v>
      </c>
      <c r="L16" s="22">
        <f t="shared" si="2"/>
        <v>0</v>
      </c>
      <c r="M16" s="32"/>
    </row>
    <row r="17" spans="1:13">
      <c r="A17" s="45"/>
      <c r="B17" s="12">
        <v>26</v>
      </c>
      <c r="C17" s="43" t="s">
        <v>19</v>
      </c>
      <c r="D17" s="43"/>
      <c r="E17" s="15">
        <f>VLOOKUP(C17,RA!B20:D46,3,0)</f>
        <v>520256.87809999997</v>
      </c>
      <c r="F17" s="25">
        <f>VLOOKUP(C17,RA!B21:I50,8,0)</f>
        <v>14795.767</v>
      </c>
      <c r="G17" s="16">
        <f t="shared" si="0"/>
        <v>505461.11109999998</v>
      </c>
      <c r="H17" s="27">
        <f>RA!J21</f>
        <v>2.8439349142359802</v>
      </c>
      <c r="I17" s="20">
        <f>VLOOKUP(B17,RMS!B:D,3,FALSE)</f>
        <v>520256.11367825401</v>
      </c>
      <c r="J17" s="21">
        <f>VLOOKUP(B17,RMS!B:E,4,FALSE)</f>
        <v>505461.11100869102</v>
      </c>
      <c r="K17" s="22">
        <f t="shared" si="1"/>
        <v>0.76442174596013501</v>
      </c>
      <c r="L17" s="22">
        <f t="shared" si="2"/>
        <v>9.1308960691094398E-5</v>
      </c>
      <c r="M17" s="32"/>
    </row>
    <row r="18" spans="1:13">
      <c r="A18" s="45"/>
      <c r="B18" s="12">
        <v>27</v>
      </c>
      <c r="C18" s="43" t="s">
        <v>20</v>
      </c>
      <c r="D18" s="43"/>
      <c r="E18" s="15">
        <f>VLOOKUP(C18,RA!B22:D47,3,0)</f>
        <v>1810387.699</v>
      </c>
      <c r="F18" s="25">
        <f>VLOOKUP(C18,RA!B22:I51,8,0)</f>
        <v>1789.8318999999999</v>
      </c>
      <c r="G18" s="16">
        <f t="shared" si="0"/>
        <v>1808597.8670999999</v>
      </c>
      <c r="H18" s="27">
        <f>RA!J22</f>
        <v>9.8864563705809996E-2</v>
      </c>
      <c r="I18" s="20">
        <f>VLOOKUP(B18,RMS!B:D,3,FALSE)</f>
        <v>1810390.4401888901</v>
      </c>
      <c r="J18" s="21">
        <f>VLOOKUP(B18,RMS!B:E,4,FALSE)</f>
        <v>1808597.8768555601</v>
      </c>
      <c r="K18" s="22">
        <f t="shared" si="1"/>
        <v>-2.7411888900678605</v>
      </c>
      <c r="L18" s="22">
        <f t="shared" si="2"/>
        <v>-9.7555601969361305E-3</v>
      </c>
      <c r="M18" s="32"/>
    </row>
    <row r="19" spans="1:13">
      <c r="A19" s="45"/>
      <c r="B19" s="12">
        <v>29</v>
      </c>
      <c r="C19" s="43" t="s">
        <v>21</v>
      </c>
      <c r="D19" s="43"/>
      <c r="E19" s="15">
        <f>VLOOKUP(C19,RA!B22:D48,3,0)</f>
        <v>8115494.3223999999</v>
      </c>
      <c r="F19" s="25">
        <f>VLOOKUP(C19,RA!B23:I52,8,0)</f>
        <v>-548760.67330000002</v>
      </c>
      <c r="G19" s="16">
        <f t="shared" si="0"/>
        <v>8664254.9956999999</v>
      </c>
      <c r="H19" s="27">
        <f>RA!J23</f>
        <v>-6.7618884506558903</v>
      </c>
      <c r="I19" s="20">
        <f>VLOOKUP(B19,RMS!B:D,3,FALSE)</f>
        <v>8115498.7840162404</v>
      </c>
      <c r="J19" s="21">
        <f>VLOOKUP(B19,RMS!B:E,4,FALSE)</f>
        <v>8664255.0231974404</v>
      </c>
      <c r="K19" s="22">
        <f t="shared" si="1"/>
        <v>-4.4616162404417992</v>
      </c>
      <c r="L19" s="22">
        <f t="shared" si="2"/>
        <v>-2.7497440576553345E-2</v>
      </c>
      <c r="M19" s="32"/>
    </row>
    <row r="20" spans="1:13">
      <c r="A20" s="45"/>
      <c r="B20" s="12">
        <v>31</v>
      </c>
      <c r="C20" s="43" t="s">
        <v>22</v>
      </c>
      <c r="D20" s="43"/>
      <c r="E20" s="15">
        <f>VLOOKUP(C20,RA!B24:D49,3,0)</f>
        <v>344069.44199999998</v>
      </c>
      <c r="F20" s="25">
        <f>VLOOKUP(C20,RA!B24:I53,8,0)</f>
        <v>35941.532099999997</v>
      </c>
      <c r="G20" s="16">
        <f t="shared" si="0"/>
        <v>308127.90989999997</v>
      </c>
      <c r="H20" s="27">
        <f>RA!J24</f>
        <v>10.4460110991199</v>
      </c>
      <c r="I20" s="20">
        <f>VLOOKUP(B20,RMS!B:D,3,FALSE)</f>
        <v>344069.57442514901</v>
      </c>
      <c r="J20" s="21">
        <f>VLOOKUP(B20,RMS!B:E,4,FALSE)</f>
        <v>308127.897591063</v>
      </c>
      <c r="K20" s="22">
        <f t="shared" si="1"/>
        <v>-0.13242514902958646</v>
      </c>
      <c r="L20" s="22">
        <f t="shared" si="2"/>
        <v>1.2308936973568052E-2</v>
      </c>
      <c r="M20" s="32"/>
    </row>
    <row r="21" spans="1:13">
      <c r="A21" s="45"/>
      <c r="B21" s="12">
        <v>32</v>
      </c>
      <c r="C21" s="43" t="s">
        <v>23</v>
      </c>
      <c r="D21" s="43"/>
      <c r="E21" s="15">
        <f>VLOOKUP(C21,RA!B24:D50,3,0)</f>
        <v>354218.98320000002</v>
      </c>
      <c r="F21" s="25">
        <f>VLOOKUP(C21,RA!B25:I54,8,0)</f>
        <v>24351.0344</v>
      </c>
      <c r="G21" s="16">
        <f t="shared" si="0"/>
        <v>329867.94880000001</v>
      </c>
      <c r="H21" s="27">
        <f>RA!J25</f>
        <v>6.8745706907105104</v>
      </c>
      <c r="I21" s="20">
        <f>VLOOKUP(B21,RMS!B:D,3,FALSE)</f>
        <v>354218.98881737399</v>
      </c>
      <c r="J21" s="21">
        <f>VLOOKUP(B21,RMS!B:E,4,FALSE)</f>
        <v>329867.937874978</v>
      </c>
      <c r="K21" s="22">
        <f t="shared" si="1"/>
        <v>-5.6173739721998572E-3</v>
      </c>
      <c r="L21" s="22">
        <f t="shared" si="2"/>
        <v>1.0925022012088448E-2</v>
      </c>
      <c r="M21" s="32"/>
    </row>
    <row r="22" spans="1:13">
      <c r="A22" s="45"/>
      <c r="B22" s="12">
        <v>33</v>
      </c>
      <c r="C22" s="43" t="s">
        <v>24</v>
      </c>
      <c r="D22" s="43"/>
      <c r="E22" s="15">
        <f>VLOOKUP(C22,RA!B26:D51,3,0)</f>
        <v>827686.60270000005</v>
      </c>
      <c r="F22" s="25">
        <f>VLOOKUP(C22,RA!B26:I55,8,0)</f>
        <v>161853.8909</v>
      </c>
      <c r="G22" s="16">
        <f t="shared" si="0"/>
        <v>665832.71180000005</v>
      </c>
      <c r="H22" s="27">
        <f>RA!J26</f>
        <v>19.554972905446999</v>
      </c>
      <c r="I22" s="20">
        <f>VLOOKUP(B22,RMS!B:D,3,FALSE)</f>
        <v>827686.54648699798</v>
      </c>
      <c r="J22" s="21">
        <f>VLOOKUP(B22,RMS!B:E,4,FALSE)</f>
        <v>665832.87468074996</v>
      </c>
      <c r="K22" s="22">
        <f t="shared" si="1"/>
        <v>5.6213002069853246E-2</v>
      </c>
      <c r="L22" s="22">
        <f t="shared" si="2"/>
        <v>-0.16288074990734458</v>
      </c>
      <c r="M22" s="32"/>
    </row>
    <row r="23" spans="1:13">
      <c r="A23" s="45"/>
      <c r="B23" s="12">
        <v>34</v>
      </c>
      <c r="C23" s="43" t="s">
        <v>25</v>
      </c>
      <c r="D23" s="43"/>
      <c r="E23" s="15">
        <f>VLOOKUP(C23,RA!B26:D52,3,0)</f>
        <v>286298.9105</v>
      </c>
      <c r="F23" s="25">
        <f>VLOOKUP(C23,RA!B27:I56,8,0)</f>
        <v>71898.713699999993</v>
      </c>
      <c r="G23" s="16">
        <f t="shared" si="0"/>
        <v>214400.19680000001</v>
      </c>
      <c r="H23" s="27">
        <f>RA!J27</f>
        <v>25.113163572447501</v>
      </c>
      <c r="I23" s="20">
        <f>VLOOKUP(B23,RMS!B:D,3,FALSE)</f>
        <v>286298.598516814</v>
      </c>
      <c r="J23" s="21">
        <f>VLOOKUP(B23,RMS!B:E,4,FALSE)</f>
        <v>214400.19460937101</v>
      </c>
      <c r="K23" s="22">
        <f t="shared" si="1"/>
        <v>0.31198318599490449</v>
      </c>
      <c r="L23" s="22">
        <f t="shared" si="2"/>
        <v>2.1906289912294596E-3</v>
      </c>
      <c r="M23" s="32"/>
    </row>
    <row r="24" spans="1:13">
      <c r="A24" s="45"/>
      <c r="B24" s="12">
        <v>35</v>
      </c>
      <c r="C24" s="43" t="s">
        <v>26</v>
      </c>
      <c r="D24" s="43"/>
      <c r="E24" s="15">
        <f>VLOOKUP(C24,RA!B28:D53,3,0)</f>
        <v>1298324.0284</v>
      </c>
      <c r="F24" s="25">
        <f>VLOOKUP(C24,RA!B28:I57,8,0)</f>
        <v>9936.3880000000008</v>
      </c>
      <c r="G24" s="16">
        <f t="shared" si="0"/>
        <v>1288387.6403999999</v>
      </c>
      <c r="H24" s="27">
        <f>RA!J28</f>
        <v>0.765324201250838</v>
      </c>
      <c r="I24" s="20">
        <f>VLOOKUP(B24,RMS!B:D,3,FALSE)</f>
        <v>1298324.02839292</v>
      </c>
      <c r="J24" s="21">
        <f>VLOOKUP(B24,RMS!B:E,4,FALSE)</f>
        <v>1288387.6465088499</v>
      </c>
      <c r="K24" s="22">
        <f t="shared" si="1"/>
        <v>7.0799142122268677E-6</v>
      </c>
      <c r="L24" s="22">
        <f t="shared" si="2"/>
        <v>-6.1088500078767538E-3</v>
      </c>
      <c r="M24" s="32"/>
    </row>
    <row r="25" spans="1:13">
      <c r="A25" s="45"/>
      <c r="B25" s="12">
        <v>36</v>
      </c>
      <c r="C25" s="43" t="s">
        <v>27</v>
      </c>
      <c r="D25" s="43"/>
      <c r="E25" s="15">
        <f>VLOOKUP(C25,RA!B28:D54,3,0)</f>
        <v>837886.25349999999</v>
      </c>
      <c r="F25" s="25">
        <f>VLOOKUP(C25,RA!B29:I58,8,0)</f>
        <v>121385.91590000001</v>
      </c>
      <c r="G25" s="16">
        <f t="shared" si="0"/>
        <v>716500.33759999997</v>
      </c>
      <c r="H25" s="27">
        <f>RA!J29</f>
        <v>14.4871592525775</v>
      </c>
      <c r="I25" s="20">
        <f>VLOOKUP(B25,RMS!B:D,3,FALSE)</f>
        <v>837887.25799911504</v>
      </c>
      <c r="J25" s="21">
        <f>VLOOKUP(B25,RMS!B:E,4,FALSE)</f>
        <v>716500.34026207402</v>
      </c>
      <c r="K25" s="22">
        <f t="shared" si="1"/>
        <v>-1.004499115049839</v>
      </c>
      <c r="L25" s="22">
        <f t="shared" si="2"/>
        <v>-2.6620740536600351E-3</v>
      </c>
      <c r="M25" s="32"/>
    </row>
    <row r="26" spans="1:13">
      <c r="A26" s="45"/>
      <c r="B26" s="12">
        <v>37</v>
      </c>
      <c r="C26" s="43" t="s">
        <v>67</v>
      </c>
      <c r="D26" s="43"/>
      <c r="E26" s="15">
        <f>VLOOKUP(C26,RA!B30:D55,3,0)</f>
        <v>1666274.6543000001</v>
      </c>
      <c r="F26" s="25">
        <f>VLOOKUP(C26,RA!B30:I59,8,0)</f>
        <v>110114.1409</v>
      </c>
      <c r="G26" s="16">
        <f t="shared" si="0"/>
        <v>1556160.5134000001</v>
      </c>
      <c r="H26" s="27">
        <f>RA!J30</f>
        <v>6.6084027993727599</v>
      </c>
      <c r="I26" s="20">
        <f>VLOOKUP(B26,RMS!B:D,3,FALSE)</f>
        <v>1666274.59414956</v>
      </c>
      <c r="J26" s="21">
        <f>VLOOKUP(B26,RMS!B:E,4,FALSE)</f>
        <v>1556160.5190335801</v>
      </c>
      <c r="K26" s="22">
        <f t="shared" si="1"/>
        <v>6.0150440083816648E-2</v>
      </c>
      <c r="L26" s="22">
        <f t="shared" si="2"/>
        <v>-5.633580032736063E-3</v>
      </c>
      <c r="M26" s="32"/>
    </row>
    <row r="27" spans="1:13">
      <c r="A27" s="45"/>
      <c r="B27" s="12">
        <v>38</v>
      </c>
      <c r="C27" s="43" t="s">
        <v>29</v>
      </c>
      <c r="D27" s="43"/>
      <c r="E27" s="15">
        <f>VLOOKUP(C27,RA!B30:D56,3,0)</f>
        <v>1136990.4818</v>
      </c>
      <c r="F27" s="25">
        <f>VLOOKUP(C27,RA!B31:I60,8,0)</f>
        <v>37919.711300000003</v>
      </c>
      <c r="G27" s="16">
        <f t="shared" si="0"/>
        <v>1099070.7704999999</v>
      </c>
      <c r="H27" s="27">
        <f>RA!J31</f>
        <v>3.3350948760774402</v>
      </c>
      <c r="I27" s="20">
        <f>VLOOKUP(B27,RMS!B:D,3,FALSE)</f>
        <v>1136990.3805442499</v>
      </c>
      <c r="J27" s="21">
        <f>VLOOKUP(B27,RMS!B:E,4,FALSE)</f>
        <v>1099070.70369823</v>
      </c>
      <c r="K27" s="22">
        <f t="shared" si="1"/>
        <v>0.10125575005076826</v>
      </c>
      <c r="L27" s="22">
        <f t="shared" si="2"/>
        <v>6.6801769891753793E-2</v>
      </c>
      <c r="M27" s="32"/>
    </row>
    <row r="28" spans="1:13">
      <c r="A28" s="45"/>
      <c r="B28" s="12">
        <v>39</v>
      </c>
      <c r="C28" s="43" t="s">
        <v>30</v>
      </c>
      <c r="D28" s="43"/>
      <c r="E28" s="15">
        <f>VLOOKUP(C28,RA!B32:D57,3,0)</f>
        <v>155856.87280000001</v>
      </c>
      <c r="F28" s="25">
        <f>VLOOKUP(C28,RA!B32:I61,8,0)</f>
        <v>37423.938000000002</v>
      </c>
      <c r="G28" s="16">
        <f t="shared" si="0"/>
        <v>118432.93480000002</v>
      </c>
      <c r="H28" s="27">
        <f>RA!J32</f>
        <v>24.011734181285298</v>
      </c>
      <c r="I28" s="20">
        <f>VLOOKUP(B28,RMS!B:D,3,FALSE)</f>
        <v>155856.851540398</v>
      </c>
      <c r="J28" s="21">
        <f>VLOOKUP(B28,RMS!B:E,4,FALSE)</f>
        <v>118432.92252479499</v>
      </c>
      <c r="K28" s="22">
        <f t="shared" si="1"/>
        <v>2.1259602013742551E-2</v>
      </c>
      <c r="L28" s="22">
        <f t="shared" si="2"/>
        <v>1.2275205022888258E-2</v>
      </c>
      <c r="M28" s="32"/>
    </row>
    <row r="29" spans="1:13">
      <c r="A29" s="45"/>
      <c r="B29" s="12">
        <v>40</v>
      </c>
      <c r="C29" s="43" t="s">
        <v>69</v>
      </c>
      <c r="D29" s="43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45"/>
      <c r="B30" s="12">
        <v>42</v>
      </c>
      <c r="C30" s="43" t="s">
        <v>31</v>
      </c>
      <c r="D30" s="43"/>
      <c r="E30" s="15">
        <f>VLOOKUP(C30,RA!B34:D60,3,0)</f>
        <v>197907.4901</v>
      </c>
      <c r="F30" s="25">
        <f>VLOOKUP(C30,RA!B34:I64,8,0)</f>
        <v>20573.001</v>
      </c>
      <c r="G30" s="16">
        <f t="shared" si="0"/>
        <v>177334.48910000001</v>
      </c>
      <c r="H30" s="27">
        <f>RA!J34</f>
        <v>10.395261437353801</v>
      </c>
      <c r="I30" s="20">
        <f>VLOOKUP(B30,RMS!B:D,3,FALSE)</f>
        <v>197907.48809999999</v>
      </c>
      <c r="J30" s="21">
        <f>VLOOKUP(B30,RMS!B:E,4,FALSE)</f>
        <v>177334.49100000001</v>
      </c>
      <c r="K30" s="22">
        <f t="shared" si="1"/>
        <v>2.0000000076834112E-3</v>
      </c>
      <c r="L30" s="22">
        <f t="shared" si="2"/>
        <v>-1.9000000029336661E-3</v>
      </c>
      <c r="M30" s="32"/>
    </row>
    <row r="31" spans="1:13" s="35" customFormat="1" ht="12" thickBot="1">
      <c r="A31" s="45"/>
      <c r="B31" s="12">
        <v>70</v>
      </c>
      <c r="C31" s="46" t="s">
        <v>64</v>
      </c>
      <c r="D31" s="47"/>
      <c r="E31" s="15">
        <f>VLOOKUP(C31,RA!B34:D61,3,0)</f>
        <v>66903.509999999995</v>
      </c>
      <c r="F31" s="25">
        <f>VLOOKUP(C31,RA!B34:I65,8,0)</f>
        <v>1784.01</v>
      </c>
      <c r="G31" s="16">
        <f t="shared" si="0"/>
        <v>65119.499999999993</v>
      </c>
      <c r="H31" s="27">
        <f>RA!J34</f>
        <v>10.395261437353801</v>
      </c>
      <c r="I31" s="20">
        <f>VLOOKUP(B31,RMS!B:D,3,FALSE)</f>
        <v>66903.509999999995</v>
      </c>
      <c r="J31" s="21">
        <f>VLOOKUP(B31,RMS!B:E,4,FALSE)</f>
        <v>65119.5</v>
      </c>
      <c r="K31" s="22">
        <f t="shared" si="1"/>
        <v>0</v>
      </c>
      <c r="L31" s="22">
        <f t="shared" si="2"/>
        <v>0</v>
      </c>
    </row>
    <row r="32" spans="1:13">
      <c r="A32" s="45"/>
      <c r="B32" s="12">
        <v>71</v>
      </c>
      <c r="C32" s="43" t="s">
        <v>35</v>
      </c>
      <c r="D32" s="43"/>
      <c r="E32" s="15">
        <f>VLOOKUP(C32,RA!B34:D61,3,0)</f>
        <v>626308.24</v>
      </c>
      <c r="F32" s="25">
        <f>VLOOKUP(C32,RA!B34:I65,8,0)</f>
        <v>-65975.27</v>
      </c>
      <c r="G32" s="16">
        <f t="shared" si="0"/>
        <v>692283.51</v>
      </c>
      <c r="H32" s="27">
        <f>RA!J34</f>
        <v>10.395261437353801</v>
      </c>
      <c r="I32" s="20">
        <f>VLOOKUP(B32,RMS!B:D,3,FALSE)</f>
        <v>626308.24</v>
      </c>
      <c r="J32" s="21">
        <f>VLOOKUP(B32,RMS!B:E,4,FALSE)</f>
        <v>692283.51</v>
      </c>
      <c r="K32" s="22">
        <f t="shared" si="1"/>
        <v>0</v>
      </c>
      <c r="L32" s="22">
        <f t="shared" si="2"/>
        <v>0</v>
      </c>
      <c r="M32" s="32"/>
    </row>
    <row r="33" spans="1:13">
      <c r="A33" s="45"/>
      <c r="B33" s="12">
        <v>72</v>
      </c>
      <c r="C33" s="43" t="s">
        <v>36</v>
      </c>
      <c r="D33" s="43"/>
      <c r="E33" s="15">
        <f>VLOOKUP(C33,RA!B34:D62,3,0)</f>
        <v>608803.47</v>
      </c>
      <c r="F33" s="25">
        <f>VLOOKUP(C33,RA!B34:I66,8,0)</f>
        <v>-55390.66</v>
      </c>
      <c r="G33" s="16">
        <f t="shared" si="0"/>
        <v>664194.13</v>
      </c>
      <c r="H33" s="27">
        <f>RA!J35</f>
        <v>4.5201947446605502</v>
      </c>
      <c r="I33" s="20">
        <f>VLOOKUP(B33,RMS!B:D,3,FALSE)</f>
        <v>608803.47</v>
      </c>
      <c r="J33" s="21">
        <f>VLOOKUP(B33,RMS!B:E,4,FALSE)</f>
        <v>664194.13</v>
      </c>
      <c r="K33" s="22">
        <f t="shared" si="1"/>
        <v>0</v>
      </c>
      <c r="L33" s="22">
        <f t="shared" si="2"/>
        <v>0</v>
      </c>
      <c r="M33" s="32"/>
    </row>
    <row r="34" spans="1:13">
      <c r="A34" s="45"/>
      <c r="B34" s="12">
        <v>73</v>
      </c>
      <c r="C34" s="43" t="s">
        <v>37</v>
      </c>
      <c r="D34" s="43"/>
      <c r="E34" s="15">
        <f>VLOOKUP(C34,RA!B34:D63,3,0)</f>
        <v>434047.35</v>
      </c>
      <c r="F34" s="25">
        <f>VLOOKUP(C34,RA!B34:I67,8,0)</f>
        <v>-100014.29</v>
      </c>
      <c r="G34" s="16">
        <f t="shared" si="0"/>
        <v>534061.64</v>
      </c>
      <c r="H34" s="27">
        <f>RA!J34</f>
        <v>10.395261437353801</v>
      </c>
      <c r="I34" s="20">
        <f>VLOOKUP(B34,RMS!B:D,3,FALSE)</f>
        <v>434047.35</v>
      </c>
      <c r="J34" s="21">
        <f>VLOOKUP(B34,RMS!B:E,4,FALSE)</f>
        <v>534061.64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45"/>
      <c r="B35" s="12">
        <v>74</v>
      </c>
      <c r="C35" s="43" t="s">
        <v>65</v>
      </c>
      <c r="D35" s="43"/>
      <c r="E35" s="15">
        <f>VLOOKUP(C35,RA!B35:D64,3,0)</f>
        <v>0.09</v>
      </c>
      <c r="F35" s="25">
        <f>VLOOKUP(C35,RA!B35:I68,8,0)</f>
        <v>7.0000000000000007E-2</v>
      </c>
      <c r="G35" s="16">
        <f t="shared" si="0"/>
        <v>1.999999999999999E-2</v>
      </c>
      <c r="H35" s="27">
        <f>RA!J35</f>
        <v>4.5201947446605502</v>
      </c>
      <c r="I35" s="20">
        <f>VLOOKUP(B35,RMS!B:D,3,FALSE)</f>
        <v>0.09</v>
      </c>
      <c r="J35" s="21">
        <f>VLOOKUP(B35,RMS!B:E,4,FALSE)</f>
        <v>0.02</v>
      </c>
      <c r="K35" s="22">
        <f t="shared" si="1"/>
        <v>0</v>
      </c>
      <c r="L35" s="22">
        <f t="shared" si="2"/>
        <v>0</v>
      </c>
    </row>
    <row r="36" spans="1:13" ht="11.25" customHeight="1">
      <c r="A36" s="45"/>
      <c r="B36" s="12">
        <v>75</v>
      </c>
      <c r="C36" s="43" t="s">
        <v>32</v>
      </c>
      <c r="D36" s="43"/>
      <c r="E36" s="15">
        <f>VLOOKUP(C36,RA!B8:D64,3,0)</f>
        <v>79282.046900000001</v>
      </c>
      <c r="F36" s="25">
        <f>VLOOKUP(C36,RA!B8:I68,8,0)</f>
        <v>6061.0267999999996</v>
      </c>
      <c r="G36" s="16">
        <f t="shared" si="0"/>
        <v>73221.020099999994</v>
      </c>
      <c r="H36" s="27">
        <f>RA!J35</f>
        <v>4.5201947446605502</v>
      </c>
      <c r="I36" s="20">
        <f>VLOOKUP(B36,RMS!B:D,3,FALSE)</f>
        <v>79282.051282051296</v>
      </c>
      <c r="J36" s="21">
        <f>VLOOKUP(B36,RMS!B:E,4,FALSE)</f>
        <v>73221.025641025597</v>
      </c>
      <c r="K36" s="22">
        <f t="shared" si="1"/>
        <v>-4.3820512946695089E-3</v>
      </c>
      <c r="L36" s="22">
        <f t="shared" si="2"/>
        <v>-5.5410256027244031E-3</v>
      </c>
      <c r="M36" s="32"/>
    </row>
    <row r="37" spans="1:13">
      <c r="A37" s="45"/>
      <c r="B37" s="12">
        <v>76</v>
      </c>
      <c r="C37" s="43" t="s">
        <v>33</v>
      </c>
      <c r="D37" s="43"/>
      <c r="E37" s="15">
        <f>VLOOKUP(C37,RA!B8:D65,3,0)</f>
        <v>822821.45620000002</v>
      </c>
      <c r="F37" s="25">
        <f>VLOOKUP(C37,RA!B8:I69,8,0)</f>
        <v>49387.316299999999</v>
      </c>
      <c r="G37" s="16">
        <f t="shared" si="0"/>
        <v>773434.13990000007</v>
      </c>
      <c r="H37" s="27">
        <f>RA!J36</f>
        <v>2.6665417105918698</v>
      </c>
      <c r="I37" s="20">
        <f>VLOOKUP(B37,RMS!B:D,3,FALSE)</f>
        <v>822821.46022991498</v>
      </c>
      <c r="J37" s="21">
        <f>VLOOKUP(B37,RMS!B:E,4,FALSE)</f>
        <v>773434.11654957302</v>
      </c>
      <c r="K37" s="22">
        <f t="shared" si="1"/>
        <v>-4.0299149695783854E-3</v>
      </c>
      <c r="L37" s="22">
        <f t="shared" si="2"/>
        <v>2.3350427043624222E-2</v>
      </c>
      <c r="M37" s="32"/>
    </row>
    <row r="38" spans="1:13">
      <c r="A38" s="45"/>
      <c r="B38" s="12">
        <v>77</v>
      </c>
      <c r="C38" s="43" t="s">
        <v>38</v>
      </c>
      <c r="D38" s="43"/>
      <c r="E38" s="15">
        <f>VLOOKUP(C38,RA!B9:D66,3,0)</f>
        <v>285649.82</v>
      </c>
      <c r="F38" s="25">
        <f>VLOOKUP(C38,RA!B9:I70,8,0)</f>
        <v>-45370.46</v>
      </c>
      <c r="G38" s="16">
        <f t="shared" si="0"/>
        <v>331020.28000000003</v>
      </c>
      <c r="H38" s="27">
        <f>RA!J37</f>
        <v>-10.5339936131129</v>
      </c>
      <c r="I38" s="20">
        <f>VLOOKUP(B38,RMS!B:D,3,FALSE)</f>
        <v>285649.82</v>
      </c>
      <c r="J38" s="21">
        <f>VLOOKUP(B38,RMS!B:E,4,FALSE)</f>
        <v>331020.28000000003</v>
      </c>
      <c r="K38" s="22">
        <f t="shared" si="1"/>
        <v>0</v>
      </c>
      <c r="L38" s="22">
        <f t="shared" si="2"/>
        <v>0</v>
      </c>
      <c r="M38" s="32"/>
    </row>
    <row r="39" spans="1:13">
      <c r="A39" s="45"/>
      <c r="B39" s="12">
        <v>78</v>
      </c>
      <c r="C39" s="43" t="s">
        <v>39</v>
      </c>
      <c r="D39" s="43"/>
      <c r="E39" s="15">
        <f>VLOOKUP(C39,RA!B10:D67,3,0)</f>
        <v>207742.84</v>
      </c>
      <c r="F39" s="25">
        <f>VLOOKUP(C39,RA!B10:I71,8,0)</f>
        <v>28179.84</v>
      </c>
      <c r="G39" s="16">
        <f t="shared" si="0"/>
        <v>179563</v>
      </c>
      <c r="H39" s="27">
        <f>RA!J38</f>
        <v>-9.0982825705641908</v>
      </c>
      <c r="I39" s="20">
        <f>VLOOKUP(B39,RMS!B:D,3,FALSE)</f>
        <v>207742.84</v>
      </c>
      <c r="J39" s="21">
        <f>VLOOKUP(B39,RMS!B:E,4,FALSE)</f>
        <v>179563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45"/>
      <c r="B40" s="12">
        <v>9101</v>
      </c>
      <c r="C40" s="48" t="s">
        <v>71</v>
      </c>
      <c r="D40" s="49"/>
      <c r="E40" s="15">
        <f>VLOOKUP(C40,RA!B11:D68,3,0)</f>
        <v>-25.640999999999998</v>
      </c>
      <c r="F40" s="25">
        <f>VLOOKUP(C40,RA!B11:I72,8,0)</f>
        <v>-25.640899999999998</v>
      </c>
      <c r="G40" s="16">
        <f t="shared" si="0"/>
        <v>-9.9999999999766942E-5</v>
      </c>
      <c r="H40" s="27">
        <f>RA!J39</f>
        <v>-23.042253339411001</v>
      </c>
      <c r="I40" s="20">
        <f>VLOOKUP(B40,RMS!B:D,3,FALSE)</f>
        <v>-25.640999999999998</v>
      </c>
      <c r="J40" s="21">
        <f>VLOOKUP(B40,RMS!B:E,4,FALSE)</f>
        <v>-1E-4</v>
      </c>
      <c r="K40" s="22">
        <f t="shared" si="1"/>
        <v>0</v>
      </c>
      <c r="L40" s="22">
        <f t="shared" si="2"/>
        <v>2.3306280950291525E-16</v>
      </c>
    </row>
    <row r="41" spans="1:13">
      <c r="A41" s="45"/>
      <c r="B41" s="12">
        <v>99</v>
      </c>
      <c r="C41" s="43" t="s">
        <v>34</v>
      </c>
      <c r="D41" s="43"/>
      <c r="E41" s="15">
        <f>VLOOKUP(C41,RA!B8:D68,3,0)</f>
        <v>7804.7272999999996</v>
      </c>
      <c r="F41" s="25">
        <f>VLOOKUP(C41,RA!B8:I72,8,0)</f>
        <v>484.46589999999998</v>
      </c>
      <c r="G41" s="16">
        <f t="shared" si="0"/>
        <v>7320.2613999999994</v>
      </c>
      <c r="H41" s="27">
        <f>RA!J39</f>
        <v>-23.042253339411001</v>
      </c>
      <c r="I41" s="20">
        <f>VLOOKUP(B41,RMS!B:D,3,FALSE)</f>
        <v>7804.7273277361801</v>
      </c>
      <c r="J41" s="21">
        <f>VLOOKUP(B41,RMS!B:E,4,FALSE)</f>
        <v>7320.26102412828</v>
      </c>
      <c r="K41" s="22">
        <f t="shared" si="1"/>
        <v>-2.7736180527426768E-5</v>
      </c>
      <c r="L41" s="22">
        <f t="shared" si="2"/>
        <v>3.758717193704797E-4</v>
      </c>
      <c r="M41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42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1" t="s">
        <v>45</v>
      </c>
      <c r="W1" s="52"/>
    </row>
    <row r="2" spans="1:23" ht="12.7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1"/>
      <c r="W2" s="52"/>
    </row>
    <row r="3" spans="1:23" ht="23.25" thickBot="1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3" t="s">
        <v>46</v>
      </c>
      <c r="W3" s="52"/>
    </row>
    <row r="4" spans="1:23" ht="12.75" thickTop="1" thickBot="1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W4" s="52"/>
    </row>
    <row r="5" spans="1:23" ht="22.5" thickTop="1" thickBot="1">
      <c r="A5" s="55"/>
      <c r="B5" s="56"/>
      <c r="C5" s="57"/>
      <c r="D5" s="58" t="s">
        <v>0</v>
      </c>
      <c r="E5" s="58" t="s">
        <v>74</v>
      </c>
      <c r="F5" s="58" t="s">
        <v>75</v>
      </c>
      <c r="G5" s="58" t="s">
        <v>47</v>
      </c>
      <c r="H5" s="58" t="s">
        <v>48</v>
      </c>
      <c r="I5" s="58" t="s">
        <v>1</v>
      </c>
      <c r="J5" s="58" t="s">
        <v>2</v>
      </c>
      <c r="K5" s="58" t="s">
        <v>49</v>
      </c>
      <c r="L5" s="58" t="s">
        <v>50</v>
      </c>
      <c r="M5" s="58" t="s">
        <v>51</v>
      </c>
      <c r="N5" s="58" t="s">
        <v>52</v>
      </c>
      <c r="O5" s="58" t="s">
        <v>53</v>
      </c>
      <c r="P5" s="58" t="s">
        <v>76</v>
      </c>
      <c r="Q5" s="58" t="s">
        <v>77</v>
      </c>
      <c r="R5" s="58" t="s">
        <v>54</v>
      </c>
      <c r="S5" s="58" t="s">
        <v>55</v>
      </c>
      <c r="T5" s="58" t="s">
        <v>56</v>
      </c>
      <c r="U5" s="59" t="s">
        <v>57</v>
      </c>
    </row>
    <row r="6" spans="1:23" ht="12" thickBot="1">
      <c r="A6" s="60" t="s">
        <v>3</v>
      </c>
      <c r="B6" s="61" t="s">
        <v>4</v>
      </c>
      <c r="C6" s="62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3"/>
    </row>
    <row r="7" spans="1:23" ht="12" thickBot="1">
      <c r="A7" s="64" t="s">
        <v>5</v>
      </c>
      <c r="B7" s="65"/>
      <c r="C7" s="66"/>
      <c r="D7" s="67">
        <v>33208044.0535</v>
      </c>
      <c r="E7" s="67">
        <v>25073217.190900002</v>
      </c>
      <c r="F7" s="68">
        <v>132.44428826450101</v>
      </c>
      <c r="G7" s="67">
        <v>14180970.7906</v>
      </c>
      <c r="H7" s="68">
        <v>134.17327730138399</v>
      </c>
      <c r="I7" s="67">
        <v>469369.06949999998</v>
      </c>
      <c r="J7" s="68">
        <v>1.4134197989614199</v>
      </c>
      <c r="K7" s="67">
        <v>1460372.1943000001</v>
      </c>
      <c r="L7" s="68">
        <v>10.298111574053999</v>
      </c>
      <c r="M7" s="68">
        <v>-0.67859627064114103</v>
      </c>
      <c r="N7" s="67">
        <v>451171540.26859999</v>
      </c>
      <c r="O7" s="67">
        <v>3306546213.7336998</v>
      </c>
      <c r="P7" s="67">
        <v>1254543</v>
      </c>
      <c r="Q7" s="67">
        <v>1255669</v>
      </c>
      <c r="R7" s="68">
        <v>-8.9673313588211997E-2</v>
      </c>
      <c r="S7" s="67">
        <v>26.470231832229</v>
      </c>
      <c r="T7" s="67">
        <v>24.187464649919701</v>
      </c>
      <c r="U7" s="69">
        <v>8.6239032464002499</v>
      </c>
    </row>
    <row r="8" spans="1:23" ht="12" thickBot="1">
      <c r="A8" s="70">
        <v>42512</v>
      </c>
      <c r="B8" s="46" t="s">
        <v>6</v>
      </c>
      <c r="C8" s="47"/>
      <c r="D8" s="71">
        <v>1244293.2959</v>
      </c>
      <c r="E8" s="71">
        <v>890207.75769999996</v>
      </c>
      <c r="F8" s="72">
        <v>139.77560688921</v>
      </c>
      <c r="G8" s="71">
        <v>436767.61550000001</v>
      </c>
      <c r="H8" s="72">
        <v>184.88680289988201</v>
      </c>
      <c r="I8" s="71">
        <v>147666.92879999999</v>
      </c>
      <c r="J8" s="72">
        <v>11.867533907525599</v>
      </c>
      <c r="K8" s="71">
        <v>114575.3916</v>
      </c>
      <c r="L8" s="72">
        <v>26.2325748370417</v>
      </c>
      <c r="M8" s="72">
        <v>0.28881888805169897</v>
      </c>
      <c r="N8" s="71">
        <v>13913402.6471</v>
      </c>
      <c r="O8" s="71">
        <v>121129645.80670001</v>
      </c>
      <c r="P8" s="71">
        <v>44521</v>
      </c>
      <c r="Q8" s="71">
        <v>39775</v>
      </c>
      <c r="R8" s="72">
        <v>11.9321181646763</v>
      </c>
      <c r="S8" s="71">
        <v>27.948457938950199</v>
      </c>
      <c r="T8" s="71">
        <v>24.548577448145799</v>
      </c>
      <c r="U8" s="73">
        <v>12.1648231835579</v>
      </c>
    </row>
    <row r="9" spans="1:23" ht="12" thickBot="1">
      <c r="A9" s="74"/>
      <c r="B9" s="46" t="s">
        <v>7</v>
      </c>
      <c r="C9" s="47"/>
      <c r="D9" s="71">
        <v>131370.03169999999</v>
      </c>
      <c r="E9" s="71">
        <v>193311.79620000001</v>
      </c>
      <c r="F9" s="72">
        <v>67.957586801420504</v>
      </c>
      <c r="G9" s="71">
        <v>69091.332200000004</v>
      </c>
      <c r="H9" s="72">
        <v>90.139670949925602</v>
      </c>
      <c r="I9" s="71">
        <v>28658.806100000002</v>
      </c>
      <c r="J9" s="72">
        <v>21.815330124488401</v>
      </c>
      <c r="K9" s="71">
        <v>15421.9892</v>
      </c>
      <c r="L9" s="72">
        <v>22.321163464264501</v>
      </c>
      <c r="M9" s="72">
        <v>0.85830801256169997</v>
      </c>
      <c r="N9" s="71">
        <v>1621112.9797</v>
      </c>
      <c r="O9" s="71">
        <v>16565517.748199999</v>
      </c>
      <c r="P9" s="71">
        <v>6917</v>
      </c>
      <c r="Q9" s="71">
        <v>7184</v>
      </c>
      <c r="R9" s="72">
        <v>-3.7165924276169302</v>
      </c>
      <c r="S9" s="71">
        <v>18.9923423015758</v>
      </c>
      <c r="T9" s="71">
        <v>18.694706152561299</v>
      </c>
      <c r="U9" s="73">
        <v>1.5671376615294399</v>
      </c>
    </row>
    <row r="10" spans="1:23" ht="12" thickBot="1">
      <c r="A10" s="74"/>
      <c r="B10" s="46" t="s">
        <v>8</v>
      </c>
      <c r="C10" s="47"/>
      <c r="D10" s="71">
        <v>328071.97509999998</v>
      </c>
      <c r="E10" s="71">
        <v>234452.59570000001</v>
      </c>
      <c r="F10" s="72">
        <v>139.931048372692</v>
      </c>
      <c r="G10" s="71">
        <v>102410.348</v>
      </c>
      <c r="H10" s="72">
        <v>220.35041527248799</v>
      </c>
      <c r="I10" s="71">
        <v>58048.1276</v>
      </c>
      <c r="J10" s="72">
        <v>17.6937172345508</v>
      </c>
      <c r="K10" s="71">
        <v>30563.505000000001</v>
      </c>
      <c r="L10" s="72">
        <v>29.844156959607201</v>
      </c>
      <c r="M10" s="72">
        <v>0.89926278416038996</v>
      </c>
      <c r="N10" s="71">
        <v>2932215.1233000001</v>
      </c>
      <c r="O10" s="71">
        <v>28406728.554000001</v>
      </c>
      <c r="P10" s="71">
        <v>120598</v>
      </c>
      <c r="Q10" s="71">
        <v>124891</v>
      </c>
      <c r="R10" s="72">
        <v>-3.4373974105420002</v>
      </c>
      <c r="S10" s="71">
        <v>2.7203765825303901</v>
      </c>
      <c r="T10" s="71">
        <v>2.2560710307387999</v>
      </c>
      <c r="U10" s="73">
        <v>17.067694038143301</v>
      </c>
    </row>
    <row r="11" spans="1:23" ht="12" thickBot="1">
      <c r="A11" s="74"/>
      <c r="B11" s="46" t="s">
        <v>9</v>
      </c>
      <c r="C11" s="47"/>
      <c r="D11" s="71">
        <v>92481.242299999998</v>
      </c>
      <c r="E11" s="71">
        <v>108839.3431</v>
      </c>
      <c r="F11" s="72">
        <v>84.970415720930603</v>
      </c>
      <c r="G11" s="71">
        <v>53964.102400000003</v>
      </c>
      <c r="H11" s="72">
        <v>71.375485159556803</v>
      </c>
      <c r="I11" s="71">
        <v>12835.8053</v>
      </c>
      <c r="J11" s="72">
        <v>13.8793608095812</v>
      </c>
      <c r="K11" s="71">
        <v>12504.195900000001</v>
      </c>
      <c r="L11" s="72">
        <v>23.1713219416024</v>
      </c>
      <c r="M11" s="72">
        <v>2.6519850028901001E-2</v>
      </c>
      <c r="N11" s="71">
        <v>1228614.2261000001</v>
      </c>
      <c r="O11" s="71">
        <v>9744310.9995000008</v>
      </c>
      <c r="P11" s="71">
        <v>3959</v>
      </c>
      <c r="Q11" s="71">
        <v>3401</v>
      </c>
      <c r="R11" s="72">
        <v>16.406939135548399</v>
      </c>
      <c r="S11" s="71">
        <v>23.3597479919172</v>
      </c>
      <c r="T11" s="71">
        <v>19.749153043222599</v>
      </c>
      <c r="U11" s="73">
        <v>15.456480737480099</v>
      </c>
    </row>
    <row r="12" spans="1:23" ht="12" thickBot="1">
      <c r="A12" s="74"/>
      <c r="B12" s="46" t="s">
        <v>10</v>
      </c>
      <c r="C12" s="47"/>
      <c r="D12" s="71">
        <v>535503.38309999998</v>
      </c>
      <c r="E12" s="71">
        <v>398814.36349999998</v>
      </c>
      <c r="F12" s="72">
        <v>134.27384570616101</v>
      </c>
      <c r="G12" s="71">
        <v>160140.09510000001</v>
      </c>
      <c r="H12" s="72">
        <v>234.396818464235</v>
      </c>
      <c r="I12" s="71">
        <v>37207.232900000003</v>
      </c>
      <c r="J12" s="72">
        <v>6.9480854975386599</v>
      </c>
      <c r="K12" s="71">
        <v>23739.490900000001</v>
      </c>
      <c r="L12" s="72">
        <v>14.8242018247684</v>
      </c>
      <c r="M12" s="72">
        <v>0.567313850862741</v>
      </c>
      <c r="N12" s="71">
        <v>4964656.4653000003</v>
      </c>
      <c r="O12" s="71">
        <v>32608082.098900001</v>
      </c>
      <c r="P12" s="71">
        <v>6845</v>
      </c>
      <c r="Q12" s="71">
        <v>4475</v>
      </c>
      <c r="R12" s="72">
        <v>52.960893854748598</v>
      </c>
      <c r="S12" s="71">
        <v>78.232780584368101</v>
      </c>
      <c r="T12" s="71">
        <v>89.509375977653605</v>
      </c>
      <c r="U12" s="73">
        <v>-14.414156455968699</v>
      </c>
    </row>
    <row r="13" spans="1:23" ht="12" thickBot="1">
      <c r="A13" s="74"/>
      <c r="B13" s="46" t="s">
        <v>11</v>
      </c>
      <c r="C13" s="47"/>
      <c r="D13" s="71">
        <v>470849.72139999998</v>
      </c>
      <c r="E13" s="71">
        <v>392909.82250000001</v>
      </c>
      <c r="F13" s="72">
        <v>119.836587032639</v>
      </c>
      <c r="G13" s="71">
        <v>205438.13690000001</v>
      </c>
      <c r="H13" s="72">
        <v>129.19294757291999</v>
      </c>
      <c r="I13" s="71">
        <v>80392.789900000003</v>
      </c>
      <c r="J13" s="72">
        <v>17.073980560286699</v>
      </c>
      <c r="K13" s="71">
        <v>61516.290999999997</v>
      </c>
      <c r="L13" s="72">
        <v>29.943949029261301</v>
      </c>
      <c r="M13" s="72">
        <v>0.30685365767581801</v>
      </c>
      <c r="N13" s="71">
        <v>5513682.3197999997</v>
      </c>
      <c r="O13" s="71">
        <v>51528405.144000001</v>
      </c>
      <c r="P13" s="71">
        <v>17706</v>
      </c>
      <c r="Q13" s="71">
        <v>15158</v>
      </c>
      <c r="R13" s="72">
        <v>16.809605488850799</v>
      </c>
      <c r="S13" s="71">
        <v>26.592664712526801</v>
      </c>
      <c r="T13" s="71">
        <v>23.653349023617899</v>
      </c>
      <c r="U13" s="73">
        <v>11.0531070153505</v>
      </c>
    </row>
    <row r="14" spans="1:23" ht="12" thickBot="1">
      <c r="A14" s="74"/>
      <c r="B14" s="46" t="s">
        <v>12</v>
      </c>
      <c r="C14" s="47"/>
      <c r="D14" s="71">
        <v>196899.4227</v>
      </c>
      <c r="E14" s="71">
        <v>247992.4247</v>
      </c>
      <c r="F14" s="72">
        <v>79.397353745055696</v>
      </c>
      <c r="G14" s="71">
        <v>156278.87880000001</v>
      </c>
      <c r="H14" s="72">
        <v>25.9923440786805</v>
      </c>
      <c r="I14" s="71">
        <v>39830.775600000001</v>
      </c>
      <c r="J14" s="72">
        <v>20.228995623154798</v>
      </c>
      <c r="K14" s="71">
        <v>33778.794900000001</v>
      </c>
      <c r="L14" s="72">
        <v>21.6144338629591</v>
      </c>
      <c r="M14" s="72">
        <v>0.17916508620027799</v>
      </c>
      <c r="N14" s="71">
        <v>3251883.1798</v>
      </c>
      <c r="O14" s="71">
        <v>23685516.5821</v>
      </c>
      <c r="P14" s="71">
        <v>3944</v>
      </c>
      <c r="Q14" s="71">
        <v>3392</v>
      </c>
      <c r="R14" s="72">
        <v>16.2735849056604</v>
      </c>
      <c r="S14" s="71">
        <v>49.923788717038498</v>
      </c>
      <c r="T14" s="71">
        <v>47.809063472877398</v>
      </c>
      <c r="U14" s="73">
        <v>4.2359069664106697</v>
      </c>
    </row>
    <row r="15" spans="1:23" ht="12" thickBot="1">
      <c r="A15" s="74"/>
      <c r="B15" s="46" t="s">
        <v>13</v>
      </c>
      <c r="C15" s="47"/>
      <c r="D15" s="71">
        <v>335588.6557</v>
      </c>
      <c r="E15" s="71">
        <v>173482.84599999999</v>
      </c>
      <c r="F15" s="72">
        <v>193.441981981319</v>
      </c>
      <c r="G15" s="71">
        <v>93056.885800000004</v>
      </c>
      <c r="H15" s="72">
        <v>260.62743000153102</v>
      </c>
      <c r="I15" s="71">
        <v>-16748.8524</v>
      </c>
      <c r="J15" s="72">
        <v>-4.99088753911058</v>
      </c>
      <c r="K15" s="71">
        <v>21830.265899999999</v>
      </c>
      <c r="L15" s="72">
        <v>23.4590548698547</v>
      </c>
      <c r="M15" s="72">
        <v>-1.76723080134356</v>
      </c>
      <c r="N15" s="71">
        <v>3143023.6475</v>
      </c>
      <c r="O15" s="71">
        <v>19756148.044599999</v>
      </c>
      <c r="P15" s="71">
        <v>9352</v>
      </c>
      <c r="Q15" s="71">
        <v>7429</v>
      </c>
      <c r="R15" s="72">
        <v>25.8850450935523</v>
      </c>
      <c r="S15" s="71">
        <v>35.884159078271999</v>
      </c>
      <c r="T15" s="71">
        <v>23.6432442993673</v>
      </c>
      <c r="U15" s="73">
        <v>34.112307751741596</v>
      </c>
    </row>
    <row r="16" spans="1:23" ht="12" thickBot="1">
      <c r="A16" s="74"/>
      <c r="B16" s="46" t="s">
        <v>14</v>
      </c>
      <c r="C16" s="47"/>
      <c r="D16" s="71">
        <v>1931871.3503</v>
      </c>
      <c r="E16" s="71">
        <v>1667143.6958999999</v>
      </c>
      <c r="F16" s="72">
        <v>115.879114382944</v>
      </c>
      <c r="G16" s="71">
        <v>755318.94779999997</v>
      </c>
      <c r="H16" s="72">
        <v>155.76895110693499</v>
      </c>
      <c r="I16" s="71">
        <v>-117654.6335</v>
      </c>
      <c r="J16" s="72">
        <v>-6.0901898815223596</v>
      </c>
      <c r="K16" s="71">
        <v>22211.841400000001</v>
      </c>
      <c r="L16" s="72">
        <v>2.9407234473193</v>
      </c>
      <c r="M16" s="72">
        <v>-6.2969329008445003</v>
      </c>
      <c r="N16" s="71">
        <v>25858874.779899999</v>
      </c>
      <c r="O16" s="71">
        <v>164485291.65099999</v>
      </c>
      <c r="P16" s="71">
        <v>64822</v>
      </c>
      <c r="Q16" s="71">
        <v>62036</v>
      </c>
      <c r="R16" s="72">
        <v>4.4909407440840701</v>
      </c>
      <c r="S16" s="71">
        <v>29.8027112754929</v>
      </c>
      <c r="T16" s="71">
        <v>27.569187333161398</v>
      </c>
      <c r="U16" s="73">
        <v>7.4943649310462304</v>
      </c>
    </row>
    <row r="17" spans="1:21" ht="12" thickBot="1">
      <c r="A17" s="74"/>
      <c r="B17" s="46" t="s">
        <v>15</v>
      </c>
      <c r="C17" s="47"/>
      <c r="D17" s="71">
        <v>1010641.7223</v>
      </c>
      <c r="E17" s="71">
        <v>784378.41960000002</v>
      </c>
      <c r="F17" s="72">
        <v>128.84619171641501</v>
      </c>
      <c r="G17" s="71">
        <v>487476.41029999999</v>
      </c>
      <c r="H17" s="72">
        <v>107.321154613007</v>
      </c>
      <c r="I17" s="71">
        <v>43139.367700000003</v>
      </c>
      <c r="J17" s="72">
        <v>4.2685124459164596</v>
      </c>
      <c r="K17" s="71">
        <v>49539.163099999998</v>
      </c>
      <c r="L17" s="72">
        <v>10.162371358546901</v>
      </c>
      <c r="M17" s="72">
        <v>-0.12918658692480001</v>
      </c>
      <c r="N17" s="71">
        <v>19575827.647999998</v>
      </c>
      <c r="O17" s="71">
        <v>193832129.01660001</v>
      </c>
      <c r="P17" s="71">
        <v>13804</v>
      </c>
      <c r="Q17" s="71">
        <v>14183</v>
      </c>
      <c r="R17" s="72">
        <v>-2.6722132130014802</v>
      </c>
      <c r="S17" s="71">
        <v>73.213686054766697</v>
      </c>
      <c r="T17" s="71">
        <v>38.889673799619302</v>
      </c>
      <c r="U17" s="73">
        <v>46.881961699717998</v>
      </c>
    </row>
    <row r="18" spans="1:21" ht="12" thickBot="1">
      <c r="A18" s="74"/>
      <c r="B18" s="46" t="s">
        <v>16</v>
      </c>
      <c r="C18" s="47"/>
      <c r="D18" s="71">
        <v>2460703.6748000002</v>
      </c>
      <c r="E18" s="71">
        <v>2474620.3859999999</v>
      </c>
      <c r="F18" s="72">
        <v>99.437622381245504</v>
      </c>
      <c r="G18" s="71">
        <v>1394246.6597</v>
      </c>
      <c r="H18" s="72">
        <v>76.489838270759805</v>
      </c>
      <c r="I18" s="71">
        <v>256460.18049999999</v>
      </c>
      <c r="J18" s="72">
        <v>10.4222293454674</v>
      </c>
      <c r="K18" s="71">
        <v>155066.7297</v>
      </c>
      <c r="L18" s="72">
        <v>11.121900749854801</v>
      </c>
      <c r="M18" s="72">
        <v>0.65386979525627997</v>
      </c>
      <c r="N18" s="71">
        <v>36363478.977499999</v>
      </c>
      <c r="O18" s="71">
        <v>365661496.56440002</v>
      </c>
      <c r="P18" s="71">
        <v>105866</v>
      </c>
      <c r="Q18" s="71">
        <v>112332</v>
      </c>
      <c r="R18" s="72">
        <v>-5.7561514083253202</v>
      </c>
      <c r="S18" s="71">
        <v>23.243568990988599</v>
      </c>
      <c r="T18" s="71">
        <v>20.986903481643701</v>
      </c>
      <c r="U18" s="73">
        <v>9.7087736836791496</v>
      </c>
    </row>
    <row r="19" spans="1:21" ht="12" thickBot="1">
      <c r="A19" s="74"/>
      <c r="B19" s="46" t="s">
        <v>17</v>
      </c>
      <c r="C19" s="47"/>
      <c r="D19" s="71">
        <v>1396531.8256000001</v>
      </c>
      <c r="E19" s="71">
        <v>813174.03940000001</v>
      </c>
      <c r="F19" s="72">
        <v>171.738368164142</v>
      </c>
      <c r="G19" s="71">
        <v>432064.98879999999</v>
      </c>
      <c r="H19" s="72">
        <v>223.22263127097401</v>
      </c>
      <c r="I19" s="71">
        <v>-115815.40360000001</v>
      </c>
      <c r="J19" s="72">
        <v>-8.2930729881677792</v>
      </c>
      <c r="K19" s="71">
        <v>40290.917600000001</v>
      </c>
      <c r="L19" s="72">
        <v>9.3251984410730397</v>
      </c>
      <c r="M19" s="72">
        <v>-3.8744791754258801</v>
      </c>
      <c r="N19" s="71">
        <v>12700095.4837</v>
      </c>
      <c r="O19" s="71">
        <v>106452846.84100001</v>
      </c>
      <c r="P19" s="71">
        <v>18771</v>
      </c>
      <c r="Q19" s="71">
        <v>14930</v>
      </c>
      <c r="R19" s="72">
        <v>25.7267247153383</v>
      </c>
      <c r="S19" s="71">
        <v>74.398371189600994</v>
      </c>
      <c r="T19" s="71">
        <v>73.748175787006005</v>
      </c>
      <c r="U19" s="73">
        <v>0.87393768465434696</v>
      </c>
    </row>
    <row r="20" spans="1:21" ht="12" thickBot="1">
      <c r="A20" s="74"/>
      <c r="B20" s="46" t="s">
        <v>18</v>
      </c>
      <c r="C20" s="47"/>
      <c r="D20" s="71">
        <v>2370402.1551000001</v>
      </c>
      <c r="E20" s="71">
        <v>1285990.3711999999</v>
      </c>
      <c r="F20" s="72">
        <v>184.32503136770001</v>
      </c>
      <c r="G20" s="71">
        <v>735961.98699999996</v>
      </c>
      <c r="H20" s="72">
        <v>222.08214513394401</v>
      </c>
      <c r="I20" s="71">
        <v>96468.924499999994</v>
      </c>
      <c r="J20" s="72">
        <v>4.0697281806145797</v>
      </c>
      <c r="K20" s="71">
        <v>66757.708799999993</v>
      </c>
      <c r="L20" s="72">
        <v>9.0708093596143797</v>
      </c>
      <c r="M20" s="72">
        <v>0.44506044671203598</v>
      </c>
      <c r="N20" s="71">
        <v>29745953.242699999</v>
      </c>
      <c r="O20" s="71">
        <v>187106173.0957</v>
      </c>
      <c r="P20" s="71">
        <v>62957</v>
      </c>
      <c r="Q20" s="71">
        <v>61100</v>
      </c>
      <c r="R20" s="72">
        <v>3.0392798690671099</v>
      </c>
      <c r="S20" s="71">
        <v>37.651129423257103</v>
      </c>
      <c r="T20" s="71">
        <v>34.227068158756097</v>
      </c>
      <c r="U20" s="73">
        <v>9.0941794229045492</v>
      </c>
    </row>
    <row r="21" spans="1:21" ht="12" thickBot="1">
      <c r="A21" s="74"/>
      <c r="B21" s="46" t="s">
        <v>19</v>
      </c>
      <c r="C21" s="47"/>
      <c r="D21" s="71">
        <v>520256.87809999997</v>
      </c>
      <c r="E21" s="71">
        <v>505630.30290000001</v>
      </c>
      <c r="F21" s="72">
        <v>102.892741023651</v>
      </c>
      <c r="G21" s="71">
        <v>254906.2144</v>
      </c>
      <c r="H21" s="72">
        <v>104.097369428432</v>
      </c>
      <c r="I21" s="71">
        <v>14795.767</v>
      </c>
      <c r="J21" s="72">
        <v>2.8439349142359802</v>
      </c>
      <c r="K21" s="71">
        <v>32399.895799999998</v>
      </c>
      <c r="L21" s="72">
        <v>12.7105162485988</v>
      </c>
      <c r="M21" s="72">
        <v>-0.543339056047211</v>
      </c>
      <c r="N21" s="71">
        <v>7337065.5405000001</v>
      </c>
      <c r="O21" s="71">
        <v>64624250.432800002</v>
      </c>
      <c r="P21" s="71">
        <v>38889</v>
      </c>
      <c r="Q21" s="71">
        <v>38818</v>
      </c>
      <c r="R21" s="72">
        <v>0.18290483796177301</v>
      </c>
      <c r="S21" s="71">
        <v>13.3779957854406</v>
      </c>
      <c r="T21" s="71">
        <v>11.7999030372508</v>
      </c>
      <c r="U21" s="73">
        <v>11.7961821299668</v>
      </c>
    </row>
    <row r="22" spans="1:21" ht="12" thickBot="1">
      <c r="A22" s="74"/>
      <c r="B22" s="46" t="s">
        <v>20</v>
      </c>
      <c r="C22" s="47"/>
      <c r="D22" s="71">
        <v>1810387.699</v>
      </c>
      <c r="E22" s="71">
        <v>1947264.1368</v>
      </c>
      <c r="F22" s="72">
        <v>92.970833529295405</v>
      </c>
      <c r="G22" s="71">
        <v>1038909.9573</v>
      </c>
      <c r="H22" s="72">
        <v>74.258383633647696</v>
      </c>
      <c r="I22" s="71">
        <v>1789.8318999999999</v>
      </c>
      <c r="J22" s="72">
        <v>9.8864563705809996E-2</v>
      </c>
      <c r="K22" s="71">
        <v>127561.8658</v>
      </c>
      <c r="L22" s="72">
        <v>12.278433265912399</v>
      </c>
      <c r="M22" s="72">
        <v>-0.98596891093764505</v>
      </c>
      <c r="N22" s="71">
        <v>28620180.105700001</v>
      </c>
      <c r="O22" s="71">
        <v>207494931.7353</v>
      </c>
      <c r="P22" s="71">
        <v>100988</v>
      </c>
      <c r="Q22" s="71">
        <v>104144</v>
      </c>
      <c r="R22" s="72">
        <v>-3.03041941926563</v>
      </c>
      <c r="S22" s="71">
        <v>17.926760595318299</v>
      </c>
      <c r="T22" s="71">
        <v>17.042351821516402</v>
      </c>
      <c r="U22" s="73">
        <v>4.9334555961709103</v>
      </c>
    </row>
    <row r="23" spans="1:21" ht="12" thickBot="1">
      <c r="A23" s="74"/>
      <c r="B23" s="46" t="s">
        <v>21</v>
      </c>
      <c r="C23" s="47"/>
      <c r="D23" s="71">
        <v>8115494.3223999999</v>
      </c>
      <c r="E23" s="71">
        <v>4372208.4708000002</v>
      </c>
      <c r="F23" s="72">
        <v>185.615447584435</v>
      </c>
      <c r="G23" s="71">
        <v>2149400.7401000001</v>
      </c>
      <c r="H23" s="72">
        <v>277.57009063011799</v>
      </c>
      <c r="I23" s="71">
        <v>-548760.67330000002</v>
      </c>
      <c r="J23" s="72">
        <v>-6.7618884506558903</v>
      </c>
      <c r="K23" s="71">
        <v>190380.39809999999</v>
      </c>
      <c r="L23" s="72">
        <v>8.8573710126824707</v>
      </c>
      <c r="M23" s="72">
        <v>-3.8824431442346099</v>
      </c>
      <c r="N23" s="71">
        <v>70756781.904300004</v>
      </c>
      <c r="O23" s="71">
        <v>472714202.36250001</v>
      </c>
      <c r="P23" s="71">
        <v>154159</v>
      </c>
      <c r="Q23" s="71">
        <v>139222</v>
      </c>
      <c r="R23" s="72">
        <v>10.728907787562299</v>
      </c>
      <c r="S23" s="71">
        <v>52.643662208499002</v>
      </c>
      <c r="T23" s="71">
        <v>42.878359094826997</v>
      </c>
      <c r="U23" s="73">
        <v>18.5498172125561</v>
      </c>
    </row>
    <row r="24" spans="1:21" ht="12" thickBot="1">
      <c r="A24" s="74"/>
      <c r="B24" s="46" t="s">
        <v>22</v>
      </c>
      <c r="C24" s="47"/>
      <c r="D24" s="71">
        <v>344069.44199999998</v>
      </c>
      <c r="E24" s="71">
        <v>320949.96250000002</v>
      </c>
      <c r="F24" s="72">
        <v>107.203452936998</v>
      </c>
      <c r="G24" s="71">
        <v>215248.21969999999</v>
      </c>
      <c r="H24" s="72">
        <v>59.8477527384632</v>
      </c>
      <c r="I24" s="71">
        <v>35941.532099999997</v>
      </c>
      <c r="J24" s="72">
        <v>10.4460110991199</v>
      </c>
      <c r="K24" s="71">
        <v>34910.005899999996</v>
      </c>
      <c r="L24" s="72">
        <v>16.218487636578601</v>
      </c>
      <c r="M24" s="72">
        <v>2.9548153127066001E-2</v>
      </c>
      <c r="N24" s="71">
        <v>5405373.9835999999</v>
      </c>
      <c r="O24" s="71">
        <v>44954685.6162</v>
      </c>
      <c r="P24" s="71">
        <v>30662</v>
      </c>
      <c r="Q24" s="71">
        <v>31712</v>
      </c>
      <c r="R24" s="72">
        <v>-3.3110494450050401</v>
      </c>
      <c r="S24" s="71">
        <v>11.2213633161568</v>
      </c>
      <c r="T24" s="71">
        <v>11.399073193113001</v>
      </c>
      <c r="U24" s="73">
        <v>-1.5836745674238999</v>
      </c>
    </row>
    <row r="25" spans="1:21" ht="12" thickBot="1">
      <c r="A25" s="74"/>
      <c r="B25" s="46" t="s">
        <v>23</v>
      </c>
      <c r="C25" s="47"/>
      <c r="D25" s="71">
        <v>354218.98320000002</v>
      </c>
      <c r="E25" s="71">
        <v>323988.02029999997</v>
      </c>
      <c r="F25" s="72">
        <v>109.33088910880301</v>
      </c>
      <c r="G25" s="71">
        <v>204825.98480000001</v>
      </c>
      <c r="H25" s="72">
        <v>72.936545890831695</v>
      </c>
      <c r="I25" s="71">
        <v>24351.0344</v>
      </c>
      <c r="J25" s="72">
        <v>6.8745706907105104</v>
      </c>
      <c r="K25" s="71">
        <v>11817.2678</v>
      </c>
      <c r="L25" s="72">
        <v>5.7694182754882597</v>
      </c>
      <c r="M25" s="72">
        <v>1.0606315107795099</v>
      </c>
      <c r="N25" s="71">
        <v>5817534.8190000001</v>
      </c>
      <c r="O25" s="71">
        <v>57858591.305600002</v>
      </c>
      <c r="P25" s="71">
        <v>20761</v>
      </c>
      <c r="Q25" s="71">
        <v>22657</v>
      </c>
      <c r="R25" s="72">
        <v>-8.3682747053890694</v>
      </c>
      <c r="S25" s="71">
        <v>17.061749588170098</v>
      </c>
      <c r="T25" s="71">
        <v>15.766871889482299</v>
      </c>
      <c r="U25" s="73">
        <v>7.5893605869450704</v>
      </c>
    </row>
    <row r="26" spans="1:21" ht="12" thickBot="1">
      <c r="A26" s="74"/>
      <c r="B26" s="46" t="s">
        <v>24</v>
      </c>
      <c r="C26" s="47"/>
      <c r="D26" s="71">
        <v>827686.60270000005</v>
      </c>
      <c r="E26" s="71">
        <v>756000.69649999996</v>
      </c>
      <c r="F26" s="72">
        <v>109.482253988902</v>
      </c>
      <c r="G26" s="71">
        <v>472155.8173</v>
      </c>
      <c r="H26" s="72">
        <v>75.299460977328494</v>
      </c>
      <c r="I26" s="71">
        <v>161853.8909</v>
      </c>
      <c r="J26" s="72">
        <v>19.554972905446999</v>
      </c>
      <c r="K26" s="71">
        <v>100938.5285</v>
      </c>
      <c r="L26" s="72">
        <v>21.3782240526469</v>
      </c>
      <c r="M26" s="72">
        <v>0.60348970116004796</v>
      </c>
      <c r="N26" s="71">
        <v>13273080.0451</v>
      </c>
      <c r="O26" s="71">
        <v>106471858.13789999</v>
      </c>
      <c r="P26" s="71">
        <v>47419</v>
      </c>
      <c r="Q26" s="71">
        <v>49598</v>
      </c>
      <c r="R26" s="72">
        <v>-4.3933223113835203</v>
      </c>
      <c r="S26" s="71">
        <v>17.454746044834401</v>
      </c>
      <c r="T26" s="71">
        <v>20.454446888987501</v>
      </c>
      <c r="U26" s="73">
        <v>-17.185588586898099</v>
      </c>
    </row>
    <row r="27" spans="1:21" ht="12" thickBot="1">
      <c r="A27" s="74"/>
      <c r="B27" s="46" t="s">
        <v>25</v>
      </c>
      <c r="C27" s="47"/>
      <c r="D27" s="71">
        <v>286298.9105</v>
      </c>
      <c r="E27" s="71">
        <v>353552.01049999997</v>
      </c>
      <c r="F27" s="72">
        <v>80.977876520942601</v>
      </c>
      <c r="G27" s="71">
        <v>206939.14910000001</v>
      </c>
      <c r="H27" s="72">
        <v>38.349322370921101</v>
      </c>
      <c r="I27" s="71">
        <v>71898.713699999993</v>
      </c>
      <c r="J27" s="72">
        <v>25.113163572447501</v>
      </c>
      <c r="K27" s="71">
        <v>57669.203200000004</v>
      </c>
      <c r="L27" s="72">
        <v>27.867710605175201</v>
      </c>
      <c r="M27" s="72">
        <v>0.246743664042856</v>
      </c>
      <c r="N27" s="71">
        <v>4743863.3186999997</v>
      </c>
      <c r="O27" s="71">
        <v>36591787.167800002</v>
      </c>
      <c r="P27" s="71">
        <v>36325</v>
      </c>
      <c r="Q27" s="71">
        <v>36907</v>
      </c>
      <c r="R27" s="72">
        <v>-1.5769366244885801</v>
      </c>
      <c r="S27" s="71">
        <v>7.8815942326221604</v>
      </c>
      <c r="T27" s="71">
        <v>8.0505192781857104</v>
      </c>
      <c r="U27" s="73">
        <v>-2.1432852361818302</v>
      </c>
    </row>
    <row r="28" spans="1:21" ht="12" thickBot="1">
      <c r="A28" s="74"/>
      <c r="B28" s="46" t="s">
        <v>26</v>
      </c>
      <c r="C28" s="47"/>
      <c r="D28" s="71">
        <v>1298324.0284</v>
      </c>
      <c r="E28" s="71">
        <v>1037974.4959</v>
      </c>
      <c r="F28" s="72">
        <v>125.082459494755</v>
      </c>
      <c r="G28" s="71">
        <v>735049.62419999996</v>
      </c>
      <c r="H28" s="72">
        <v>76.630799561736595</v>
      </c>
      <c r="I28" s="71">
        <v>9936.3880000000008</v>
      </c>
      <c r="J28" s="72">
        <v>0.765324201250838</v>
      </c>
      <c r="K28" s="71">
        <v>23057.786499999998</v>
      </c>
      <c r="L28" s="72">
        <v>3.1369020187031902</v>
      </c>
      <c r="M28" s="72">
        <v>-0.56906583379111397</v>
      </c>
      <c r="N28" s="71">
        <v>20602579.622299999</v>
      </c>
      <c r="O28" s="71">
        <v>153635976.09459999</v>
      </c>
      <c r="P28" s="71">
        <v>46918</v>
      </c>
      <c r="Q28" s="71">
        <v>49200</v>
      </c>
      <c r="R28" s="72">
        <v>-4.6382113821138198</v>
      </c>
      <c r="S28" s="71">
        <v>27.672194645978099</v>
      </c>
      <c r="T28" s="71">
        <v>25.940619386178899</v>
      </c>
      <c r="U28" s="73">
        <v>6.2574554781504999</v>
      </c>
    </row>
    <row r="29" spans="1:21" ht="12" thickBot="1">
      <c r="A29" s="74"/>
      <c r="B29" s="46" t="s">
        <v>27</v>
      </c>
      <c r="C29" s="47"/>
      <c r="D29" s="71">
        <v>837886.25349999999</v>
      </c>
      <c r="E29" s="71">
        <v>855909.88589999999</v>
      </c>
      <c r="F29" s="72">
        <v>97.894213783843895</v>
      </c>
      <c r="G29" s="71">
        <v>628938.98529999994</v>
      </c>
      <c r="H29" s="72">
        <v>33.222184199685699</v>
      </c>
      <c r="I29" s="71">
        <v>121385.91590000001</v>
      </c>
      <c r="J29" s="72">
        <v>14.4871592525775</v>
      </c>
      <c r="K29" s="71">
        <v>98391.770699999994</v>
      </c>
      <c r="L29" s="72">
        <v>15.6440883773595</v>
      </c>
      <c r="M29" s="72">
        <v>0.233699881976003</v>
      </c>
      <c r="N29" s="71">
        <v>17453333.383900002</v>
      </c>
      <c r="O29" s="71">
        <v>115892270.50849999</v>
      </c>
      <c r="P29" s="71">
        <v>119048</v>
      </c>
      <c r="Q29" s="71">
        <v>126698</v>
      </c>
      <c r="R29" s="72">
        <v>-6.03798007861214</v>
      </c>
      <c r="S29" s="71">
        <v>7.0382220070895798</v>
      </c>
      <c r="T29" s="71">
        <v>7.09397448420654</v>
      </c>
      <c r="U29" s="73">
        <v>-0.79213865463183497</v>
      </c>
    </row>
    <row r="30" spans="1:21" ht="12" thickBot="1">
      <c r="A30" s="74"/>
      <c r="B30" s="46" t="s">
        <v>28</v>
      </c>
      <c r="C30" s="47"/>
      <c r="D30" s="71">
        <v>1666274.6543000001</v>
      </c>
      <c r="E30" s="71">
        <v>1715996.7823000001</v>
      </c>
      <c r="F30" s="72">
        <v>97.1024346599674</v>
      </c>
      <c r="G30" s="71">
        <v>1078166.2323</v>
      </c>
      <c r="H30" s="72">
        <v>54.547100844126497</v>
      </c>
      <c r="I30" s="71">
        <v>110114.1409</v>
      </c>
      <c r="J30" s="72">
        <v>6.6084027993727599</v>
      </c>
      <c r="K30" s="71">
        <v>134438.4767</v>
      </c>
      <c r="L30" s="72">
        <v>12.4691789329377</v>
      </c>
      <c r="M30" s="72">
        <v>-0.18093284301547</v>
      </c>
      <c r="N30" s="71">
        <v>30331838.362799998</v>
      </c>
      <c r="O30" s="71">
        <v>172560762.96169999</v>
      </c>
      <c r="P30" s="71">
        <v>89131</v>
      </c>
      <c r="Q30" s="71">
        <v>95042</v>
      </c>
      <c r="R30" s="72">
        <v>-6.2193556532901297</v>
      </c>
      <c r="S30" s="71">
        <v>18.694670252773999</v>
      </c>
      <c r="T30" s="71">
        <v>18.934932664506199</v>
      </c>
      <c r="U30" s="73">
        <v>-1.2851920279073299</v>
      </c>
    </row>
    <row r="31" spans="1:21" ht="12" thickBot="1">
      <c r="A31" s="74"/>
      <c r="B31" s="46" t="s">
        <v>29</v>
      </c>
      <c r="C31" s="47"/>
      <c r="D31" s="71">
        <v>1136990.4818</v>
      </c>
      <c r="E31" s="71">
        <v>1564133.8695</v>
      </c>
      <c r="F31" s="72">
        <v>72.691379169703495</v>
      </c>
      <c r="G31" s="71">
        <v>574814.04350000003</v>
      </c>
      <c r="H31" s="72">
        <v>97.801444598839197</v>
      </c>
      <c r="I31" s="71">
        <v>37919.711300000003</v>
      </c>
      <c r="J31" s="72">
        <v>3.3350948760774402</v>
      </c>
      <c r="K31" s="71">
        <v>26125.609199999999</v>
      </c>
      <c r="L31" s="72">
        <v>4.5450540910453601</v>
      </c>
      <c r="M31" s="72">
        <v>0.45143835727283299</v>
      </c>
      <c r="N31" s="71">
        <v>33379712.323399998</v>
      </c>
      <c r="O31" s="71">
        <v>193346314.99039999</v>
      </c>
      <c r="P31" s="71">
        <v>39803</v>
      </c>
      <c r="Q31" s="71">
        <v>39944</v>
      </c>
      <c r="R31" s="72">
        <v>-0.35299419186861603</v>
      </c>
      <c r="S31" s="71">
        <v>28.565446870838901</v>
      </c>
      <c r="T31" s="71">
        <v>26.794895734027602</v>
      </c>
      <c r="U31" s="73">
        <v>6.1982266365967904</v>
      </c>
    </row>
    <row r="32" spans="1:21" ht="12" thickBot="1">
      <c r="A32" s="74"/>
      <c r="B32" s="46" t="s">
        <v>30</v>
      </c>
      <c r="C32" s="47"/>
      <c r="D32" s="71">
        <v>155856.87280000001</v>
      </c>
      <c r="E32" s="71">
        <v>162583.3524</v>
      </c>
      <c r="F32" s="72">
        <v>95.8627500905191</v>
      </c>
      <c r="G32" s="71">
        <v>99547.8367</v>
      </c>
      <c r="H32" s="72">
        <v>56.564801372524499</v>
      </c>
      <c r="I32" s="71">
        <v>37423.938000000002</v>
      </c>
      <c r="J32" s="72">
        <v>24.011734181285298</v>
      </c>
      <c r="K32" s="71">
        <v>29805.490099999999</v>
      </c>
      <c r="L32" s="72">
        <v>29.940871733679799</v>
      </c>
      <c r="M32" s="72">
        <v>0.255605523493808</v>
      </c>
      <c r="N32" s="71">
        <v>2404464.6441000002</v>
      </c>
      <c r="O32" s="71">
        <v>17806856.311099999</v>
      </c>
      <c r="P32" s="71">
        <v>28875</v>
      </c>
      <c r="Q32" s="71">
        <v>29178</v>
      </c>
      <c r="R32" s="72">
        <v>-1.03845362944685</v>
      </c>
      <c r="S32" s="71">
        <v>5.3976406164502198</v>
      </c>
      <c r="T32" s="71">
        <v>5.3126904757008697</v>
      </c>
      <c r="U32" s="73">
        <v>1.57383840062352</v>
      </c>
    </row>
    <row r="33" spans="1:21" ht="12" thickBot="1">
      <c r="A33" s="74"/>
      <c r="B33" s="46" t="s">
        <v>70</v>
      </c>
      <c r="C33" s="47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1">
        <v>4.7008999999999999</v>
      </c>
      <c r="O33" s="71">
        <v>305.82920000000001</v>
      </c>
      <c r="P33" s="75"/>
      <c r="Q33" s="71">
        <v>1</v>
      </c>
      <c r="R33" s="75"/>
      <c r="S33" s="75"/>
      <c r="T33" s="71">
        <v>1.5385</v>
      </c>
      <c r="U33" s="76"/>
    </row>
    <row r="34" spans="1:21" ht="12" thickBot="1">
      <c r="A34" s="74"/>
      <c r="B34" s="46" t="s">
        <v>31</v>
      </c>
      <c r="C34" s="47"/>
      <c r="D34" s="71">
        <v>197907.4901</v>
      </c>
      <c r="E34" s="71">
        <v>197107.9834</v>
      </c>
      <c r="F34" s="72">
        <v>100.405618629042</v>
      </c>
      <c r="G34" s="71">
        <v>133080.18100000001</v>
      </c>
      <c r="H34" s="72">
        <v>48.712970340790299</v>
      </c>
      <c r="I34" s="71">
        <v>20573.001</v>
      </c>
      <c r="J34" s="72">
        <v>10.395261437353801</v>
      </c>
      <c r="K34" s="71">
        <v>16521.1211</v>
      </c>
      <c r="L34" s="72">
        <v>12.4144113540092</v>
      </c>
      <c r="M34" s="72">
        <v>0.245254536630689</v>
      </c>
      <c r="N34" s="71">
        <v>3377426.6612</v>
      </c>
      <c r="O34" s="71">
        <v>30197423.387800001</v>
      </c>
      <c r="P34" s="71">
        <v>13034</v>
      </c>
      <c r="Q34" s="71">
        <v>15071</v>
      </c>
      <c r="R34" s="72">
        <v>-13.516024152345601</v>
      </c>
      <c r="S34" s="71">
        <v>15.1839412382998</v>
      </c>
      <c r="T34" s="71">
        <v>15.3732757613961</v>
      </c>
      <c r="U34" s="73">
        <v>-1.24693925065155</v>
      </c>
    </row>
    <row r="35" spans="1:21" ht="12" thickBot="1">
      <c r="A35" s="74"/>
      <c r="B35" s="46" t="s">
        <v>73</v>
      </c>
      <c r="C35" s="47"/>
      <c r="D35" s="71">
        <v>11845.069299999999</v>
      </c>
      <c r="E35" s="75"/>
      <c r="F35" s="75"/>
      <c r="G35" s="75"/>
      <c r="H35" s="75"/>
      <c r="I35" s="71">
        <v>535.42020000000002</v>
      </c>
      <c r="J35" s="72">
        <v>4.5201947446605502</v>
      </c>
      <c r="K35" s="75"/>
      <c r="L35" s="75"/>
      <c r="M35" s="75"/>
      <c r="N35" s="71">
        <v>155917.8461</v>
      </c>
      <c r="O35" s="71">
        <v>158832.2904</v>
      </c>
      <c r="P35" s="71">
        <v>1796</v>
      </c>
      <c r="Q35" s="71">
        <v>1587</v>
      </c>
      <c r="R35" s="72">
        <v>13.169502205419001</v>
      </c>
      <c r="S35" s="71">
        <v>6.59525016703786</v>
      </c>
      <c r="T35" s="71">
        <v>6.8450859483301798</v>
      </c>
      <c r="U35" s="73">
        <v>-3.7881168259691802</v>
      </c>
    </row>
    <row r="36" spans="1:21" ht="12" thickBot="1">
      <c r="A36" s="74"/>
      <c r="B36" s="46" t="s">
        <v>64</v>
      </c>
      <c r="C36" s="47"/>
      <c r="D36" s="71">
        <v>66903.509999999995</v>
      </c>
      <c r="E36" s="75"/>
      <c r="F36" s="75"/>
      <c r="G36" s="71">
        <v>88314.64</v>
      </c>
      <c r="H36" s="72">
        <v>-24.244145704494802</v>
      </c>
      <c r="I36" s="71">
        <v>1784.01</v>
      </c>
      <c r="J36" s="72">
        <v>2.6665417105918698</v>
      </c>
      <c r="K36" s="71">
        <v>-1048.78</v>
      </c>
      <c r="L36" s="72">
        <v>-1.1875494255539101</v>
      </c>
      <c r="M36" s="72">
        <v>-2.7010335818760902</v>
      </c>
      <c r="N36" s="71">
        <v>4958301.28</v>
      </c>
      <c r="O36" s="71">
        <v>24852901.960000001</v>
      </c>
      <c r="P36" s="71">
        <v>67</v>
      </c>
      <c r="Q36" s="71">
        <v>85</v>
      </c>
      <c r="R36" s="72">
        <v>-21.176470588235301</v>
      </c>
      <c r="S36" s="71">
        <v>998.55985074626903</v>
      </c>
      <c r="T36" s="71">
        <v>19010.578823529399</v>
      </c>
      <c r="U36" s="73">
        <v>-1803.7996379808301</v>
      </c>
    </row>
    <row r="37" spans="1:21" ht="12" thickBot="1">
      <c r="A37" s="74"/>
      <c r="B37" s="46" t="s">
        <v>35</v>
      </c>
      <c r="C37" s="47"/>
      <c r="D37" s="71">
        <v>626308.24</v>
      </c>
      <c r="E37" s="75"/>
      <c r="F37" s="75"/>
      <c r="G37" s="71">
        <v>292822.77</v>
      </c>
      <c r="H37" s="72">
        <v>113.88645425353999</v>
      </c>
      <c r="I37" s="71">
        <v>-65975.27</v>
      </c>
      <c r="J37" s="72">
        <v>-10.5339936131129</v>
      </c>
      <c r="K37" s="71">
        <v>-47280.85</v>
      </c>
      <c r="L37" s="72">
        <v>-16.146575623200299</v>
      </c>
      <c r="M37" s="72">
        <v>0.39539094580575501</v>
      </c>
      <c r="N37" s="71">
        <v>8480064.6199999992</v>
      </c>
      <c r="O37" s="71">
        <v>67737530.280000001</v>
      </c>
      <c r="P37" s="71">
        <v>371</v>
      </c>
      <c r="Q37" s="71">
        <v>343</v>
      </c>
      <c r="R37" s="72">
        <v>8.1632653061224598</v>
      </c>
      <c r="S37" s="71">
        <v>1688.16237196766</v>
      </c>
      <c r="T37" s="71">
        <v>1914.6932069970801</v>
      </c>
      <c r="U37" s="73">
        <v>-13.418782386755501</v>
      </c>
    </row>
    <row r="38" spans="1:21" ht="12" thickBot="1">
      <c r="A38" s="74"/>
      <c r="B38" s="46" t="s">
        <v>36</v>
      </c>
      <c r="C38" s="47"/>
      <c r="D38" s="71">
        <v>608803.47</v>
      </c>
      <c r="E38" s="75"/>
      <c r="F38" s="75"/>
      <c r="G38" s="71">
        <v>176510.32</v>
      </c>
      <c r="H38" s="72">
        <v>244.910977443132</v>
      </c>
      <c r="I38" s="71">
        <v>-55390.66</v>
      </c>
      <c r="J38" s="72">
        <v>-9.0982825705641908</v>
      </c>
      <c r="K38" s="71">
        <v>-6024.83</v>
      </c>
      <c r="L38" s="72">
        <v>-3.41330183980177</v>
      </c>
      <c r="M38" s="72">
        <v>8.1937299475669896</v>
      </c>
      <c r="N38" s="71">
        <v>9719932.9900000002</v>
      </c>
      <c r="O38" s="71">
        <v>40335405.960000001</v>
      </c>
      <c r="P38" s="71">
        <v>228</v>
      </c>
      <c r="Q38" s="71">
        <v>215</v>
      </c>
      <c r="R38" s="72">
        <v>6.0465116279069697</v>
      </c>
      <c r="S38" s="71">
        <v>2670.1906578947401</v>
      </c>
      <c r="T38" s="71">
        <v>2644.9656744186</v>
      </c>
      <c r="U38" s="73">
        <v>0.94468847763929098</v>
      </c>
    </row>
    <row r="39" spans="1:21" ht="12" thickBot="1">
      <c r="A39" s="74"/>
      <c r="B39" s="46" t="s">
        <v>37</v>
      </c>
      <c r="C39" s="47"/>
      <c r="D39" s="71">
        <v>434047.35</v>
      </c>
      <c r="E39" s="75"/>
      <c r="F39" s="75"/>
      <c r="G39" s="71">
        <v>180479.65</v>
      </c>
      <c r="H39" s="72">
        <v>140.49656013849801</v>
      </c>
      <c r="I39" s="71">
        <v>-100014.29</v>
      </c>
      <c r="J39" s="72">
        <v>-23.042253339411001</v>
      </c>
      <c r="K39" s="71">
        <v>-30141.1</v>
      </c>
      <c r="L39" s="72">
        <v>-16.700553220266102</v>
      </c>
      <c r="M39" s="72">
        <v>2.3182030516470902</v>
      </c>
      <c r="N39" s="71">
        <v>6966986.2300000004</v>
      </c>
      <c r="O39" s="71">
        <v>41331027.600000001</v>
      </c>
      <c r="P39" s="71">
        <v>240</v>
      </c>
      <c r="Q39" s="71">
        <v>222</v>
      </c>
      <c r="R39" s="72">
        <v>8.1081081081081106</v>
      </c>
      <c r="S39" s="71">
        <v>1808.5306250000001</v>
      </c>
      <c r="T39" s="71">
        <v>1637.3818468468501</v>
      </c>
      <c r="U39" s="73">
        <v>9.4634160896862305</v>
      </c>
    </row>
    <row r="40" spans="1:21" ht="12" thickBot="1">
      <c r="A40" s="74"/>
      <c r="B40" s="46" t="s">
        <v>66</v>
      </c>
      <c r="C40" s="47"/>
      <c r="D40" s="71">
        <v>0.09</v>
      </c>
      <c r="E40" s="75"/>
      <c r="F40" s="75"/>
      <c r="G40" s="71">
        <v>0.89</v>
      </c>
      <c r="H40" s="72">
        <v>-89.887640449438194</v>
      </c>
      <c r="I40" s="71">
        <v>7.0000000000000007E-2</v>
      </c>
      <c r="J40" s="72">
        <v>77.7777777777778</v>
      </c>
      <c r="K40" s="71">
        <v>0.89</v>
      </c>
      <c r="L40" s="72">
        <v>100</v>
      </c>
      <c r="M40" s="72">
        <v>-0.92134831460674205</v>
      </c>
      <c r="N40" s="71">
        <v>3.21</v>
      </c>
      <c r="O40" s="71">
        <v>1247.6600000000001</v>
      </c>
      <c r="P40" s="71">
        <v>1</v>
      </c>
      <c r="Q40" s="71">
        <v>4</v>
      </c>
      <c r="R40" s="72">
        <v>-75</v>
      </c>
      <c r="S40" s="71">
        <v>0.09</v>
      </c>
      <c r="T40" s="71">
        <v>0.09</v>
      </c>
      <c r="U40" s="73">
        <v>0</v>
      </c>
    </row>
    <row r="41" spans="1:21" ht="12" thickBot="1">
      <c r="A41" s="74"/>
      <c r="B41" s="46" t="s">
        <v>32</v>
      </c>
      <c r="C41" s="47"/>
      <c r="D41" s="71">
        <v>79282.046900000001</v>
      </c>
      <c r="E41" s="75"/>
      <c r="F41" s="75"/>
      <c r="G41" s="71">
        <v>96630.342300000004</v>
      </c>
      <c r="H41" s="72">
        <v>-17.953258766423701</v>
      </c>
      <c r="I41" s="71">
        <v>6061.0267999999996</v>
      </c>
      <c r="J41" s="72">
        <v>7.6448919231927697</v>
      </c>
      <c r="K41" s="71">
        <v>4842.9327999999996</v>
      </c>
      <c r="L41" s="72">
        <v>5.0118137685620097</v>
      </c>
      <c r="M41" s="72">
        <v>0.25151990545893999</v>
      </c>
      <c r="N41" s="71">
        <v>1204744.2629</v>
      </c>
      <c r="O41" s="71">
        <v>12665499.5591</v>
      </c>
      <c r="P41" s="71">
        <v>392</v>
      </c>
      <c r="Q41" s="71">
        <v>269</v>
      </c>
      <c r="R41" s="72">
        <v>45.724907063197001</v>
      </c>
      <c r="S41" s="71">
        <v>202.25011964285699</v>
      </c>
      <c r="T41" s="71">
        <v>292.07732639405202</v>
      </c>
      <c r="U41" s="73">
        <v>-44.413920204257998</v>
      </c>
    </row>
    <row r="42" spans="1:21" ht="12" thickBot="1">
      <c r="A42" s="74"/>
      <c r="B42" s="46" t="s">
        <v>33</v>
      </c>
      <c r="C42" s="47"/>
      <c r="D42" s="71">
        <v>822821.45620000002</v>
      </c>
      <c r="E42" s="71">
        <v>1294599.3596999999</v>
      </c>
      <c r="F42" s="72">
        <v>63.557999626283902</v>
      </c>
      <c r="G42" s="71">
        <v>318025.56209999998</v>
      </c>
      <c r="H42" s="72">
        <v>158.728088008621</v>
      </c>
      <c r="I42" s="71">
        <v>49387.316299999999</v>
      </c>
      <c r="J42" s="72">
        <v>6.0021911105822703</v>
      </c>
      <c r="K42" s="71">
        <v>15457.487300000001</v>
      </c>
      <c r="L42" s="72">
        <v>4.8604543603132004</v>
      </c>
      <c r="M42" s="72">
        <v>2.1950416870146801</v>
      </c>
      <c r="N42" s="71">
        <v>8203401.2940999996</v>
      </c>
      <c r="O42" s="71">
        <v>74395775.041299999</v>
      </c>
      <c r="P42" s="71">
        <v>5006</v>
      </c>
      <c r="Q42" s="71">
        <v>4141</v>
      </c>
      <c r="R42" s="72">
        <v>20.888674233277001</v>
      </c>
      <c r="S42" s="71">
        <v>164.36705077906501</v>
      </c>
      <c r="T42" s="71">
        <v>143.446559816469</v>
      </c>
      <c r="U42" s="73">
        <v>12.727910407491599</v>
      </c>
    </row>
    <row r="43" spans="1:21" ht="12" thickBot="1">
      <c r="A43" s="74"/>
      <c r="B43" s="46" t="s">
        <v>38</v>
      </c>
      <c r="C43" s="47"/>
      <c r="D43" s="71">
        <v>285649.82</v>
      </c>
      <c r="E43" s="75"/>
      <c r="F43" s="75"/>
      <c r="G43" s="71">
        <v>113756.44</v>
      </c>
      <c r="H43" s="72">
        <v>151.10650438779601</v>
      </c>
      <c r="I43" s="71">
        <v>-45370.46</v>
      </c>
      <c r="J43" s="72">
        <v>-15.8832447365099</v>
      </c>
      <c r="K43" s="71">
        <v>-12770.06</v>
      </c>
      <c r="L43" s="72">
        <v>-11.2257908211614</v>
      </c>
      <c r="M43" s="72">
        <v>2.55287759023842</v>
      </c>
      <c r="N43" s="71">
        <v>4536570.76</v>
      </c>
      <c r="O43" s="71">
        <v>32590236.07</v>
      </c>
      <c r="P43" s="71">
        <v>211</v>
      </c>
      <c r="Q43" s="71">
        <v>202</v>
      </c>
      <c r="R43" s="72">
        <v>4.4554455445544603</v>
      </c>
      <c r="S43" s="71">
        <v>1353.79061611374</v>
      </c>
      <c r="T43" s="71">
        <v>1358.88247524752</v>
      </c>
      <c r="U43" s="73">
        <v>-0.37611866068311101</v>
      </c>
    </row>
    <row r="44" spans="1:21" ht="12" thickBot="1">
      <c r="A44" s="74"/>
      <c r="B44" s="46" t="s">
        <v>39</v>
      </c>
      <c r="C44" s="47"/>
      <c r="D44" s="71">
        <v>207742.84</v>
      </c>
      <c r="E44" s="75"/>
      <c r="F44" s="75"/>
      <c r="G44" s="71">
        <v>35079.519999999997</v>
      </c>
      <c r="H44" s="72">
        <v>492.20548057670101</v>
      </c>
      <c r="I44" s="71">
        <v>28179.84</v>
      </c>
      <c r="J44" s="72">
        <v>13.564770752147201</v>
      </c>
      <c r="K44" s="71">
        <v>4805.21</v>
      </c>
      <c r="L44" s="72">
        <v>13.6980494601979</v>
      </c>
      <c r="M44" s="72">
        <v>4.8644346448958498</v>
      </c>
      <c r="N44" s="71">
        <v>2302353.88</v>
      </c>
      <c r="O44" s="71">
        <v>13018725.34</v>
      </c>
      <c r="P44" s="71">
        <v>136</v>
      </c>
      <c r="Q44" s="71">
        <v>108</v>
      </c>
      <c r="R44" s="72">
        <v>25.925925925925899</v>
      </c>
      <c r="S44" s="71">
        <v>1527.5208823529399</v>
      </c>
      <c r="T44" s="71">
        <v>1393.43194444444</v>
      </c>
      <c r="U44" s="73">
        <v>8.7782065343650704</v>
      </c>
    </row>
    <row r="45" spans="1:21" ht="12" thickBot="1">
      <c r="A45" s="74"/>
      <c r="B45" s="46" t="s">
        <v>72</v>
      </c>
      <c r="C45" s="47"/>
      <c r="D45" s="71">
        <v>-25.640999999999998</v>
      </c>
      <c r="E45" s="75"/>
      <c r="F45" s="75"/>
      <c r="G45" s="75"/>
      <c r="H45" s="75"/>
      <c r="I45" s="71">
        <v>-25.640899999999998</v>
      </c>
      <c r="J45" s="72">
        <v>99.999609999610001</v>
      </c>
      <c r="K45" s="75"/>
      <c r="L45" s="75"/>
      <c r="M45" s="75"/>
      <c r="N45" s="71">
        <v>-25.640999999999998</v>
      </c>
      <c r="O45" s="71">
        <v>-720.76909999999998</v>
      </c>
      <c r="P45" s="71">
        <v>1</v>
      </c>
      <c r="Q45" s="75"/>
      <c r="R45" s="75"/>
      <c r="S45" s="71">
        <v>-25.640999999999998</v>
      </c>
      <c r="T45" s="75"/>
      <c r="U45" s="76"/>
    </row>
    <row r="46" spans="1:21" ht="12" thickBot="1">
      <c r="A46" s="77"/>
      <c r="B46" s="46" t="s">
        <v>34</v>
      </c>
      <c r="C46" s="47"/>
      <c r="D46" s="78">
        <v>7804.7272999999996</v>
      </c>
      <c r="E46" s="79"/>
      <c r="F46" s="79"/>
      <c r="G46" s="78">
        <v>5151.2821999999996</v>
      </c>
      <c r="H46" s="80">
        <v>51.510381240616198</v>
      </c>
      <c r="I46" s="78">
        <v>484.46589999999998</v>
      </c>
      <c r="J46" s="80">
        <v>6.2073392365675604</v>
      </c>
      <c r="K46" s="78">
        <v>717.58979999999997</v>
      </c>
      <c r="L46" s="80">
        <v>13.930314281753001</v>
      </c>
      <c r="M46" s="80">
        <v>-0.324870699109714</v>
      </c>
      <c r="N46" s="78">
        <v>327229.40059999999</v>
      </c>
      <c r="O46" s="78">
        <v>4347243.7538999999</v>
      </c>
      <c r="P46" s="78">
        <v>20</v>
      </c>
      <c r="Q46" s="78">
        <v>15</v>
      </c>
      <c r="R46" s="80">
        <v>33.3333333333333</v>
      </c>
      <c r="S46" s="78">
        <v>390.23636499999998</v>
      </c>
      <c r="T46" s="78">
        <v>1695.0341599999999</v>
      </c>
      <c r="U46" s="81">
        <v>-334.36089304491099</v>
      </c>
    </row>
  </sheetData>
  <mergeCells count="44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</mergeCells>
  <phoneticPr fontId="42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I36" sqref="I36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181351</v>
      </c>
      <c r="D2" s="37">
        <v>1244294.4127700899</v>
      </c>
      <c r="E2" s="37">
        <v>1096626.3828461501</v>
      </c>
      <c r="F2" s="37">
        <v>147668.02992393199</v>
      </c>
      <c r="G2" s="37">
        <v>1096626.3828461501</v>
      </c>
      <c r="H2" s="37">
        <v>0.11867611749151</v>
      </c>
    </row>
    <row r="3" spans="1:8">
      <c r="A3" s="37">
        <v>2</v>
      </c>
      <c r="B3" s="37">
        <v>13</v>
      </c>
      <c r="C3" s="37">
        <v>12591</v>
      </c>
      <c r="D3" s="37">
        <v>131370.10452564101</v>
      </c>
      <c r="E3" s="37">
        <v>102711.24882051301</v>
      </c>
      <c r="F3" s="37">
        <v>28658.8557051282</v>
      </c>
      <c r="G3" s="37">
        <v>102711.24882051301</v>
      </c>
      <c r="H3" s="37">
        <v>0.21815355790886601</v>
      </c>
    </row>
    <row r="4" spans="1:8">
      <c r="A4" s="37">
        <v>3</v>
      </c>
      <c r="B4" s="37">
        <v>14</v>
      </c>
      <c r="C4" s="37">
        <v>172137</v>
      </c>
      <c r="D4" s="37">
        <v>328074.526414152</v>
      </c>
      <c r="E4" s="37">
        <v>270023.84743167099</v>
      </c>
      <c r="F4" s="37">
        <v>58050.678982480698</v>
      </c>
      <c r="G4" s="37">
        <v>270023.84743167099</v>
      </c>
      <c r="H4" s="37">
        <v>0.176943573208726</v>
      </c>
    </row>
    <row r="5" spans="1:8">
      <c r="A5" s="37">
        <v>4</v>
      </c>
      <c r="B5" s="37">
        <v>15</v>
      </c>
      <c r="C5" s="37">
        <v>6904</v>
      </c>
      <c r="D5" s="37">
        <v>92481.244108138606</v>
      </c>
      <c r="E5" s="37">
        <v>79645.437485485207</v>
      </c>
      <c r="F5" s="37">
        <v>12835.806622653399</v>
      </c>
      <c r="G5" s="37">
        <v>79645.437485485207</v>
      </c>
      <c r="H5" s="37">
        <v>0.13879361968405601</v>
      </c>
    </row>
    <row r="6" spans="1:8">
      <c r="A6" s="37">
        <v>5</v>
      </c>
      <c r="B6" s="37">
        <v>16</v>
      </c>
      <c r="C6" s="37">
        <v>14081</v>
      </c>
      <c r="D6" s="37">
        <v>535503.35597948695</v>
      </c>
      <c r="E6" s="37">
        <v>498296.15535299102</v>
      </c>
      <c r="F6" s="37">
        <v>37207.200626495702</v>
      </c>
      <c r="G6" s="37">
        <v>498296.15535299102</v>
      </c>
      <c r="H6" s="37">
        <v>6.9480798226633306E-2</v>
      </c>
    </row>
    <row r="7" spans="1:8">
      <c r="A7" s="37">
        <v>6</v>
      </c>
      <c r="B7" s="37">
        <v>17</v>
      </c>
      <c r="C7" s="37">
        <v>44084</v>
      </c>
      <c r="D7" s="37">
        <v>470850.27575042698</v>
      </c>
      <c r="E7" s="37">
        <v>390456.927339316</v>
      </c>
      <c r="F7" s="37">
        <v>80393.348411111103</v>
      </c>
      <c r="G7" s="37">
        <v>390456.927339316</v>
      </c>
      <c r="H7" s="37">
        <v>0.17074079075982801</v>
      </c>
    </row>
    <row r="8" spans="1:8">
      <c r="A8" s="37">
        <v>7</v>
      </c>
      <c r="B8" s="37">
        <v>18</v>
      </c>
      <c r="C8" s="37">
        <v>83897</v>
      </c>
      <c r="D8" s="37">
        <v>196899.43781880301</v>
      </c>
      <c r="E8" s="37">
        <v>157068.64539059799</v>
      </c>
      <c r="F8" s="37">
        <v>39830.792428205103</v>
      </c>
      <c r="G8" s="37">
        <v>157068.64539059799</v>
      </c>
      <c r="H8" s="37">
        <v>0.202290026164825</v>
      </c>
    </row>
    <row r="9" spans="1:8">
      <c r="A9" s="37">
        <v>8</v>
      </c>
      <c r="B9" s="37">
        <v>19</v>
      </c>
      <c r="C9" s="37">
        <v>42864</v>
      </c>
      <c r="D9" s="37">
        <v>335589.20691282098</v>
      </c>
      <c r="E9" s="37">
        <v>352337.50822136702</v>
      </c>
      <c r="F9" s="37">
        <v>-16748.301308547001</v>
      </c>
      <c r="G9" s="37">
        <v>352337.50822136702</v>
      </c>
      <c r="H9" s="37">
        <v>-4.9907151253818102E-2</v>
      </c>
    </row>
    <row r="10" spans="1:8">
      <c r="A10" s="37">
        <v>9</v>
      </c>
      <c r="B10" s="37">
        <v>21</v>
      </c>
      <c r="C10" s="37">
        <v>512476</v>
      </c>
      <c r="D10" s="37">
        <v>1931870.66472991</v>
      </c>
      <c r="E10" s="37">
        <v>2049525.9843333301</v>
      </c>
      <c r="F10" s="37">
        <v>-117655.319603419</v>
      </c>
      <c r="G10" s="37">
        <v>2049525.9843333301</v>
      </c>
      <c r="H10" s="37">
        <v>-6.0902275577473797E-2</v>
      </c>
    </row>
    <row r="11" spans="1:8">
      <c r="A11" s="37">
        <v>10</v>
      </c>
      <c r="B11" s="37">
        <v>22</v>
      </c>
      <c r="C11" s="37">
        <v>66890</v>
      </c>
      <c r="D11" s="37">
        <v>1010641.88397521</v>
      </c>
      <c r="E11" s="37">
        <v>967502.35541794903</v>
      </c>
      <c r="F11" s="37">
        <v>43139.528557265003</v>
      </c>
      <c r="G11" s="37">
        <v>967502.35541794903</v>
      </c>
      <c r="H11" s="37">
        <v>4.2685276794171501E-2</v>
      </c>
    </row>
    <row r="12" spans="1:8">
      <c r="A12" s="37">
        <v>11</v>
      </c>
      <c r="B12" s="37">
        <v>23</v>
      </c>
      <c r="C12" s="37">
        <v>278584.51799999998</v>
      </c>
      <c r="D12" s="37">
        <v>2460703.9973418801</v>
      </c>
      <c r="E12" s="37">
        <v>2204243.4832487199</v>
      </c>
      <c r="F12" s="37">
        <v>256460.514093162</v>
      </c>
      <c r="G12" s="37">
        <v>2204243.4832487199</v>
      </c>
      <c r="H12" s="37">
        <v>0.104222415361701</v>
      </c>
    </row>
    <row r="13" spans="1:8">
      <c r="A13" s="37">
        <v>12</v>
      </c>
      <c r="B13" s="37">
        <v>24</v>
      </c>
      <c r="C13" s="37">
        <v>30033</v>
      </c>
      <c r="D13" s="37">
        <v>1396531.8022581199</v>
      </c>
      <c r="E13" s="37">
        <v>1512347.2280743599</v>
      </c>
      <c r="F13" s="37">
        <v>-115815.425816239</v>
      </c>
      <c r="G13" s="37">
        <v>1512347.2280743599</v>
      </c>
      <c r="H13" s="37">
        <v>-8.2930747175948102E-2</v>
      </c>
    </row>
    <row r="14" spans="1:8">
      <c r="A14" s="37">
        <v>13</v>
      </c>
      <c r="B14" s="37">
        <v>25</v>
      </c>
      <c r="C14" s="37">
        <v>142962</v>
      </c>
      <c r="D14" s="37">
        <v>2370402.7160999998</v>
      </c>
      <c r="E14" s="37">
        <v>2273933.2305999999</v>
      </c>
      <c r="F14" s="37">
        <v>96469.485499999995</v>
      </c>
      <c r="G14" s="37">
        <v>2273933.2305999999</v>
      </c>
      <c r="H14" s="37">
        <v>4.0697508843020702E-2</v>
      </c>
    </row>
    <row r="15" spans="1:8">
      <c r="A15" s="37">
        <v>14</v>
      </c>
      <c r="B15" s="37">
        <v>26</v>
      </c>
      <c r="C15" s="37">
        <v>91731</v>
      </c>
      <c r="D15" s="37">
        <v>520256.11367825401</v>
      </c>
      <c r="E15" s="37">
        <v>505461.11100869102</v>
      </c>
      <c r="F15" s="37">
        <v>14795.002669563601</v>
      </c>
      <c r="G15" s="37">
        <v>505461.11100869102</v>
      </c>
      <c r="H15" s="37">
        <v>2.8437921786178901E-2</v>
      </c>
    </row>
    <row r="16" spans="1:8">
      <c r="A16" s="37">
        <v>15</v>
      </c>
      <c r="B16" s="37">
        <v>27</v>
      </c>
      <c r="C16" s="37">
        <v>247469.15100000001</v>
      </c>
      <c r="D16" s="37">
        <v>1810390.4401888901</v>
      </c>
      <c r="E16" s="37">
        <v>1808597.8768555601</v>
      </c>
      <c r="F16" s="37">
        <v>1792.5633333333301</v>
      </c>
      <c r="G16" s="37">
        <v>1808597.8768555601</v>
      </c>
      <c r="H16" s="37">
        <v>9.9015289384001893E-4</v>
      </c>
    </row>
    <row r="17" spans="1:8">
      <c r="A17" s="37">
        <v>16</v>
      </c>
      <c r="B17" s="37">
        <v>29</v>
      </c>
      <c r="C17" s="37">
        <v>592445</v>
      </c>
      <c r="D17" s="37">
        <v>8115498.7840162404</v>
      </c>
      <c r="E17" s="37">
        <v>8664255.0231974404</v>
      </c>
      <c r="F17" s="37">
        <v>-548756.23918119702</v>
      </c>
      <c r="G17" s="37">
        <v>8664255.0231974404</v>
      </c>
      <c r="H17" s="37">
        <v>-6.7618300955449795E-2</v>
      </c>
    </row>
    <row r="18" spans="1:8">
      <c r="A18" s="37">
        <v>17</v>
      </c>
      <c r="B18" s="37">
        <v>31</v>
      </c>
      <c r="C18" s="37">
        <v>39938.836000000003</v>
      </c>
      <c r="D18" s="37">
        <v>344069.57442514901</v>
      </c>
      <c r="E18" s="37">
        <v>308127.897591063</v>
      </c>
      <c r="F18" s="37">
        <v>35941.676834086298</v>
      </c>
      <c r="G18" s="37">
        <v>308127.897591063</v>
      </c>
      <c r="H18" s="37">
        <v>0.104460491440243</v>
      </c>
    </row>
    <row r="19" spans="1:8">
      <c r="A19" s="37">
        <v>18</v>
      </c>
      <c r="B19" s="37">
        <v>32</v>
      </c>
      <c r="C19" s="37">
        <v>21029.543000000001</v>
      </c>
      <c r="D19" s="37">
        <v>354218.98881737399</v>
      </c>
      <c r="E19" s="37">
        <v>329867.937874978</v>
      </c>
      <c r="F19" s="37">
        <v>24351.050942395999</v>
      </c>
      <c r="G19" s="37">
        <v>329867.937874978</v>
      </c>
      <c r="H19" s="37">
        <v>6.8745752517945402E-2</v>
      </c>
    </row>
    <row r="20" spans="1:8">
      <c r="A20" s="37">
        <v>19</v>
      </c>
      <c r="B20" s="37">
        <v>33</v>
      </c>
      <c r="C20" s="37">
        <v>72783.100999999995</v>
      </c>
      <c r="D20" s="37">
        <v>827686.54648699798</v>
      </c>
      <c r="E20" s="37">
        <v>665832.87468074996</v>
      </c>
      <c r="F20" s="37">
        <v>161853.67180624799</v>
      </c>
      <c r="G20" s="37">
        <v>665832.87468074996</v>
      </c>
      <c r="H20" s="37">
        <v>0.195549477629199</v>
      </c>
    </row>
    <row r="21" spans="1:8">
      <c r="A21" s="37">
        <v>20</v>
      </c>
      <c r="B21" s="37">
        <v>34</v>
      </c>
      <c r="C21" s="37">
        <v>48090.489000000001</v>
      </c>
      <c r="D21" s="37">
        <v>286298.598516814</v>
      </c>
      <c r="E21" s="37">
        <v>214400.19460937101</v>
      </c>
      <c r="F21" s="37">
        <v>71898.403907443295</v>
      </c>
      <c r="G21" s="37">
        <v>214400.19460937101</v>
      </c>
      <c r="H21" s="37">
        <v>0.25113082732474801</v>
      </c>
    </row>
    <row r="22" spans="1:8">
      <c r="A22" s="37">
        <v>21</v>
      </c>
      <c r="B22" s="37">
        <v>35</v>
      </c>
      <c r="C22" s="37">
        <v>41747.423000000003</v>
      </c>
      <c r="D22" s="37">
        <v>1298324.02839292</v>
      </c>
      <c r="E22" s="37">
        <v>1288387.6465088499</v>
      </c>
      <c r="F22" s="37">
        <v>9936.3818840708009</v>
      </c>
      <c r="G22" s="37">
        <v>1288387.6465088499</v>
      </c>
      <c r="H22" s="37">
        <v>7.6532373019161902E-3</v>
      </c>
    </row>
    <row r="23" spans="1:8">
      <c r="A23" s="37">
        <v>22</v>
      </c>
      <c r="B23" s="37">
        <v>36</v>
      </c>
      <c r="C23" s="37">
        <v>160139.20199999999</v>
      </c>
      <c r="D23" s="37">
        <v>837887.25799911504</v>
      </c>
      <c r="E23" s="37">
        <v>716500.34026207402</v>
      </c>
      <c r="F23" s="37">
        <v>121386.917737041</v>
      </c>
      <c r="G23" s="37">
        <v>716500.34026207402</v>
      </c>
      <c r="H23" s="37">
        <v>0.14487261451727301</v>
      </c>
    </row>
    <row r="24" spans="1:8">
      <c r="A24" s="37">
        <v>23</v>
      </c>
      <c r="B24" s="37">
        <v>37</v>
      </c>
      <c r="C24" s="37">
        <v>180740.86900000001</v>
      </c>
      <c r="D24" s="37">
        <v>1666274.59414956</v>
      </c>
      <c r="E24" s="37">
        <v>1556160.5190335801</v>
      </c>
      <c r="F24" s="37">
        <v>110114.07511597501</v>
      </c>
      <c r="G24" s="37">
        <v>1556160.5190335801</v>
      </c>
      <c r="H24" s="37">
        <v>6.6083990899576298E-2</v>
      </c>
    </row>
    <row r="25" spans="1:8">
      <c r="A25" s="37">
        <v>24</v>
      </c>
      <c r="B25" s="37">
        <v>38</v>
      </c>
      <c r="C25" s="37">
        <v>275163.08899999998</v>
      </c>
      <c r="D25" s="37">
        <v>1136990.3805442499</v>
      </c>
      <c r="E25" s="37">
        <v>1099070.70369823</v>
      </c>
      <c r="F25" s="37">
        <v>37919.676846017697</v>
      </c>
      <c r="G25" s="37">
        <v>1099070.70369823</v>
      </c>
      <c r="H25" s="37">
        <v>3.3350921428083297E-2</v>
      </c>
    </row>
    <row r="26" spans="1:8">
      <c r="A26" s="37">
        <v>25</v>
      </c>
      <c r="B26" s="37">
        <v>39</v>
      </c>
      <c r="C26" s="37">
        <v>204061.97399999999</v>
      </c>
      <c r="D26" s="37">
        <v>155856.851540398</v>
      </c>
      <c r="E26" s="37">
        <v>118432.92252479499</v>
      </c>
      <c r="F26" s="37">
        <v>37423.929015602997</v>
      </c>
      <c r="G26" s="37">
        <v>118432.92252479499</v>
      </c>
      <c r="H26" s="37">
        <v>0.24011731692079499</v>
      </c>
    </row>
    <row r="27" spans="1:8">
      <c r="A27" s="37">
        <v>26</v>
      </c>
      <c r="B27" s="37">
        <v>42</v>
      </c>
      <c r="C27" s="37">
        <v>11915.884</v>
      </c>
      <c r="D27" s="37">
        <v>197907.48809999999</v>
      </c>
      <c r="E27" s="37">
        <v>177334.49100000001</v>
      </c>
      <c r="F27" s="37">
        <v>20572.997100000001</v>
      </c>
      <c r="G27" s="37">
        <v>177334.49100000001</v>
      </c>
      <c r="H27" s="37">
        <v>0.103952595717878</v>
      </c>
    </row>
    <row r="28" spans="1:8">
      <c r="A28" s="37">
        <v>27</v>
      </c>
      <c r="B28" s="37">
        <v>43</v>
      </c>
      <c r="C28" s="37">
        <v>1970.404</v>
      </c>
      <c r="D28" s="37">
        <v>11845.0466</v>
      </c>
      <c r="E28" s="37">
        <v>11309.649799999999</v>
      </c>
      <c r="F28" s="37">
        <v>535.39679999999998</v>
      </c>
      <c r="G28" s="37">
        <v>11309.649799999999</v>
      </c>
      <c r="H28" s="37">
        <v>4.52000585628764E-2</v>
      </c>
    </row>
    <row r="29" spans="1:8">
      <c r="A29" s="37">
        <v>28</v>
      </c>
      <c r="B29" s="37">
        <v>75</v>
      </c>
      <c r="C29" s="37">
        <v>393</v>
      </c>
      <c r="D29" s="37">
        <v>79282.051282051296</v>
      </c>
      <c r="E29" s="37">
        <v>73221.025641025597</v>
      </c>
      <c r="F29" s="37">
        <v>6061.0256410256397</v>
      </c>
      <c r="G29" s="37">
        <v>73221.025641025597</v>
      </c>
      <c r="H29" s="37">
        <v>7.6448900388098304E-2</v>
      </c>
    </row>
    <row r="30" spans="1:8">
      <c r="A30" s="37">
        <v>29</v>
      </c>
      <c r="B30" s="37">
        <v>76</v>
      </c>
      <c r="C30" s="37">
        <v>6161</v>
      </c>
      <c r="D30" s="37">
        <v>822821.46022991498</v>
      </c>
      <c r="E30" s="37">
        <v>773434.11654957302</v>
      </c>
      <c r="F30" s="37">
        <v>49387.343680341903</v>
      </c>
      <c r="G30" s="37">
        <v>773434.11654957302</v>
      </c>
      <c r="H30" s="37">
        <v>6.0021944088018801E-2</v>
      </c>
    </row>
    <row r="31" spans="1:8">
      <c r="A31" s="30">
        <v>30</v>
      </c>
      <c r="B31" s="39">
        <v>99</v>
      </c>
      <c r="C31" s="40">
        <v>21</v>
      </c>
      <c r="D31" s="40">
        <v>7804.7273277361801</v>
      </c>
      <c r="E31" s="40">
        <v>7320.26102412828</v>
      </c>
      <c r="F31" s="40">
        <v>484.46630360789698</v>
      </c>
      <c r="G31" s="40">
        <v>7320.26102412828</v>
      </c>
      <c r="H31" s="40">
        <v>6.2073443858341702E-2</v>
      </c>
    </row>
    <row r="32" spans="1:8">
      <c r="A32" s="30">
        <v>31</v>
      </c>
      <c r="B32" s="39">
        <v>9101</v>
      </c>
      <c r="C32" s="40">
        <v>-1</v>
      </c>
      <c r="D32" s="40">
        <v>-25.640999999999998</v>
      </c>
      <c r="E32" s="40">
        <v>-1E-4</v>
      </c>
      <c r="F32" s="40">
        <v>-25.640899999999998</v>
      </c>
      <c r="G32" s="40">
        <v>-1E-4</v>
      </c>
      <c r="H32" s="40">
        <v>0.99999609999609995</v>
      </c>
    </row>
    <row r="33" spans="1:8">
      <c r="A33" s="30"/>
      <c r="B33" s="39">
        <v>40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100</v>
      </c>
      <c r="D34" s="34">
        <v>66903.509999999995</v>
      </c>
      <c r="E34" s="34">
        <v>65119.5</v>
      </c>
      <c r="F34" s="30"/>
      <c r="G34" s="30"/>
      <c r="H34" s="30"/>
    </row>
    <row r="35" spans="1:8">
      <c r="A35" s="30"/>
      <c r="B35" s="33">
        <v>71</v>
      </c>
      <c r="C35" s="34">
        <v>331</v>
      </c>
      <c r="D35" s="34">
        <v>626308.24</v>
      </c>
      <c r="E35" s="34">
        <v>692283.51</v>
      </c>
      <c r="F35" s="30"/>
      <c r="G35" s="30"/>
      <c r="H35" s="30"/>
    </row>
    <row r="36" spans="1:8">
      <c r="A36" s="30"/>
      <c r="B36" s="33">
        <v>72</v>
      </c>
      <c r="C36" s="34">
        <v>210</v>
      </c>
      <c r="D36" s="34">
        <v>608803.47</v>
      </c>
      <c r="E36" s="34">
        <v>664194.13</v>
      </c>
      <c r="F36" s="30"/>
      <c r="G36" s="30"/>
      <c r="H36" s="30"/>
    </row>
    <row r="37" spans="1:8">
      <c r="A37" s="30"/>
      <c r="B37" s="33">
        <v>73</v>
      </c>
      <c r="C37" s="34">
        <v>222</v>
      </c>
      <c r="D37" s="34">
        <v>434047.35</v>
      </c>
      <c r="E37" s="34">
        <v>534061.64</v>
      </c>
      <c r="F37" s="30"/>
      <c r="G37" s="30"/>
      <c r="H37" s="30"/>
    </row>
    <row r="38" spans="1:8">
      <c r="A38" s="30"/>
      <c r="B38" s="33">
        <v>74</v>
      </c>
      <c r="C38" s="34">
        <v>2</v>
      </c>
      <c r="D38" s="34">
        <v>0.09</v>
      </c>
      <c r="E38" s="34">
        <v>0.02</v>
      </c>
      <c r="F38" s="30"/>
      <c r="G38" s="30"/>
      <c r="H38" s="30"/>
    </row>
    <row r="39" spans="1:8">
      <c r="A39" s="30"/>
      <c r="B39" s="33">
        <v>77</v>
      </c>
      <c r="C39" s="34">
        <v>205</v>
      </c>
      <c r="D39" s="34">
        <v>285649.82</v>
      </c>
      <c r="E39" s="34">
        <v>331020.28000000003</v>
      </c>
      <c r="F39" s="34"/>
      <c r="G39" s="30"/>
      <c r="H39" s="30"/>
    </row>
    <row r="40" spans="1:8">
      <c r="A40" s="30"/>
      <c r="B40" s="33">
        <v>78</v>
      </c>
      <c r="C40" s="34">
        <v>130</v>
      </c>
      <c r="D40" s="34">
        <v>207742.84</v>
      </c>
      <c r="E40" s="34">
        <v>179563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2016-05-23T01:57:58Z</dcterms:modified>
</cp:coreProperties>
</file>