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<sst xmlns="http://schemas.openxmlformats.org/spreadsheetml/2006/main" count="119" uniqueCount="78">
  <si>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</si>
  <si>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</si>
  <si>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</si>
  <si>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</si>
  <si>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</si>
  <si>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</si>
  <si>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</si>
  <si>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</si>
  <si>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</si>
  <si>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</si>
  <si>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</si>
  <si>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</si>
  <si>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</si>
  <si>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</si>
  <si>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</si>
  <si>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</si>
  <si>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</si>
  <si>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</si>
  <si>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</si>
  <si>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</si>
  <si>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</si>
  <si>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</si>
  <si>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</si>
  <si>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</si>
  <si>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</si>
  <si>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</si>
  <si>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</si>
  <si>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</si>
  <si>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</si>
  <si>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</si>
  <si>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</si>
  <si>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</si>
  <si>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</si>
  <si>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</si>
  <si>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</si>
  <si>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</si>
  <si>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</si>
  <si>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</si>
  <si>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</si>
  <si>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</si>
  <si>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2" type="noConversion"/>
  </si>
  <si>
    <t>COST</t>
    <phoneticPr fontId="42" type="noConversion"/>
  </si>
  <si>
    <t>成本</t>
    <phoneticPr fontId="42" type="noConversion"/>
  </si>
  <si>
    <t>销售金额差异</t>
    <phoneticPr fontId="42" type="noConversion"/>
  </si>
  <si>
    <t>销售成本差异</t>
    <phoneticPr fontId="42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</si>
  <si>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</si>
  <si>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</si>
  <si>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</si>
  <si>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</si>
  <si>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</si>
  <si>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</si>
  <si>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</si>
  <si>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</si>
  <si>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</si>
  <si>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</si>
  <si>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</si>
  <si>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</si>
  <si>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</si>
  <si>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</si>
  <si>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</si>
  <si>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</si>
  <si>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</si>
  <si>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</si>
  <si>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</si>
  <si>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</si>
  <si>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2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</si>
  <si>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</si>
  <si>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2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</si>
  <si>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</si>
  <si>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2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</si>
  <si>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</si>
  <si>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2" type="noConversion"/>
  </si>
  <si>
    <t>910-市场部</t>
  </si>
  <si>
    <t>43-加工专柜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</si>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</sst>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7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7">
    <xf numFmtId="0" fontId="0" fillId="0" borderId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38" fillId="8" borderId="8" applyNumberFormat="0" applyFont="0" applyAlignment="0" applyProtection="0">
      <alignment vertical="center"/>
    </xf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52" fillId="0" borderId="0" applyNumberFormat="0" applyFill="0" applyBorder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53" fillId="0" borderId="0"/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78" fontId="53" fillId="0" borderId="0" applyFont="0" applyFill="0" applyBorder="0" applyAlignment="0" applyProtection="0"/>
    <xf numFmtId="179" fontId="53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1" applyNumberFormat="0" applyFill="0" applyAlignment="0" applyProtection="0"/>
    <xf numFmtId="0" fontId="59" fillId="0" borderId="2" applyNumberFormat="0" applyFill="0" applyAlignment="0" applyProtection="0"/>
    <xf numFmtId="0" fontId="60" fillId="0" borderId="3" applyNumberFormat="0" applyFill="0" applyAlignment="0" applyProtection="0"/>
    <xf numFmtId="0" fontId="60" fillId="0" borderId="0" applyNumberFormat="0" applyFill="0" applyBorder="0" applyAlignment="0" applyProtection="0"/>
    <xf numFmtId="0" fontId="63" fillId="2" borderId="0" applyNumberFormat="0" applyBorder="0" applyAlignment="0" applyProtection="0"/>
    <xf numFmtId="0" fontId="61" fillId="3" borderId="0" applyNumberFormat="0" applyBorder="0" applyAlignment="0" applyProtection="0"/>
    <xf numFmtId="0" fontId="70" fillId="4" borderId="0" applyNumberFormat="0" applyBorder="0" applyAlignment="0" applyProtection="0"/>
    <xf numFmtId="0" fontId="72" fillId="5" borderId="4" applyNumberFormat="0" applyAlignment="0" applyProtection="0"/>
    <xf numFmtId="0" fontId="71" fillId="6" borderId="5" applyNumberFormat="0" applyAlignment="0" applyProtection="0"/>
    <xf numFmtId="0" fontId="65" fillId="6" borderId="4" applyNumberFormat="0" applyAlignment="0" applyProtection="0"/>
    <xf numFmtId="0" fontId="69" fillId="0" borderId="6" applyNumberFormat="0" applyFill="0" applyAlignment="0" applyProtection="0"/>
    <xf numFmtId="0" fontId="66" fillId="7" borderId="7" applyNumberFormat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55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5" fillId="32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56" fillId="38" borderId="21">
      <alignment vertical="center"/>
    </xf>
    <xf numFmtId="0" fontId="75" fillId="0" borderId="0"/>
    <xf numFmtId="180" fontId="77" fillId="0" borderId="0" applyFont="0" applyFill="0" applyBorder="0" applyAlignment="0" applyProtection="0"/>
    <xf numFmtId="181" fontId="77" fillId="0" borderId="0" applyFont="0" applyFill="0" applyBorder="0" applyAlignment="0" applyProtection="0"/>
    <xf numFmtId="178" fontId="77" fillId="0" borderId="0" applyFont="0" applyFill="0" applyBorder="0" applyAlignment="0" applyProtection="0"/>
    <xf numFmtId="179" fontId="77" fillId="0" borderId="0" applyFont="0" applyFill="0" applyBorder="0" applyAlignment="0" applyProtection="0"/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1" applyNumberFormat="0" applyFill="0" applyAlignment="0" applyProtection="0">
      <alignment vertical="center"/>
    </xf>
    <xf numFmtId="0" fontId="81" fillId="0" borderId="2" applyNumberFormat="0" applyFill="0" applyAlignment="0" applyProtection="0">
      <alignment vertical="center"/>
    </xf>
    <xf numFmtId="0" fontId="82" fillId="0" borderId="3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2" borderId="0" applyNumberFormat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0" fontId="85" fillId="4" borderId="0" applyNumberFormat="0" applyBorder="0" applyAlignment="0" applyProtection="0">
      <alignment vertical="center"/>
    </xf>
    <xf numFmtId="0" fontId="86" fillId="5" borderId="4" applyNumberFormat="0" applyAlignment="0" applyProtection="0">
      <alignment vertical="center"/>
    </xf>
    <xf numFmtId="0" fontId="87" fillId="6" borderId="5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9" fillId="0" borderId="6" applyNumberFormat="0" applyFill="0" applyAlignment="0" applyProtection="0">
      <alignment vertical="center"/>
    </xf>
    <xf numFmtId="0" fontId="90" fillId="7" borderId="7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9" applyNumberFormat="0" applyFill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94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4" fillId="12" borderId="0" applyNumberFormat="0" applyBorder="0" applyAlignment="0" applyProtection="0">
      <alignment vertical="center"/>
    </xf>
    <xf numFmtId="0" fontId="94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4" fillId="28" borderId="0" applyNumberFormat="0" applyBorder="0" applyAlignment="0" applyProtection="0">
      <alignment vertical="center"/>
    </xf>
    <xf numFmtId="0" fontId="94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4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9" fillId="0" borderId="0" xfId="0" applyFont="1"/>
    <xf numFmtId="177" fontId="39" fillId="0" borderId="0" xfId="0" applyNumberFormat="1" applyFont="1"/>
    <xf numFmtId="0" fontId="0" fillId="0" borderId="0" xfId="0" applyAlignment="1"/>
    <xf numFmtId="0" fontId="39" fillId="0" borderId="0" xfId="0" applyNumberFormat="1" applyFont="1"/>
    <xf numFmtId="0" fontId="40" fillId="0" borderId="18" xfId="0" applyFont="1" applyBorder="1" applyAlignment="1">
      <alignment wrapText="1"/>
    </xf>
    <xf numFmtId="0" fontId="40" fillId="0" borderId="18" xfId="0" applyNumberFormat="1" applyFont="1" applyBorder="1" applyAlignment="1">
      <alignment wrapText="1"/>
    </xf>
    <xf numFmtId="0" fontId="39" fillId="0" borderId="18" xfId="0" applyFont="1" applyBorder="1" applyAlignment="1">
      <alignment wrapText="1"/>
    </xf>
    <xf numFmtId="0" fontId="39" fillId="0" borderId="18" xfId="0" applyFont="1" applyBorder="1" applyAlignment="1">
      <alignment horizontal="right" vertical="center" wrapText="1"/>
    </xf>
    <xf numFmtId="49" fontId="40" fillId="36" borderId="18" xfId="0" applyNumberFormat="1" applyFont="1" applyFill="1" applyBorder="1" applyAlignment="1">
      <alignment vertical="center" wrapText="1"/>
    </xf>
    <xf numFmtId="49" fontId="43" fillId="37" borderId="18" xfId="0" applyNumberFormat="1" applyFont="1" applyFill="1" applyBorder="1" applyAlignment="1">
      <alignment horizontal="center" vertical="center" wrapText="1"/>
    </xf>
    <xf numFmtId="0" fontId="40" fillId="33" borderId="18" xfId="0" applyFont="1" applyFill="1" applyBorder="1" applyAlignment="1">
      <alignment vertical="center" wrapText="1"/>
    </xf>
    <xf numFmtId="0" fontId="40" fillId="33" borderId="18" xfId="0" applyNumberFormat="1" applyFont="1" applyFill="1" applyBorder="1" applyAlignment="1">
      <alignment vertical="center" wrapText="1"/>
    </xf>
    <xf numFmtId="0" fontId="40" fillId="36" borderId="18" xfId="0" applyFont="1" applyFill="1" applyBorder="1" applyAlignment="1">
      <alignment vertical="center" wrapText="1"/>
    </xf>
    <xf numFmtId="0" fontId="40" fillId="37" borderId="18" xfId="0" applyFont="1" applyFill="1" applyBorder="1" applyAlignment="1">
      <alignment vertical="center" wrapText="1"/>
    </xf>
    <xf numFmtId="4" fontId="40" fillId="36" borderId="18" xfId="0" applyNumberFormat="1" applyFont="1" applyFill="1" applyBorder="1" applyAlignment="1">
      <alignment horizontal="right" vertical="top" wrapText="1"/>
    </xf>
    <xf numFmtId="4" fontId="40" fillId="37" borderId="18" xfId="0" applyNumberFormat="1" applyFont="1" applyFill="1" applyBorder="1" applyAlignment="1">
      <alignment horizontal="right" vertical="top" wrapText="1"/>
    </xf>
    <xf numFmtId="177" fontId="39" fillId="36" borderId="18" xfId="0" applyNumberFormat="1" applyFont="1" applyFill="1" applyBorder="1" applyAlignment="1">
      <alignment horizontal="center" vertical="center"/>
    </xf>
    <xf numFmtId="177" fontId="39" fillId="37" borderId="18" xfId="0" applyNumberFormat="1" applyFont="1" applyFill="1" applyBorder="1" applyAlignment="1">
      <alignment horizontal="center" vertical="center"/>
    </xf>
    <xf numFmtId="177" fontId="44" fillId="0" borderId="18" xfId="0" applyNumberFormat="1" applyFont="1" applyBorder="1"/>
    <xf numFmtId="177" fontId="39" fillId="36" borderId="18" xfId="0" applyNumberFormat="1" applyFont="1" applyFill="1" applyBorder="1"/>
    <xf numFmtId="177" fontId="39" fillId="37" borderId="18" xfId="0" applyNumberFormat="1" applyFont="1" applyFill="1" applyBorder="1"/>
    <xf numFmtId="177" fontId="39" fillId="0" borderId="18" xfId="0" applyNumberFormat="1" applyFont="1" applyBorder="1"/>
    <xf numFmtId="49" fontId="40" fillId="0" borderId="18" xfId="0" applyNumberFormat="1" applyFont="1" applyFill="1" applyBorder="1" applyAlignment="1">
      <alignment vertical="center" wrapText="1"/>
    </xf>
    <xf numFmtId="0" fontId="40" fillId="0" borderId="18" xfId="0" applyFont="1" applyFill="1" applyBorder="1" applyAlignment="1">
      <alignment vertical="center" wrapText="1"/>
    </xf>
    <xf numFmtId="4" fontId="40" fillId="0" borderId="18" xfId="0" applyNumberFormat="1" applyFont="1" applyFill="1" applyBorder="1" applyAlignment="1">
      <alignment horizontal="right" vertical="top" wrapText="1"/>
    </xf>
    <xf numFmtId="0" fontId="39" fillId="0" borderId="0" xfId="0" applyFont="1" applyFill="1"/>
    <xf numFmtId="176" fontId="40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0" fillId="0" borderId="0" xfId="0" applyNumberFormat="1" applyFont="1" applyAlignment="1"/>
    <xf numFmtId="1" fontId="50" fillId="0" borderId="0" xfId="0" applyNumberFormat="1" applyFont="1" applyAlignment="1"/>
    <xf numFmtId="0" fontId="39" fillId="0" borderId="0" xfId="0" applyFont="1"/>
    <xf numFmtId="1" fontId="74" fillId="0" borderId="0" xfId="0" applyNumberFormat="1" applyFont="1" applyAlignment="1"/>
    <xf numFmtId="0" fontId="74" fillId="0" borderId="0" xfId="0" applyNumberFormat="1" applyFont="1" applyAlignment="1"/>
    <xf numFmtId="0" fontId="39" fillId="0" borderId="0" xfId="0" applyFont="1"/>
    <xf numFmtId="0" fontId="39" fillId="0" borderId="0" xfId="0" applyFont="1"/>
    <xf numFmtId="0" fontId="75" fillId="0" borderId="0" xfId="110"/>
    <xf numFmtId="0" fontId="76" fillId="0" borderId="0" xfId="110" applyNumberFormat="1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39" fillId="0" borderId="0" xfId="0" applyFont="1" applyAlignment="1">
      <alignment vertical="center"/>
    </xf>
    <xf numFmtId="0" fontId="45" fillId="0" borderId="0" xfId="0" applyFont="1" applyAlignment="1">
      <alignment horizontal="left" wrapText="1"/>
    </xf>
    <xf numFmtId="0" fontId="51" fillId="0" borderId="19" xfId="0" applyFont="1" applyBorder="1" applyAlignment="1">
      <alignment horizontal="left" vertical="center" wrapText="1"/>
    </xf>
    <xf numFmtId="0" fontId="40" fillId="0" borderId="10" xfId="0" applyFont="1" applyBorder="1" applyAlignment="1">
      <alignment wrapText="1"/>
    </xf>
    <xf numFmtId="0" fontId="39" fillId="0" borderId="11" xfId="0" applyFont="1" applyBorder="1" applyAlignment="1">
      <alignment wrapText="1"/>
    </xf>
    <xf numFmtId="0" fontId="39" fillId="0" borderId="11" xfId="0" applyFont="1" applyBorder="1" applyAlignment="1">
      <alignment horizontal="right" vertical="center" wrapText="1"/>
    </xf>
    <xf numFmtId="49" fontId="40" fillId="33" borderId="10" xfId="0" applyNumberFormat="1" applyFont="1" applyFill="1" applyBorder="1" applyAlignment="1">
      <alignment vertical="center" wrapText="1"/>
    </xf>
    <xf numFmtId="49" fontId="40" fillId="33" borderId="12" xfId="0" applyNumberFormat="1" applyFont="1" applyFill="1" applyBorder="1" applyAlignment="1">
      <alignment vertical="center" wrapText="1"/>
    </xf>
    <xf numFmtId="0" fontId="40" fillId="33" borderId="10" xfId="0" applyFont="1" applyFill="1" applyBorder="1" applyAlignment="1">
      <alignment vertical="center" wrapText="1"/>
    </xf>
    <xf numFmtId="0" fontId="40" fillId="33" borderId="12" xfId="0" applyFont="1" applyFill="1" applyBorder="1" applyAlignment="1">
      <alignment vertical="center" wrapText="1"/>
    </xf>
    <xf numFmtId="4" fontId="41" fillId="34" borderId="10" xfId="0" applyNumberFormat="1" applyFont="1" applyFill="1" applyBorder="1" applyAlignment="1">
      <alignment horizontal="right" vertical="top" wrapText="1"/>
    </xf>
    <xf numFmtId="176" fontId="41" fillId="34" borderId="10" xfId="0" applyNumberFormat="1" applyFont="1" applyFill="1" applyBorder="1" applyAlignment="1">
      <alignment horizontal="right" vertical="top" wrapText="1"/>
    </xf>
    <xf numFmtId="176" fontId="41" fillId="34" borderId="12" xfId="0" applyNumberFormat="1" applyFont="1" applyFill="1" applyBorder="1" applyAlignment="1">
      <alignment horizontal="right" vertical="top" wrapText="1"/>
    </xf>
    <xf numFmtId="4" fontId="40" fillId="35" borderId="10" xfId="0" applyNumberFormat="1" applyFont="1" applyFill="1" applyBorder="1" applyAlignment="1">
      <alignment horizontal="right" vertical="top" wrapText="1"/>
    </xf>
    <xf numFmtId="176" fontId="40" fillId="35" borderId="10" xfId="0" applyNumberFormat="1" applyFont="1" applyFill="1" applyBorder="1" applyAlignment="1">
      <alignment horizontal="right" vertical="top" wrapText="1"/>
    </xf>
    <xf numFmtId="176" fontId="40" fillId="35" borderId="12" xfId="0" applyNumberFormat="1" applyFont="1" applyFill="1" applyBorder="1" applyAlignment="1">
      <alignment horizontal="right" vertical="top" wrapText="1"/>
    </xf>
    <xf numFmtId="0" fontId="40" fillId="35" borderId="10" xfId="0" applyFont="1" applyFill="1" applyBorder="1" applyAlignment="1">
      <alignment horizontal="right" vertical="top" wrapText="1"/>
    </xf>
    <xf numFmtId="0" fontId="40" fillId="35" borderId="12" xfId="0" applyFont="1" applyFill="1" applyBorder="1" applyAlignment="1">
      <alignment horizontal="right" vertical="top" wrapText="1"/>
    </xf>
    <xf numFmtId="4" fontId="40" fillId="35" borderId="13" xfId="0" applyNumberFormat="1" applyFont="1" applyFill="1" applyBorder="1" applyAlignment="1">
      <alignment horizontal="right" vertical="top" wrapText="1"/>
    </xf>
    <xf numFmtId="0" fontId="40" fillId="35" borderId="13" xfId="0" applyFont="1" applyFill="1" applyBorder="1" applyAlignment="1">
      <alignment horizontal="right" vertical="top" wrapText="1"/>
    </xf>
    <xf numFmtId="176" fontId="40" fillId="35" borderId="13" xfId="0" applyNumberFormat="1" applyFont="1" applyFill="1" applyBorder="1" applyAlignment="1">
      <alignment horizontal="right" vertical="top" wrapText="1"/>
    </xf>
    <xf numFmtId="176" fontId="40" fillId="35" borderId="20" xfId="0" applyNumberFormat="1" applyFont="1" applyFill="1" applyBorder="1" applyAlignment="1">
      <alignment horizontal="right" vertical="top" wrapText="1"/>
    </xf>
    <xf numFmtId="0" fontId="40" fillId="33" borderId="18" xfId="0" applyFont="1" applyFill="1" applyBorder="1" applyAlignment="1">
      <alignment vertical="center" wrapText="1"/>
    </xf>
    <xf numFmtId="49" fontId="40" fillId="33" borderId="18" xfId="0" applyNumberFormat="1" applyFont="1" applyFill="1" applyBorder="1" applyAlignment="1">
      <alignment horizontal="left" vertical="top" wrapText="1"/>
    </xf>
    <xf numFmtId="49" fontId="41" fillId="33" borderId="18" xfId="0" applyNumberFormat="1" applyFont="1" applyFill="1" applyBorder="1" applyAlignment="1">
      <alignment horizontal="left" vertical="top" wrapText="1"/>
    </xf>
    <xf numFmtId="14" fontId="40" fillId="33" borderId="18" xfId="0" applyNumberFormat="1" applyFont="1" applyFill="1" applyBorder="1" applyAlignment="1">
      <alignment vertical="center" wrapText="1"/>
    </xf>
    <xf numFmtId="49" fontId="40" fillId="33" borderId="13" xfId="0" applyNumberFormat="1" applyFont="1" applyFill="1" applyBorder="1" applyAlignment="1">
      <alignment horizontal="left" vertical="top" wrapText="1"/>
    </xf>
    <xf numFmtId="49" fontId="40" fillId="33" borderId="15" xfId="0" applyNumberFormat="1" applyFont="1" applyFill="1" applyBorder="1" applyAlignment="1">
      <alignment horizontal="left" vertical="top" wrapText="1"/>
    </xf>
    <xf numFmtId="49" fontId="40" fillId="33" borderId="22" xfId="0" applyNumberFormat="1" applyFont="1" applyFill="1" applyBorder="1" applyAlignment="1">
      <alignment horizontal="left" vertical="top" wrapText="1"/>
    </xf>
    <xf numFmtId="49" fontId="40" fillId="33" borderId="23" xfId="0" applyNumberFormat="1" applyFont="1" applyFill="1" applyBorder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19" xfId="0" applyFont="1" applyBorder="1" applyAlignment="1">
      <alignment wrapText="1"/>
    </xf>
    <xf numFmtId="0" fontId="39" fillId="0" borderId="0" xfId="0" applyFont="1" applyAlignment="1">
      <alignment horizontal="right" vertical="center" wrapText="1"/>
    </xf>
    <xf numFmtId="0" fontId="40" fillId="33" borderId="13" xfId="0" applyFont="1" applyFill="1" applyBorder="1" applyAlignment="1">
      <alignment vertical="center" wrapText="1"/>
    </xf>
    <xf numFmtId="0" fontId="40" fillId="33" borderId="15" xfId="0" applyFont="1" applyFill="1" applyBorder="1" applyAlignment="1">
      <alignment vertical="center" wrapText="1"/>
    </xf>
    <xf numFmtId="49" fontId="41" fillId="33" borderId="13" xfId="0" applyNumberFormat="1" applyFont="1" applyFill="1" applyBorder="1" applyAlignment="1">
      <alignment horizontal="left" vertical="top" wrapText="1"/>
    </xf>
    <xf numFmtId="49" fontId="41" fillId="33" borderId="14" xfId="0" applyNumberFormat="1" applyFont="1" applyFill="1" applyBorder="1" applyAlignment="1">
      <alignment horizontal="left" vertical="top" wrapText="1"/>
    </xf>
    <xf numFmtId="49" fontId="41" fillId="33" borderId="15" xfId="0" applyNumberFormat="1" applyFont="1" applyFill="1" applyBorder="1" applyAlignment="1">
      <alignment horizontal="left" vertical="top" wrapText="1"/>
    </xf>
    <xf numFmtId="14" fontId="40" fillId="33" borderId="12" xfId="0" applyNumberFormat="1" applyFont="1" applyFill="1" applyBorder="1" applyAlignment="1">
      <alignment vertical="center" wrapText="1"/>
    </xf>
    <xf numFmtId="14" fontId="40" fillId="33" borderId="16" xfId="0" applyNumberFormat="1" applyFont="1" applyFill="1" applyBorder="1" applyAlignment="1">
      <alignment vertical="center" wrapText="1"/>
    </xf>
    <xf numFmtId="14" fontId="40" fillId="33" borderId="17" xfId="0" applyNumberFormat="1" applyFont="1" applyFill="1" applyBorder="1" applyAlignment="1">
      <alignment vertical="center" wrapText="1"/>
    </xf>
  </cellXfs>
  <cellStyles count="467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691" Type="http://schemas.openxmlformats.org/officeDocument/2006/relationships/hyperlink" Target="cid:c229ee2d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11921793.686000001</v>
      </c>
      <c r="F3" s="25">
        <f>RA!I7</f>
        <v>1166456.6336000001</v>
      </c>
      <c r="G3" s="16">
        <f>SUM(G4:G41)</f>
        <v>10755518.8759</v>
      </c>
      <c r="H3" s="27">
        <f>RA!J7</f>
        <v>9.7795050933409193</v>
      </c>
      <c r="I3" s="20">
        <f>SUM(I4:I41)</f>
        <v>11921797.888347534</v>
      </c>
      <c r="J3" s="21">
        <f>SUM(J4:J41)</f>
        <v>10755518.845256925</v>
      </c>
      <c r="K3" s="22">
        <f>E3-I3</f>
        <v>-4.2023475337773561</v>
      </c>
      <c r="L3" s="22">
        <f>G3-J3</f>
        <v>3.0643075704574585E-2</v>
      </c>
    </row>
    <row r="4" spans="1:13">
      <c r="A4" s="66">
        <f>RA!A8</f>
        <v>42514</v>
      </c>
      <c r="B4" s="12">
        <v>12</v>
      </c>
      <c r="C4" s="64" t="s">
        <v>6</v>
      </c>
      <c r="D4" s="64"/>
      <c r="E4" s="15">
        <f>VLOOKUP(C4,RA!B8:D35,3,0)</f>
        <v>418518.87599999999</v>
      </c>
      <c r="F4" s="25">
        <f>VLOOKUP(C4,RA!B8:I38,8,0)</f>
        <v>101522.89509999999</v>
      </c>
      <c r="G4" s="16">
        <f t="shared" ref="G4:G41" si="0">E4-F4</f>
        <v>316995.98089999997</v>
      </c>
      <c r="H4" s="27">
        <f>RA!J8</f>
        <v>24.257662180092399</v>
      </c>
      <c r="I4" s="20">
        <f>VLOOKUP(B4,RMS!B:D,3,FALSE)</f>
        <v>418519.45631965803</v>
      </c>
      <c r="J4" s="21">
        <f>VLOOKUP(B4,RMS!B:E,4,FALSE)</f>
        <v>316995.98941965803</v>
      </c>
      <c r="K4" s="22">
        <f t="shared" ref="K4:K41" si="1">E4-I4</f>
        <v>-0.5803196580382064</v>
      </c>
      <c r="L4" s="22">
        <f t="shared" ref="L4:L41" si="2">G4-J4</f>
        <v>-8.5196580621413887E-3</v>
      </c>
    </row>
    <row r="5" spans="1:13">
      <c r="A5" s="66"/>
      <c r="B5" s="12">
        <v>13</v>
      </c>
      <c r="C5" s="64" t="s">
        <v>7</v>
      </c>
      <c r="D5" s="64"/>
      <c r="E5" s="15">
        <f>VLOOKUP(C5,RA!B8:D36,3,0)</f>
        <v>45322.898999999998</v>
      </c>
      <c r="F5" s="25">
        <f>VLOOKUP(C5,RA!B9:I39,8,0)</f>
        <v>10000.062</v>
      </c>
      <c r="G5" s="16">
        <f t="shared" si="0"/>
        <v>35322.837</v>
      </c>
      <c r="H5" s="27">
        <f>RA!J9</f>
        <v>22.064038754449498</v>
      </c>
      <c r="I5" s="20">
        <f>VLOOKUP(B5,RMS!B:D,3,FALSE)</f>
        <v>45322.919352991499</v>
      </c>
      <c r="J5" s="21">
        <f>VLOOKUP(B5,RMS!B:E,4,FALSE)</f>
        <v>35322.8322675214</v>
      </c>
      <c r="K5" s="22">
        <f t="shared" si="1"/>
        <v>-2.0352991501567885E-2</v>
      </c>
      <c r="L5" s="22">
        <f t="shared" si="2"/>
        <v>4.7324785991804674E-3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VLOOKUP(C6,RA!B10:D37,3,0)</f>
        <v>79396.8652</v>
      </c>
      <c r="F6" s="25">
        <f>VLOOKUP(C6,RA!B10:I40,8,0)</f>
        <v>22573.630399999998</v>
      </c>
      <c r="G6" s="16">
        <f t="shared" si="0"/>
        <v>56823.234800000006</v>
      </c>
      <c r="H6" s="27">
        <f>RA!J10</f>
        <v>28.431387490094501</v>
      </c>
      <c r="I6" s="20">
        <f>VLOOKUP(B6,RMS!B:D,3,FALSE)</f>
        <v>79398.594732357597</v>
      </c>
      <c r="J6" s="21">
        <f>VLOOKUP(B6,RMS!B:E,4,FALSE)</f>
        <v>56823.235184784797</v>
      </c>
      <c r="K6" s="22">
        <f>E6-I6</f>
        <v>-1.7295323575963266</v>
      </c>
      <c r="L6" s="22">
        <f t="shared" si="2"/>
        <v>-3.8478479109471664E-4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VLOOKUP(C7,RA!B10:D38,3,0)</f>
        <v>38449.426500000001</v>
      </c>
      <c r="F7" s="25">
        <f>VLOOKUP(C7,RA!B11:I41,8,0)</f>
        <v>7213.9408000000003</v>
      </c>
      <c r="G7" s="16">
        <f t="shared" si="0"/>
        <v>31235.485700000001</v>
      </c>
      <c r="H7" s="27">
        <f>RA!J11</f>
        <v>18.762154488832198</v>
      </c>
      <c r="I7" s="20">
        <f>VLOOKUP(B7,RMS!B:D,3,FALSE)</f>
        <v>38449.441195257503</v>
      </c>
      <c r="J7" s="21">
        <f>VLOOKUP(B7,RMS!B:E,4,FALSE)</f>
        <v>31235.4857741548</v>
      </c>
      <c r="K7" s="22">
        <f t="shared" si="1"/>
        <v>-1.4695257501443848E-2</v>
      </c>
      <c r="L7" s="22">
        <f t="shared" si="2"/>
        <v>-7.4154799222014844E-5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VLOOKUP(C8,RA!B12:D38,3,0)</f>
        <v>99671.881200000003</v>
      </c>
      <c r="F8" s="25">
        <f>VLOOKUP(C8,RA!B12:I42,8,0)</f>
        <v>14991.6816</v>
      </c>
      <c r="G8" s="16">
        <f t="shared" si="0"/>
        <v>84680.199600000007</v>
      </c>
      <c r="H8" s="27">
        <f>RA!J12</f>
        <v>15.041034060466799</v>
      </c>
      <c r="I8" s="20">
        <f>VLOOKUP(B8,RMS!B:D,3,FALSE)</f>
        <v>99671.885728205103</v>
      </c>
      <c r="J8" s="21">
        <f>VLOOKUP(B8,RMS!B:E,4,FALSE)</f>
        <v>84680.199251282102</v>
      </c>
      <c r="K8" s="22">
        <f t="shared" si="1"/>
        <v>-4.5282050996320322E-3</v>
      </c>
      <c r="L8" s="22">
        <f t="shared" si="2"/>
        <v>3.4871790558099747E-4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VLOOKUP(C9,RA!B12:D39,3,0)</f>
        <v>142217.33309999999</v>
      </c>
      <c r="F9" s="25">
        <f>VLOOKUP(C9,RA!B13:I43,8,0)</f>
        <v>44205.5766</v>
      </c>
      <c r="G9" s="16">
        <f t="shared" si="0"/>
        <v>98011.756499999989</v>
      </c>
      <c r="H9" s="27">
        <f>RA!J13</f>
        <v>31.083114579934399</v>
      </c>
      <c r="I9" s="20">
        <f>VLOOKUP(B9,RMS!B:D,3,FALSE)</f>
        <v>142217.48141111099</v>
      </c>
      <c r="J9" s="21">
        <f>VLOOKUP(B9,RMS!B:E,4,FALSE)</f>
        <v>98011.755325641003</v>
      </c>
      <c r="K9" s="22">
        <f t="shared" si="1"/>
        <v>-0.14831111099920236</v>
      </c>
      <c r="L9" s="22">
        <f t="shared" si="2"/>
        <v>1.1743589857360348E-3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VLOOKUP(C10,RA!B14:D40,3,0)</f>
        <v>85318.108999999997</v>
      </c>
      <c r="F10" s="25">
        <f>VLOOKUP(C10,RA!B14:I43,8,0)</f>
        <v>19055.184300000001</v>
      </c>
      <c r="G10" s="16">
        <f t="shared" si="0"/>
        <v>66262.924700000003</v>
      </c>
      <c r="H10" s="27">
        <f>RA!J14</f>
        <v>22.334278763726498</v>
      </c>
      <c r="I10" s="20">
        <f>VLOOKUP(B10,RMS!B:D,3,FALSE)</f>
        <v>85318.119436752095</v>
      </c>
      <c r="J10" s="21">
        <f>VLOOKUP(B10,RMS!B:E,4,FALSE)</f>
        <v>66262.925591452993</v>
      </c>
      <c r="K10" s="22">
        <f t="shared" si="1"/>
        <v>-1.0436752098030411E-2</v>
      </c>
      <c r="L10" s="22">
        <f t="shared" si="2"/>
        <v>-8.9145298989024013E-4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VLOOKUP(C11,RA!B14:D41,3,0)</f>
        <v>70540.172099999996</v>
      </c>
      <c r="F11" s="25">
        <f>VLOOKUP(C11,RA!B15:I44,8,0)</f>
        <v>10265.485000000001</v>
      </c>
      <c r="G11" s="16">
        <f t="shared" si="0"/>
        <v>60274.687099999996</v>
      </c>
      <c r="H11" s="27">
        <f>RA!J15</f>
        <v>14.5526792668542</v>
      </c>
      <c r="I11" s="20">
        <f>VLOOKUP(B11,RMS!B:D,3,FALSE)</f>
        <v>70540.276457265005</v>
      </c>
      <c r="J11" s="21">
        <f>VLOOKUP(B11,RMS!B:E,4,FALSE)</f>
        <v>60274.686834188004</v>
      </c>
      <c r="K11" s="22">
        <f t="shared" si="1"/>
        <v>-0.10435726500872988</v>
      </c>
      <c r="L11" s="22">
        <f t="shared" si="2"/>
        <v>2.6581199199426919E-4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VLOOKUP(C12,RA!B16:D42,3,0)</f>
        <v>675662.69090000005</v>
      </c>
      <c r="F12" s="25">
        <f>VLOOKUP(C12,RA!B16:I45,8,0)</f>
        <v>-43229.552100000001</v>
      </c>
      <c r="G12" s="16">
        <f t="shared" si="0"/>
        <v>718892.24300000002</v>
      </c>
      <c r="H12" s="27">
        <f>RA!J16</f>
        <v>-6.3980966660179401</v>
      </c>
      <c r="I12" s="20">
        <f>VLOOKUP(B12,RMS!B:D,3,FALSE)</f>
        <v>675662.193886325</v>
      </c>
      <c r="J12" s="21">
        <f>VLOOKUP(B12,RMS!B:E,4,FALSE)</f>
        <v>718892.24263333296</v>
      </c>
      <c r="K12" s="22">
        <f t="shared" si="1"/>
        <v>0.49701367504894733</v>
      </c>
      <c r="L12" s="22">
        <f t="shared" si="2"/>
        <v>3.6666705273091793E-4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VLOOKUP(C13,RA!B16:D43,3,0)</f>
        <v>352766.99410000001</v>
      </c>
      <c r="F13" s="25">
        <f>VLOOKUP(C13,RA!B17:I46,8,0)</f>
        <v>34250.087899999999</v>
      </c>
      <c r="G13" s="16">
        <f t="shared" si="0"/>
        <v>318516.90620000003</v>
      </c>
      <c r="H13" s="27">
        <f>RA!J17</f>
        <v>9.7089831171368104</v>
      </c>
      <c r="I13" s="20">
        <f>VLOOKUP(B13,RMS!B:D,3,FALSE)</f>
        <v>352767.06088888901</v>
      </c>
      <c r="J13" s="21">
        <f>VLOOKUP(B13,RMS!B:E,4,FALSE)</f>
        <v>318516.90816666698</v>
      </c>
      <c r="K13" s="22">
        <f t="shared" si="1"/>
        <v>-6.678888900205493E-2</v>
      </c>
      <c r="L13" s="22">
        <f t="shared" si="2"/>
        <v>-1.9666669541038573E-3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VLOOKUP(C14,RA!B18:D43,3,0)</f>
        <v>1158829.5544</v>
      </c>
      <c r="F14" s="25">
        <f>VLOOKUP(C14,RA!B18:I47,8,0)</f>
        <v>159129.85320000001</v>
      </c>
      <c r="G14" s="16">
        <f t="shared" si="0"/>
        <v>999699.70120000001</v>
      </c>
      <c r="H14" s="27">
        <f>RA!J18</f>
        <v>13.731946393306499</v>
      </c>
      <c r="I14" s="20">
        <f>VLOOKUP(B14,RMS!B:D,3,FALSE)</f>
        <v>1158829.7393632501</v>
      </c>
      <c r="J14" s="21">
        <f>VLOOKUP(B14,RMS!B:E,4,FALSE)</f>
        <v>999699.68687435903</v>
      </c>
      <c r="K14" s="22">
        <f t="shared" si="1"/>
        <v>-0.18496325006708503</v>
      </c>
      <c r="L14" s="22">
        <f t="shared" si="2"/>
        <v>1.4325640979222953E-2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VLOOKUP(C15,RA!B18:D44,3,0)</f>
        <v>373866.54470000003</v>
      </c>
      <c r="F15" s="25">
        <f>VLOOKUP(C15,RA!B19:I48,8,0)</f>
        <v>12020.194299999999</v>
      </c>
      <c r="G15" s="16">
        <f t="shared" si="0"/>
        <v>361846.35040000005</v>
      </c>
      <c r="H15" s="27">
        <f>RA!J19</f>
        <v>3.2151029479370301</v>
      </c>
      <c r="I15" s="20">
        <f>VLOOKUP(B15,RMS!B:D,3,FALSE)</f>
        <v>373866.54578717903</v>
      </c>
      <c r="J15" s="21">
        <f>VLOOKUP(B15,RMS!B:E,4,FALSE)</f>
        <v>361846.35019487201</v>
      </c>
      <c r="K15" s="22">
        <f t="shared" si="1"/>
        <v>-1.0871790000237525E-3</v>
      </c>
      <c r="L15" s="22">
        <f t="shared" si="2"/>
        <v>2.0512804621830583E-4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VLOOKUP(C16,RA!B20:D45,3,0)</f>
        <v>795449.74820000003</v>
      </c>
      <c r="F16" s="25">
        <f>VLOOKUP(C16,RA!B20:I49,8,0)</f>
        <v>79074.750199999995</v>
      </c>
      <c r="G16" s="16">
        <f t="shared" si="0"/>
        <v>716374.99800000002</v>
      </c>
      <c r="H16" s="27">
        <f>RA!J20</f>
        <v>9.9408856912628298</v>
      </c>
      <c r="I16" s="20">
        <f>VLOOKUP(B16,RMS!B:D,3,FALSE)</f>
        <v>795449.81400000001</v>
      </c>
      <c r="J16" s="21">
        <f>VLOOKUP(B16,RMS!B:E,4,FALSE)</f>
        <v>716374.99800000002</v>
      </c>
      <c r="K16" s="22">
        <f t="shared" si="1"/>
        <v>-6.5799999982118607E-2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VLOOKUP(C17,RA!B20:D46,3,0)</f>
        <v>251037.6605</v>
      </c>
      <c r="F17" s="25">
        <f>VLOOKUP(C17,RA!B21:I50,8,0)</f>
        <v>25528.483800000002</v>
      </c>
      <c r="G17" s="16">
        <f t="shared" si="0"/>
        <v>225509.17670000001</v>
      </c>
      <c r="H17" s="27">
        <f>RA!J21</f>
        <v>10.169184874155601</v>
      </c>
      <c r="I17" s="20">
        <f>VLOOKUP(B17,RMS!B:D,3,FALSE)</f>
        <v>251037.465611497</v>
      </c>
      <c r="J17" s="21">
        <f>VLOOKUP(B17,RMS!B:E,4,FALSE)</f>
        <v>225509.17660862301</v>
      </c>
      <c r="K17" s="22">
        <f t="shared" si="1"/>
        <v>0.19488850299967453</v>
      </c>
      <c r="L17" s="22">
        <f t="shared" si="2"/>
        <v>9.1377005446702242E-5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VLOOKUP(C18,RA!B22:D47,3,0)</f>
        <v>967970.32169999997</v>
      </c>
      <c r="F18" s="25">
        <f>VLOOKUP(C18,RA!B22:I51,8,0)</f>
        <v>14453.527</v>
      </c>
      <c r="G18" s="16">
        <f t="shared" si="0"/>
        <v>953516.79469999997</v>
      </c>
      <c r="H18" s="27">
        <f>RA!J22</f>
        <v>1.4931787345107801</v>
      </c>
      <c r="I18" s="20">
        <f>VLOOKUP(B18,RMS!B:D,3,FALSE)</f>
        <v>967971.82828632498</v>
      </c>
      <c r="J18" s="21">
        <f>VLOOKUP(B18,RMS!B:E,4,FALSE)</f>
        <v>953516.79816837597</v>
      </c>
      <c r="K18" s="22">
        <f t="shared" si="1"/>
        <v>-1.5065863250056282</v>
      </c>
      <c r="L18" s="22">
        <f t="shared" si="2"/>
        <v>-3.4683760022744536E-3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VLOOKUP(C19,RA!B22:D48,3,0)</f>
        <v>1706256.8477</v>
      </c>
      <c r="F19" s="25">
        <f>VLOOKUP(C19,RA!B23:I52,8,0)</f>
        <v>192202.5882</v>
      </c>
      <c r="G19" s="16">
        <f t="shared" si="0"/>
        <v>1514054.2595000002</v>
      </c>
      <c r="H19" s="27">
        <f>RA!J23</f>
        <v>11.2645753456805</v>
      </c>
      <c r="I19" s="20">
        <f>VLOOKUP(B19,RMS!B:D,3,FALSE)</f>
        <v>1706257.58713761</v>
      </c>
      <c r="J19" s="21">
        <f>VLOOKUP(B19,RMS!B:E,4,FALSE)</f>
        <v>1514054.2815598301</v>
      </c>
      <c r="K19" s="22">
        <f t="shared" si="1"/>
        <v>-0.73943760991096497</v>
      </c>
      <c r="L19" s="22">
        <f t="shared" si="2"/>
        <v>-2.2059829905629158E-2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VLOOKUP(C20,RA!B24:D49,3,0)</f>
        <v>185224.068</v>
      </c>
      <c r="F20" s="25">
        <f>VLOOKUP(C20,RA!B24:I53,8,0)</f>
        <v>29976.192299999999</v>
      </c>
      <c r="G20" s="16">
        <f t="shared" si="0"/>
        <v>155247.8757</v>
      </c>
      <c r="H20" s="27">
        <f>RA!J24</f>
        <v>16.183745786211801</v>
      </c>
      <c r="I20" s="20">
        <f>VLOOKUP(B20,RMS!B:D,3,FALSE)</f>
        <v>185224.09858415401</v>
      </c>
      <c r="J20" s="21">
        <f>VLOOKUP(B20,RMS!B:E,4,FALSE)</f>
        <v>155247.854624114</v>
      </c>
      <c r="K20" s="22">
        <f t="shared" si="1"/>
        <v>-3.0584154010284692E-2</v>
      </c>
      <c r="L20" s="22">
        <f t="shared" si="2"/>
        <v>2.107588600483723E-2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VLOOKUP(C21,RA!B24:D50,3,0)</f>
        <v>196203.80160000001</v>
      </c>
      <c r="F21" s="25">
        <f>VLOOKUP(C21,RA!B25:I54,8,0)</f>
        <v>14434.130499999999</v>
      </c>
      <c r="G21" s="16">
        <f t="shared" si="0"/>
        <v>181769.67110000001</v>
      </c>
      <c r="H21" s="27">
        <f>RA!J25</f>
        <v>7.3567027663545499</v>
      </c>
      <c r="I21" s="20">
        <f>VLOOKUP(B21,RMS!B:D,3,FALSE)</f>
        <v>196203.78660679201</v>
      </c>
      <c r="J21" s="21">
        <f>VLOOKUP(B21,RMS!B:E,4,FALSE)</f>
        <v>181769.67031061201</v>
      </c>
      <c r="K21" s="22">
        <f t="shared" si="1"/>
        <v>1.499320799484849E-2</v>
      </c>
      <c r="L21" s="22">
        <f t="shared" si="2"/>
        <v>7.893879956100136E-4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VLOOKUP(C22,RA!B26:D51,3,0)</f>
        <v>466953.6986</v>
      </c>
      <c r="F22" s="25">
        <f>VLOOKUP(C22,RA!B26:I55,8,0)</f>
        <v>108079.9344</v>
      </c>
      <c r="G22" s="16">
        <f t="shared" si="0"/>
        <v>358873.76419999998</v>
      </c>
      <c r="H22" s="27">
        <f>RA!J26</f>
        <v>23.145749722946899</v>
      </c>
      <c r="I22" s="20">
        <f>VLOOKUP(B22,RMS!B:D,3,FALSE)</f>
        <v>466953.67004717502</v>
      </c>
      <c r="J22" s="21">
        <f>VLOOKUP(B22,RMS!B:E,4,FALSE)</f>
        <v>358873.755810512</v>
      </c>
      <c r="K22" s="22">
        <f t="shared" si="1"/>
        <v>2.8552824980579317E-2</v>
      </c>
      <c r="L22" s="22">
        <f t="shared" si="2"/>
        <v>8.3894879790022969E-3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VLOOKUP(C23,RA!B26:D52,3,0)</f>
        <v>166655.76490000001</v>
      </c>
      <c r="F23" s="25">
        <f>VLOOKUP(C23,RA!B27:I56,8,0)</f>
        <v>45540.043299999998</v>
      </c>
      <c r="G23" s="16">
        <f t="shared" si="0"/>
        <v>121115.72160000002</v>
      </c>
      <c r="H23" s="27">
        <f>RA!J27</f>
        <v>27.325813377848501</v>
      </c>
      <c r="I23" s="20">
        <f>VLOOKUP(B23,RMS!B:D,3,FALSE)</f>
        <v>166655.58608980401</v>
      </c>
      <c r="J23" s="21">
        <f>VLOOKUP(B23,RMS!B:E,4,FALSE)</f>
        <v>121115.73670058099</v>
      </c>
      <c r="K23" s="22">
        <f t="shared" si="1"/>
        <v>0.17881019599735737</v>
      </c>
      <c r="L23" s="22">
        <f t="shared" si="2"/>
        <v>-1.5100580974831246E-2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VLOOKUP(C24,RA!B28:D53,3,0)</f>
        <v>757896.79229999997</v>
      </c>
      <c r="F24" s="25">
        <f>VLOOKUP(C24,RA!B28:I57,8,0)</f>
        <v>21114.709599999998</v>
      </c>
      <c r="G24" s="16">
        <f t="shared" si="0"/>
        <v>736782.08270000003</v>
      </c>
      <c r="H24" s="27">
        <f>RA!J28</f>
        <v>2.7859610720772299</v>
      </c>
      <c r="I24" s="20">
        <f>VLOOKUP(B24,RMS!B:D,3,FALSE)</f>
        <v>757896.79216902703</v>
      </c>
      <c r="J24" s="21">
        <f>VLOOKUP(B24,RMS!B:E,4,FALSE)</f>
        <v>736782.06849557499</v>
      </c>
      <c r="K24" s="22">
        <f t="shared" si="1"/>
        <v>1.3097294140607119E-4</v>
      </c>
      <c r="L24" s="22">
        <f t="shared" si="2"/>
        <v>1.4204425038769841E-2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VLOOKUP(C25,RA!B28:D54,3,0)</f>
        <v>625884.32880000002</v>
      </c>
      <c r="F25" s="25">
        <f>VLOOKUP(C25,RA!B29:I58,8,0)</f>
        <v>96809.683000000005</v>
      </c>
      <c r="G25" s="16">
        <f t="shared" si="0"/>
        <v>529074.64580000006</v>
      </c>
      <c r="H25" s="27">
        <f>RA!J29</f>
        <v>15.4676636792635</v>
      </c>
      <c r="I25" s="20">
        <f>VLOOKUP(B25,RMS!B:D,3,FALSE)</f>
        <v>625884.32965486695</v>
      </c>
      <c r="J25" s="21">
        <f>VLOOKUP(B25,RMS!B:E,4,FALSE)</f>
        <v>529074.67457207502</v>
      </c>
      <c r="K25" s="22">
        <f t="shared" si="1"/>
        <v>-8.548669284209609E-4</v>
      </c>
      <c r="L25" s="22">
        <f t="shared" si="2"/>
        <v>-2.8772074962034822E-2</v>
      </c>
      <c r="M25" s="32"/>
    </row>
    <row r="26" spans="1:13">
      <c r="A26" s="66"/>
      <c r="B26" s="12">
        <v>37</v>
      </c>
      <c r="C26" s="64" t="s">
        <v>67</v>
      </c>
      <c r="D26" s="64"/>
      <c r="E26" s="15">
        <f>VLOOKUP(C26,RA!B30:D55,3,0)</f>
        <v>910997.68940000003</v>
      </c>
      <c r="F26" s="25">
        <f>VLOOKUP(C26,RA!B30:I59,8,0)</f>
        <v>72561.063800000004</v>
      </c>
      <c r="G26" s="16">
        <f t="shared" si="0"/>
        <v>838436.62560000003</v>
      </c>
      <c r="H26" s="27">
        <f>RA!J30</f>
        <v>7.9650107397956296</v>
      </c>
      <c r="I26" s="20">
        <f>VLOOKUP(B26,RMS!B:D,3,FALSE)</f>
        <v>910997.66891769902</v>
      </c>
      <c r="J26" s="21">
        <f>VLOOKUP(B26,RMS!B:E,4,FALSE)</f>
        <v>838436.61498012301</v>
      </c>
      <c r="K26" s="22">
        <f t="shared" si="1"/>
        <v>2.0482301013544202E-2</v>
      </c>
      <c r="L26" s="22">
        <f t="shared" si="2"/>
        <v>1.0619877022691071E-2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VLOOKUP(C27,RA!B30:D56,3,0)</f>
        <v>632492.91639999999</v>
      </c>
      <c r="F27" s="25">
        <f>VLOOKUP(C27,RA!B31:I60,8,0)</f>
        <v>32171.7925</v>
      </c>
      <c r="G27" s="16">
        <f t="shared" si="0"/>
        <v>600321.12390000001</v>
      </c>
      <c r="H27" s="27">
        <f>RA!J31</f>
        <v>5.0865063727692403</v>
      </c>
      <c r="I27" s="20">
        <f>VLOOKUP(B27,RMS!B:D,3,FALSE)</f>
        <v>632492.87316460197</v>
      </c>
      <c r="J27" s="21">
        <f>VLOOKUP(B27,RMS!B:E,4,FALSE)</f>
        <v>600321.10016902699</v>
      </c>
      <c r="K27" s="22">
        <f t="shared" si="1"/>
        <v>4.3235398014076054E-2</v>
      </c>
      <c r="L27" s="22">
        <f t="shared" si="2"/>
        <v>2.3730973014608026E-2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VLOOKUP(C28,RA!B32:D57,3,0)</f>
        <v>98801.941200000001</v>
      </c>
      <c r="F28" s="25">
        <f>VLOOKUP(C28,RA!B32:I61,8,0)</f>
        <v>26836.5488</v>
      </c>
      <c r="G28" s="16">
        <f t="shared" si="0"/>
        <v>71965.392399999997</v>
      </c>
      <c r="H28" s="27">
        <f>RA!J32</f>
        <v>27.161965113292698</v>
      </c>
      <c r="I28" s="20">
        <f>VLOOKUP(B28,RMS!B:D,3,FALSE)</f>
        <v>98801.906509757202</v>
      </c>
      <c r="J28" s="21">
        <f>VLOOKUP(B28,RMS!B:E,4,FALSE)</f>
        <v>71965.376925635006</v>
      </c>
      <c r="K28" s="22">
        <f t="shared" si="1"/>
        <v>3.4690242799115367E-2</v>
      </c>
      <c r="L28" s="22">
        <f t="shared" si="2"/>
        <v>1.5474364990950562E-2</v>
      </c>
      <c r="M28" s="32"/>
    </row>
    <row r="29" spans="1:13">
      <c r="A29" s="66"/>
      <c r="B29" s="12">
        <v>40</v>
      </c>
      <c r="C29" s="64" t="s">
        <v>69</v>
      </c>
      <c r="D29" s="64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VLOOKUP(C30,RA!B34:D60,3,0)</f>
        <v>114471.5177</v>
      </c>
      <c r="F30" s="25">
        <f>VLOOKUP(C30,RA!B34:I64,8,0)</f>
        <v>16303.0697</v>
      </c>
      <c r="G30" s="16">
        <f t="shared" si="0"/>
        <v>98168.448000000004</v>
      </c>
      <c r="H30" s="27">
        <f>RA!J34</f>
        <v>14.2420315791795</v>
      </c>
      <c r="I30" s="20">
        <f>VLOOKUP(B30,RMS!B:D,3,FALSE)</f>
        <v>114471.52899999999</v>
      </c>
      <c r="J30" s="21">
        <f>VLOOKUP(B30,RMS!B:E,4,FALSE)</f>
        <v>98168.450899999996</v>
      </c>
      <c r="K30" s="22">
        <f t="shared" si="1"/>
        <v>-1.1299999998300336E-2</v>
      </c>
      <c r="L30" s="22">
        <f t="shared" si="2"/>
        <v>-2.8999999922234565E-3</v>
      </c>
      <c r="M30" s="32"/>
    </row>
    <row r="31" spans="1:13" s="35" customFormat="1" ht="12" thickBot="1">
      <c r="A31" s="66"/>
      <c r="B31" s="12">
        <v>70</v>
      </c>
      <c r="C31" s="67" t="s">
        <v>64</v>
      </c>
      <c r="D31" s="68"/>
      <c r="E31" s="15">
        <f>VLOOKUP(C31,RA!B34:D61,3,0)</f>
        <v>43743.63</v>
      </c>
      <c r="F31" s="25">
        <f>VLOOKUP(C31,RA!B34:I65,8,0)</f>
        <v>1130.97</v>
      </c>
      <c r="G31" s="16">
        <f t="shared" si="0"/>
        <v>42612.659999999996</v>
      </c>
      <c r="H31" s="27">
        <f>RA!J34</f>
        <v>14.2420315791795</v>
      </c>
      <c r="I31" s="20">
        <f>VLOOKUP(B31,RMS!B:D,3,FALSE)</f>
        <v>43743.63</v>
      </c>
      <c r="J31" s="21">
        <f>VLOOKUP(B31,RMS!B:E,4,FALSE)</f>
        <v>42612.66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VLOOKUP(C32,RA!B34:D61,3,0)</f>
        <v>69369.259999999995</v>
      </c>
      <c r="F32" s="25">
        <f>VLOOKUP(C32,RA!B34:I65,8,0)</f>
        <v>-9294.0300000000007</v>
      </c>
      <c r="G32" s="16">
        <f t="shared" si="0"/>
        <v>78663.289999999994</v>
      </c>
      <c r="H32" s="27">
        <f>RA!J34</f>
        <v>14.2420315791795</v>
      </c>
      <c r="I32" s="20">
        <f>VLOOKUP(B32,RMS!B:D,3,FALSE)</f>
        <v>69369.259999999995</v>
      </c>
      <c r="J32" s="21">
        <f>VLOOKUP(B32,RMS!B:E,4,FALSE)</f>
        <v>78663.289999999994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VLOOKUP(C33,RA!B34:D62,3,0)</f>
        <v>6919.63</v>
      </c>
      <c r="F33" s="25">
        <f>VLOOKUP(C33,RA!B34:I66,8,0)</f>
        <v>4623.07</v>
      </c>
      <c r="G33" s="16">
        <f t="shared" si="0"/>
        <v>2296.5600000000004</v>
      </c>
      <c r="H33" s="27">
        <f>RA!J35</f>
        <v>3.1515478825340799</v>
      </c>
      <c r="I33" s="20">
        <f>VLOOKUP(B33,RMS!B:D,3,FALSE)</f>
        <v>6919.63</v>
      </c>
      <c r="J33" s="21">
        <f>VLOOKUP(B33,RMS!B:E,4,FALSE)</f>
        <v>2296.56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VLOOKUP(C34,RA!B34:D63,3,0)</f>
        <v>45307.74</v>
      </c>
      <c r="F34" s="25">
        <f>VLOOKUP(C34,RA!B34:I67,8,0)</f>
        <v>-9349.4599999999991</v>
      </c>
      <c r="G34" s="16">
        <f t="shared" si="0"/>
        <v>54657.2</v>
      </c>
      <c r="H34" s="27">
        <f>RA!J34</f>
        <v>14.2420315791795</v>
      </c>
      <c r="I34" s="20">
        <f>VLOOKUP(B34,RMS!B:D,3,FALSE)</f>
        <v>45307.74</v>
      </c>
      <c r="J34" s="21">
        <f>VLOOKUP(B34,RMS!B:E,4,FALSE)</f>
        <v>54657.2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65</v>
      </c>
      <c r="D35" s="64"/>
      <c r="E35" s="15">
        <f>VLOOKUP(C35,RA!B35:D64,3,0)</f>
        <v>0</v>
      </c>
      <c r="F35" s="25">
        <f>VLOOKUP(C35,RA!B35:I68,8,0)</f>
        <v>0</v>
      </c>
      <c r="G35" s="16">
        <f t="shared" si="0"/>
        <v>0</v>
      </c>
      <c r="H35" s="27">
        <f>RA!J35</f>
        <v>3.1515478825340799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VLOOKUP(C36,RA!B8:D64,3,0)</f>
        <v>35076.068200000002</v>
      </c>
      <c r="F36" s="25">
        <f>VLOOKUP(C36,RA!B8:I68,8,0)</f>
        <v>2077.1876000000002</v>
      </c>
      <c r="G36" s="16">
        <f t="shared" si="0"/>
        <v>32998.880600000004</v>
      </c>
      <c r="H36" s="27">
        <f>RA!J35</f>
        <v>3.1515478825340799</v>
      </c>
      <c r="I36" s="20">
        <f>VLOOKUP(B36,RMS!B:D,3,FALSE)</f>
        <v>35076.068376068397</v>
      </c>
      <c r="J36" s="21">
        <f>VLOOKUP(B36,RMS!B:E,4,FALSE)</f>
        <v>32998.8803418803</v>
      </c>
      <c r="K36" s="22">
        <f t="shared" si="1"/>
        <v>-1.7606839537620544E-4</v>
      </c>
      <c r="L36" s="22">
        <f t="shared" si="2"/>
        <v>2.5811970408540219E-4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VLOOKUP(C37,RA!B8:D65,3,0)</f>
        <v>211822.48680000001</v>
      </c>
      <c r="F37" s="25">
        <f>VLOOKUP(C37,RA!B8:I69,8,0)</f>
        <v>11962.9527</v>
      </c>
      <c r="G37" s="16">
        <f t="shared" si="0"/>
        <v>199859.53410000002</v>
      </c>
      <c r="H37" s="27">
        <f>RA!J36</f>
        <v>2.5854507273401901</v>
      </c>
      <c r="I37" s="20">
        <f>VLOOKUP(B37,RMS!B:D,3,FALSE)</f>
        <v>211822.48199658099</v>
      </c>
      <c r="J37" s="21">
        <f>VLOOKUP(B37,RMS!B:E,4,FALSE)</f>
        <v>199859.535655555</v>
      </c>
      <c r="K37" s="22">
        <f t="shared" si="1"/>
        <v>4.8034190258476883E-3</v>
      </c>
      <c r="L37" s="22">
        <f t="shared" si="2"/>
        <v>-1.555554976221174E-3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VLOOKUP(C38,RA!B9:D66,3,0)</f>
        <v>44276.92</v>
      </c>
      <c r="F38" s="25">
        <f>VLOOKUP(C38,RA!B9:I70,8,0)</f>
        <v>-7916.26</v>
      </c>
      <c r="G38" s="16">
        <f t="shared" si="0"/>
        <v>52193.18</v>
      </c>
      <c r="H38" s="27">
        <f>RA!J37</f>
        <v>-13.3979085260532</v>
      </c>
      <c r="I38" s="20">
        <f>VLOOKUP(B38,RMS!B:D,3,FALSE)</f>
        <v>44276.92</v>
      </c>
      <c r="J38" s="21">
        <f>VLOOKUP(B38,RMS!B:E,4,FALSE)</f>
        <v>52193.18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VLOOKUP(C39,RA!B10:D67,3,0)</f>
        <v>31863.26</v>
      </c>
      <c r="F39" s="25">
        <f>VLOOKUP(C39,RA!B10:I71,8,0)</f>
        <v>4331.3999999999996</v>
      </c>
      <c r="G39" s="16">
        <f t="shared" si="0"/>
        <v>27531.86</v>
      </c>
      <c r="H39" s="27">
        <f>RA!J38</f>
        <v>66.810942203557104</v>
      </c>
      <c r="I39" s="20">
        <f>VLOOKUP(B39,RMS!B:D,3,FALSE)</f>
        <v>31863.26</v>
      </c>
      <c r="J39" s="21">
        <f>VLOOKUP(B39,RMS!B:E,4,FALSE)</f>
        <v>27531.86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71</v>
      </c>
      <c r="D40" s="70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-20.6354587538465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VLOOKUP(C41,RA!B8:D68,3,0)</f>
        <v>16556.247800000001</v>
      </c>
      <c r="F41" s="25">
        <f>VLOOKUP(C41,RA!B8:I72,8,0)</f>
        <v>1623.4236000000001</v>
      </c>
      <c r="G41" s="16">
        <f t="shared" si="0"/>
        <v>14932.824200000001</v>
      </c>
      <c r="H41" s="27">
        <f>RA!J39</f>
        <v>-20.6354587538465</v>
      </c>
      <c r="I41" s="20">
        <f>VLOOKUP(B41,RMS!B:D,3,FALSE)</f>
        <v>16556.247636336098</v>
      </c>
      <c r="J41" s="21">
        <f>VLOOKUP(B41,RMS!B:E,4,FALSE)</f>
        <v>14932.8239164965</v>
      </c>
      <c r="K41" s="22">
        <f t="shared" si="1"/>
        <v>1.6366390264010988E-4</v>
      </c>
      <c r="L41" s="22">
        <f t="shared" si="2"/>
        <v>2.8350350112305023E-4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42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74</v>
      </c>
      <c r="F5" s="47" t="s">
        <v>75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76</v>
      </c>
      <c r="Q5" s="47" t="s">
        <v>77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11927563.025599999</v>
      </c>
      <c r="E7" s="51">
        <v>14219862.9198</v>
      </c>
      <c r="F7" s="52">
        <v>83.879592179414303</v>
      </c>
      <c r="G7" s="51">
        <v>21100435.280000001</v>
      </c>
      <c r="H7" s="52">
        <v>-43.472431410429202</v>
      </c>
      <c r="I7" s="51">
        <v>1166456.6336000001</v>
      </c>
      <c r="J7" s="52">
        <v>9.7795050933409193</v>
      </c>
      <c r="K7" s="51">
        <v>2175215.9511000002</v>
      </c>
      <c r="L7" s="52">
        <v>10.3088676713782</v>
      </c>
      <c r="M7" s="52">
        <v>-0.46375134247699501</v>
      </c>
      <c r="N7" s="51">
        <v>476216829.52380002</v>
      </c>
      <c r="O7" s="51">
        <v>3331591502.9889002</v>
      </c>
      <c r="P7" s="51">
        <v>720151</v>
      </c>
      <c r="Q7" s="51">
        <v>772595</v>
      </c>
      <c r="R7" s="52">
        <v>-6.78803253968767</v>
      </c>
      <c r="S7" s="51">
        <v>16.562586215390901</v>
      </c>
      <c r="T7" s="51">
        <v>16.978787371909</v>
      </c>
      <c r="U7" s="53">
        <v>-2.5128995623356301</v>
      </c>
    </row>
    <row r="8" spans="1:23" ht="12" thickBot="1">
      <c r="A8" s="79">
        <v>42514</v>
      </c>
      <c r="B8" s="67" t="s">
        <v>6</v>
      </c>
      <c r="C8" s="68"/>
      <c r="D8" s="54">
        <v>418518.87599999999</v>
      </c>
      <c r="E8" s="54">
        <v>485907.98210000002</v>
      </c>
      <c r="F8" s="55">
        <v>86.131302925142904</v>
      </c>
      <c r="G8" s="54">
        <v>769784.08510000003</v>
      </c>
      <c r="H8" s="55">
        <v>-45.631653849321701</v>
      </c>
      <c r="I8" s="54">
        <v>101522.89509999999</v>
      </c>
      <c r="J8" s="55">
        <v>24.257662180092399</v>
      </c>
      <c r="K8" s="54">
        <v>103853.1332</v>
      </c>
      <c r="L8" s="55">
        <v>13.4912029503064</v>
      </c>
      <c r="M8" s="55">
        <v>-2.2437821837425001E-2</v>
      </c>
      <c r="N8" s="54">
        <v>14794167.543099999</v>
      </c>
      <c r="O8" s="54">
        <v>122010410.7027</v>
      </c>
      <c r="P8" s="54">
        <v>20168</v>
      </c>
      <c r="Q8" s="54">
        <v>22686</v>
      </c>
      <c r="R8" s="55">
        <v>-11.099356431279199</v>
      </c>
      <c r="S8" s="54">
        <v>20.7516301071004</v>
      </c>
      <c r="T8" s="54">
        <v>20.375827382526701</v>
      </c>
      <c r="U8" s="56">
        <v>1.81095520031028</v>
      </c>
    </row>
    <row r="9" spans="1:23" ht="12" thickBot="1">
      <c r="A9" s="80"/>
      <c r="B9" s="67" t="s">
        <v>7</v>
      </c>
      <c r="C9" s="68"/>
      <c r="D9" s="54">
        <v>45322.898999999998</v>
      </c>
      <c r="E9" s="54">
        <v>62854.142099999997</v>
      </c>
      <c r="F9" s="55">
        <v>72.108054434808693</v>
      </c>
      <c r="G9" s="54">
        <v>133781.122</v>
      </c>
      <c r="H9" s="55">
        <v>-66.121603465098801</v>
      </c>
      <c r="I9" s="54">
        <v>10000.062</v>
      </c>
      <c r="J9" s="55">
        <v>22.064038754449498</v>
      </c>
      <c r="K9" s="54">
        <v>30053.044699999999</v>
      </c>
      <c r="L9" s="55">
        <v>22.464338952098199</v>
      </c>
      <c r="M9" s="55">
        <v>-0.66725294891668696</v>
      </c>
      <c r="N9" s="54">
        <v>1714511.7627000001</v>
      </c>
      <c r="O9" s="54">
        <v>16658916.531199999</v>
      </c>
      <c r="P9" s="54">
        <v>2712</v>
      </c>
      <c r="Q9" s="54">
        <v>2942</v>
      </c>
      <c r="R9" s="55">
        <v>-7.8178110129163896</v>
      </c>
      <c r="S9" s="54">
        <v>16.7119834070796</v>
      </c>
      <c r="T9" s="54">
        <v>16.3412250169952</v>
      </c>
      <c r="U9" s="56">
        <v>2.2185181797592102</v>
      </c>
    </row>
    <row r="10" spans="1:23" ht="12" thickBot="1">
      <c r="A10" s="80"/>
      <c r="B10" s="67" t="s">
        <v>8</v>
      </c>
      <c r="C10" s="68"/>
      <c r="D10" s="54">
        <v>79396.8652</v>
      </c>
      <c r="E10" s="54">
        <v>111224.24890000001</v>
      </c>
      <c r="F10" s="55">
        <v>71.384492127597497</v>
      </c>
      <c r="G10" s="54">
        <v>199824.0638</v>
      </c>
      <c r="H10" s="55">
        <v>-60.266614695882303</v>
      </c>
      <c r="I10" s="54">
        <v>22573.630399999998</v>
      </c>
      <c r="J10" s="55">
        <v>28.431387490094501</v>
      </c>
      <c r="K10" s="54">
        <v>56142.922500000001</v>
      </c>
      <c r="L10" s="55">
        <v>28.0961769230118</v>
      </c>
      <c r="M10" s="55">
        <v>-0.59792562633339896</v>
      </c>
      <c r="N10" s="54">
        <v>3089603.4578999998</v>
      </c>
      <c r="O10" s="54">
        <v>28564116.888599999</v>
      </c>
      <c r="P10" s="54">
        <v>73894</v>
      </c>
      <c r="Q10" s="54">
        <v>78536</v>
      </c>
      <c r="R10" s="55">
        <v>-5.9106651726596704</v>
      </c>
      <c r="S10" s="54">
        <v>1.07446971607979</v>
      </c>
      <c r="T10" s="54">
        <v>0.99306648416012999</v>
      </c>
      <c r="U10" s="56">
        <v>7.5761308766020701</v>
      </c>
    </row>
    <row r="11" spans="1:23" ht="12" thickBot="1">
      <c r="A11" s="80"/>
      <c r="B11" s="67" t="s">
        <v>9</v>
      </c>
      <c r="C11" s="68"/>
      <c r="D11" s="54">
        <v>38449.426500000001</v>
      </c>
      <c r="E11" s="54">
        <v>64787.398000000001</v>
      </c>
      <c r="F11" s="55">
        <v>59.347076263195497</v>
      </c>
      <c r="G11" s="54">
        <v>75165.4709</v>
      </c>
      <c r="H11" s="55">
        <v>-48.8469558699991</v>
      </c>
      <c r="I11" s="54">
        <v>7213.9408000000003</v>
      </c>
      <c r="J11" s="55">
        <v>18.762154488832198</v>
      </c>
      <c r="K11" s="54">
        <v>17540.562300000001</v>
      </c>
      <c r="L11" s="55">
        <v>23.335930833634901</v>
      </c>
      <c r="M11" s="55">
        <v>-0.58872807629433899</v>
      </c>
      <c r="N11" s="54">
        <v>1307522.8114</v>
      </c>
      <c r="O11" s="54">
        <v>9823219.5847999994</v>
      </c>
      <c r="P11" s="54">
        <v>1859</v>
      </c>
      <c r="Q11" s="54">
        <v>1977</v>
      </c>
      <c r="R11" s="55">
        <v>-5.9686393525543702</v>
      </c>
      <c r="S11" s="54">
        <v>20.682854491662201</v>
      </c>
      <c r="T11" s="54">
        <v>20.464926049570099</v>
      </c>
      <c r="U11" s="56">
        <v>1.0536671433818801</v>
      </c>
    </row>
    <row r="12" spans="1:23" ht="12" thickBot="1">
      <c r="A12" s="80"/>
      <c r="B12" s="67" t="s">
        <v>10</v>
      </c>
      <c r="C12" s="68"/>
      <c r="D12" s="54">
        <v>99671.881200000003</v>
      </c>
      <c r="E12" s="54">
        <v>177933.62479999999</v>
      </c>
      <c r="F12" s="55">
        <v>56.016327050062998</v>
      </c>
      <c r="G12" s="54">
        <v>182090.80919999999</v>
      </c>
      <c r="H12" s="55">
        <v>-45.262541455057701</v>
      </c>
      <c r="I12" s="54">
        <v>14991.6816</v>
      </c>
      <c r="J12" s="55">
        <v>15.041034060466799</v>
      </c>
      <c r="K12" s="54">
        <v>27898.713800000001</v>
      </c>
      <c r="L12" s="55">
        <v>15.321319028989199</v>
      </c>
      <c r="M12" s="55">
        <v>-0.46263896939937099</v>
      </c>
      <c r="N12" s="54">
        <v>5184951.2030999996</v>
      </c>
      <c r="O12" s="54">
        <v>32828376.8367</v>
      </c>
      <c r="P12" s="54">
        <v>1086</v>
      </c>
      <c r="Q12" s="54">
        <v>1310</v>
      </c>
      <c r="R12" s="55">
        <v>-17.099236641221399</v>
      </c>
      <c r="S12" s="54">
        <v>91.778896132596699</v>
      </c>
      <c r="T12" s="54">
        <v>92.078516488549596</v>
      </c>
      <c r="U12" s="56">
        <v>-0.326458879522876</v>
      </c>
    </row>
    <row r="13" spans="1:23" ht="12" thickBot="1">
      <c r="A13" s="80"/>
      <c r="B13" s="67" t="s">
        <v>11</v>
      </c>
      <c r="C13" s="68"/>
      <c r="D13" s="54">
        <v>142217.33309999999</v>
      </c>
      <c r="E13" s="54">
        <v>234076.03630000001</v>
      </c>
      <c r="F13" s="55">
        <v>60.756895642973603</v>
      </c>
      <c r="G13" s="54">
        <v>292500.80060000002</v>
      </c>
      <c r="H13" s="55">
        <v>-51.378822619195198</v>
      </c>
      <c r="I13" s="54">
        <v>44205.5766</v>
      </c>
      <c r="J13" s="55">
        <v>31.083114579934399</v>
      </c>
      <c r="K13" s="54">
        <v>88842.520099999994</v>
      </c>
      <c r="L13" s="55">
        <v>30.3734280103711</v>
      </c>
      <c r="M13" s="55">
        <v>-0.50242770522219804</v>
      </c>
      <c r="N13" s="54">
        <v>5812859.6383999996</v>
      </c>
      <c r="O13" s="54">
        <v>51827582.4626</v>
      </c>
      <c r="P13" s="54">
        <v>6878</v>
      </c>
      <c r="Q13" s="54">
        <v>7430</v>
      </c>
      <c r="R13" s="55">
        <v>-7.4293405114401097</v>
      </c>
      <c r="S13" s="54">
        <v>20.677134792090701</v>
      </c>
      <c r="T13" s="54">
        <v>21.125166285329701</v>
      </c>
      <c r="U13" s="56">
        <v>-2.1667967914509898</v>
      </c>
    </row>
    <row r="14" spans="1:23" ht="12" thickBot="1">
      <c r="A14" s="80"/>
      <c r="B14" s="67" t="s">
        <v>12</v>
      </c>
      <c r="C14" s="68"/>
      <c r="D14" s="54">
        <v>85318.108999999997</v>
      </c>
      <c r="E14" s="54">
        <v>139386.59529999999</v>
      </c>
      <c r="F14" s="55">
        <v>61.209694387305298</v>
      </c>
      <c r="G14" s="54">
        <v>179404.28219999999</v>
      </c>
      <c r="H14" s="55">
        <v>-52.4436607901659</v>
      </c>
      <c r="I14" s="54">
        <v>19055.184300000001</v>
      </c>
      <c r="J14" s="55">
        <v>22.334278763726498</v>
      </c>
      <c r="K14" s="54">
        <v>36744.399299999997</v>
      </c>
      <c r="L14" s="55">
        <v>20.481339045763299</v>
      </c>
      <c r="M14" s="55">
        <v>-0.48141255094623397</v>
      </c>
      <c r="N14" s="54">
        <v>3415157.0843000002</v>
      </c>
      <c r="O14" s="54">
        <v>23848790.4866</v>
      </c>
      <c r="P14" s="54">
        <v>1815</v>
      </c>
      <c r="Q14" s="54">
        <v>1671</v>
      </c>
      <c r="R14" s="55">
        <v>8.6175942549371598</v>
      </c>
      <c r="S14" s="54">
        <v>47.0072225895317</v>
      </c>
      <c r="T14" s="54">
        <v>46.652181627767803</v>
      </c>
      <c r="U14" s="56">
        <v>0.75529023457543198</v>
      </c>
    </row>
    <row r="15" spans="1:23" ht="12" thickBot="1">
      <c r="A15" s="80"/>
      <c r="B15" s="67" t="s">
        <v>13</v>
      </c>
      <c r="C15" s="68"/>
      <c r="D15" s="54">
        <v>70540.172099999996</v>
      </c>
      <c r="E15" s="54">
        <v>120918.8955</v>
      </c>
      <c r="F15" s="55">
        <v>58.336765158428001</v>
      </c>
      <c r="G15" s="54">
        <v>121655.1885</v>
      </c>
      <c r="H15" s="55">
        <v>-42.016306110939098</v>
      </c>
      <c r="I15" s="54">
        <v>10265.485000000001</v>
      </c>
      <c r="J15" s="55">
        <v>14.5526792668542</v>
      </c>
      <c r="K15" s="54">
        <v>28689.186300000001</v>
      </c>
      <c r="L15" s="55">
        <v>23.582377910663499</v>
      </c>
      <c r="M15" s="55">
        <v>-0.64218277602387097</v>
      </c>
      <c r="N15" s="54">
        <v>3282591.9270000001</v>
      </c>
      <c r="O15" s="54">
        <v>19895716.324099999</v>
      </c>
      <c r="P15" s="54">
        <v>2780</v>
      </c>
      <c r="Q15" s="54">
        <v>3129</v>
      </c>
      <c r="R15" s="55">
        <v>-11.1537232342601</v>
      </c>
      <c r="S15" s="54">
        <v>25.374162625899299</v>
      </c>
      <c r="T15" s="54">
        <v>22.060756599552601</v>
      </c>
      <c r="U15" s="56">
        <v>13.058188659060299</v>
      </c>
    </row>
    <row r="16" spans="1:23" ht="12" thickBot="1">
      <c r="A16" s="80"/>
      <c r="B16" s="67" t="s">
        <v>14</v>
      </c>
      <c r="C16" s="68"/>
      <c r="D16" s="54">
        <v>675662.69090000005</v>
      </c>
      <c r="E16" s="54">
        <v>758468.13289999997</v>
      </c>
      <c r="F16" s="55">
        <v>89.082541716895406</v>
      </c>
      <c r="G16" s="54">
        <v>1190734.6494</v>
      </c>
      <c r="H16" s="55">
        <v>-43.2566532568394</v>
      </c>
      <c r="I16" s="54">
        <v>-43229.552100000001</v>
      </c>
      <c r="J16" s="55">
        <v>-6.3980966660179401</v>
      </c>
      <c r="K16" s="54">
        <v>53640.823400000001</v>
      </c>
      <c r="L16" s="55">
        <v>4.5048511376593501</v>
      </c>
      <c r="M16" s="55">
        <v>-1.8059076904475699</v>
      </c>
      <c r="N16" s="54">
        <v>27291180.839600001</v>
      </c>
      <c r="O16" s="54">
        <v>165917597.71070001</v>
      </c>
      <c r="P16" s="54">
        <v>29720</v>
      </c>
      <c r="Q16" s="54">
        <v>32049</v>
      </c>
      <c r="R16" s="55">
        <v>-7.2669974102156001</v>
      </c>
      <c r="S16" s="54">
        <v>22.734276275235501</v>
      </c>
      <c r="T16" s="54">
        <v>23.608954064089399</v>
      </c>
      <c r="U16" s="56">
        <v>-3.8473966721633501</v>
      </c>
    </row>
    <row r="17" spans="1:21" ht="12" thickBot="1">
      <c r="A17" s="80"/>
      <c r="B17" s="67" t="s">
        <v>15</v>
      </c>
      <c r="C17" s="68"/>
      <c r="D17" s="54">
        <v>352766.99410000001</v>
      </c>
      <c r="E17" s="54">
        <v>423106.00069999998</v>
      </c>
      <c r="F17" s="55">
        <v>83.375559201800797</v>
      </c>
      <c r="G17" s="54">
        <v>429644.81800000003</v>
      </c>
      <c r="H17" s="55">
        <v>-17.8933436827813</v>
      </c>
      <c r="I17" s="54">
        <v>34250.087899999999</v>
      </c>
      <c r="J17" s="55">
        <v>9.7089831171368104</v>
      </c>
      <c r="K17" s="54">
        <v>39477.8076</v>
      </c>
      <c r="L17" s="55">
        <v>9.1884752116339996</v>
      </c>
      <c r="M17" s="55">
        <v>-0.13242173306503499</v>
      </c>
      <c r="N17" s="54">
        <v>20305131.267999999</v>
      </c>
      <c r="O17" s="54">
        <v>194561432.63659999</v>
      </c>
      <c r="P17" s="54">
        <v>8868</v>
      </c>
      <c r="Q17" s="54">
        <v>9700</v>
      </c>
      <c r="R17" s="55">
        <v>-8.5773195876288604</v>
      </c>
      <c r="S17" s="54">
        <v>39.779769294091103</v>
      </c>
      <c r="T17" s="54">
        <v>38.8182088556701</v>
      </c>
      <c r="U17" s="56">
        <v>2.4172096909668102</v>
      </c>
    </row>
    <row r="18" spans="1:21" ht="12" customHeight="1" thickBot="1">
      <c r="A18" s="80"/>
      <c r="B18" s="67" t="s">
        <v>16</v>
      </c>
      <c r="C18" s="68"/>
      <c r="D18" s="54">
        <v>1158829.5544</v>
      </c>
      <c r="E18" s="54">
        <v>1272941.4935000001</v>
      </c>
      <c r="F18" s="55">
        <v>91.035570787605906</v>
      </c>
      <c r="G18" s="54">
        <v>2188024.9994999999</v>
      </c>
      <c r="H18" s="55">
        <v>-47.037645608948203</v>
      </c>
      <c r="I18" s="54">
        <v>159129.85320000001</v>
      </c>
      <c r="J18" s="55">
        <v>13.731946393306499</v>
      </c>
      <c r="K18" s="54">
        <v>283118.24050000001</v>
      </c>
      <c r="L18" s="55">
        <v>12.9394426738587</v>
      </c>
      <c r="M18" s="55">
        <v>-0.43793853437712399</v>
      </c>
      <c r="N18" s="54">
        <v>38692286.361400001</v>
      </c>
      <c r="O18" s="54">
        <v>367990303.9483</v>
      </c>
      <c r="P18" s="54">
        <v>53400</v>
      </c>
      <c r="Q18" s="54">
        <v>57847</v>
      </c>
      <c r="R18" s="55">
        <v>-7.6875205282901504</v>
      </c>
      <c r="S18" s="54">
        <v>21.700927985018701</v>
      </c>
      <c r="T18" s="54">
        <v>20.225384713122502</v>
      </c>
      <c r="U18" s="56">
        <v>6.7994478066321502</v>
      </c>
    </row>
    <row r="19" spans="1:21" ht="12" customHeight="1" thickBot="1">
      <c r="A19" s="80"/>
      <c r="B19" s="67" t="s">
        <v>17</v>
      </c>
      <c r="C19" s="68"/>
      <c r="D19" s="54">
        <v>373866.54470000003</v>
      </c>
      <c r="E19" s="54">
        <v>453169.52539999998</v>
      </c>
      <c r="F19" s="55">
        <v>82.500372100263903</v>
      </c>
      <c r="G19" s="54">
        <v>668612.90670000005</v>
      </c>
      <c r="H19" s="55">
        <v>-44.083259393652398</v>
      </c>
      <c r="I19" s="54">
        <v>12020.194299999999</v>
      </c>
      <c r="J19" s="55">
        <v>3.2151029479370301</v>
      </c>
      <c r="K19" s="54">
        <v>58750.158799999997</v>
      </c>
      <c r="L19" s="55">
        <v>8.7868717775681002</v>
      </c>
      <c r="M19" s="55">
        <v>-0.79540150111049601</v>
      </c>
      <c r="N19" s="54">
        <v>13469140.543400001</v>
      </c>
      <c r="O19" s="54">
        <v>107221891.9007</v>
      </c>
      <c r="P19" s="54">
        <v>7521</v>
      </c>
      <c r="Q19" s="54">
        <v>8356</v>
      </c>
      <c r="R19" s="55">
        <v>-9.9928195308760195</v>
      </c>
      <c r="S19" s="54">
        <v>49.709685507246398</v>
      </c>
      <c r="T19" s="54">
        <v>47.2927854236477</v>
      </c>
      <c r="U19" s="56">
        <v>4.8620305257139202</v>
      </c>
    </row>
    <row r="20" spans="1:21" ht="12" thickBot="1">
      <c r="A20" s="80"/>
      <c r="B20" s="67" t="s">
        <v>18</v>
      </c>
      <c r="C20" s="68"/>
      <c r="D20" s="54">
        <v>795449.74820000003</v>
      </c>
      <c r="E20" s="54">
        <v>877991.85530000005</v>
      </c>
      <c r="F20" s="55">
        <v>90.598761639788094</v>
      </c>
      <c r="G20" s="54">
        <v>1145841.3448000001</v>
      </c>
      <c r="H20" s="55">
        <v>-30.579416442785</v>
      </c>
      <c r="I20" s="54">
        <v>79074.750199999995</v>
      </c>
      <c r="J20" s="55">
        <v>9.9408856912628298</v>
      </c>
      <c r="K20" s="54">
        <v>102291.09639999999</v>
      </c>
      <c r="L20" s="55">
        <v>8.9271605413971393</v>
      </c>
      <c r="M20" s="55">
        <v>-0.22696350921114999</v>
      </c>
      <c r="N20" s="54">
        <v>31480531.0042</v>
      </c>
      <c r="O20" s="54">
        <v>188840750.8572</v>
      </c>
      <c r="P20" s="54">
        <v>33774</v>
      </c>
      <c r="Q20" s="54">
        <v>37845</v>
      </c>
      <c r="R20" s="55">
        <v>-10.7570352754657</v>
      </c>
      <c r="S20" s="54">
        <v>23.552133244507601</v>
      </c>
      <c r="T20" s="54">
        <v>24.815114633373</v>
      </c>
      <c r="U20" s="56">
        <v>-5.3624925426230003</v>
      </c>
    </row>
    <row r="21" spans="1:21" ht="12" customHeight="1" thickBot="1">
      <c r="A21" s="80"/>
      <c r="B21" s="67" t="s">
        <v>19</v>
      </c>
      <c r="C21" s="68"/>
      <c r="D21" s="54">
        <v>251037.6605</v>
      </c>
      <c r="E21" s="54">
        <v>286040.69880000001</v>
      </c>
      <c r="F21" s="55">
        <v>87.762916799306893</v>
      </c>
      <c r="G21" s="54">
        <v>439465.20250000001</v>
      </c>
      <c r="H21" s="55">
        <v>-42.876555624446702</v>
      </c>
      <c r="I21" s="54">
        <v>25528.483800000002</v>
      </c>
      <c r="J21" s="55">
        <v>10.169184874155601</v>
      </c>
      <c r="K21" s="54">
        <v>23240.998100000001</v>
      </c>
      <c r="L21" s="55">
        <v>5.2884728910931198</v>
      </c>
      <c r="M21" s="55">
        <v>9.8424589604866997E-2</v>
      </c>
      <c r="N21" s="54">
        <v>7851847.1092999997</v>
      </c>
      <c r="O21" s="54">
        <v>65139032.001599997</v>
      </c>
      <c r="P21" s="54">
        <v>21614</v>
      </c>
      <c r="Q21" s="54">
        <v>24119</v>
      </c>
      <c r="R21" s="55">
        <v>-10.3860027364319</v>
      </c>
      <c r="S21" s="54">
        <v>11.6145859396687</v>
      </c>
      <c r="T21" s="54">
        <v>10.9351095940959</v>
      </c>
      <c r="U21" s="56">
        <v>5.8501986132118002</v>
      </c>
    </row>
    <row r="22" spans="1:21" ht="12" customHeight="1" thickBot="1">
      <c r="A22" s="80"/>
      <c r="B22" s="67" t="s">
        <v>20</v>
      </c>
      <c r="C22" s="68"/>
      <c r="D22" s="54">
        <v>967970.32169999997</v>
      </c>
      <c r="E22" s="54">
        <v>1201095.4624999999</v>
      </c>
      <c r="F22" s="55">
        <v>80.590623470114096</v>
      </c>
      <c r="G22" s="54">
        <v>1694731.9669000001</v>
      </c>
      <c r="H22" s="55">
        <v>-42.8835744763457</v>
      </c>
      <c r="I22" s="54">
        <v>14453.527</v>
      </c>
      <c r="J22" s="55">
        <v>1.4931787345107801</v>
      </c>
      <c r="K22" s="54">
        <v>209444.83439999999</v>
      </c>
      <c r="L22" s="55">
        <v>12.3585816808021</v>
      </c>
      <c r="M22" s="55">
        <v>-0.93099124625629803</v>
      </c>
      <c r="N22" s="54">
        <v>30623969.266100001</v>
      </c>
      <c r="O22" s="54">
        <v>209498720.89570001</v>
      </c>
      <c r="P22" s="54">
        <v>58436</v>
      </c>
      <c r="Q22" s="54">
        <v>63331</v>
      </c>
      <c r="R22" s="55">
        <v>-7.7292321296047799</v>
      </c>
      <c r="S22" s="54">
        <v>16.564623206585001</v>
      </c>
      <c r="T22" s="54">
        <v>16.355636871358399</v>
      </c>
      <c r="U22" s="56">
        <v>1.26164255365302</v>
      </c>
    </row>
    <row r="23" spans="1:21" ht="12" thickBot="1">
      <c r="A23" s="80"/>
      <c r="B23" s="67" t="s">
        <v>21</v>
      </c>
      <c r="C23" s="68"/>
      <c r="D23" s="54">
        <v>1706256.8477</v>
      </c>
      <c r="E23" s="54">
        <v>2433801.6386000002</v>
      </c>
      <c r="F23" s="55">
        <v>70.106652105037298</v>
      </c>
      <c r="G23" s="54">
        <v>3299449.5655999999</v>
      </c>
      <c r="H23" s="55">
        <v>-48.286621335588798</v>
      </c>
      <c r="I23" s="54">
        <v>192202.5882</v>
      </c>
      <c r="J23" s="55">
        <v>11.2645753456805</v>
      </c>
      <c r="K23" s="54">
        <v>357422.23009999999</v>
      </c>
      <c r="L23" s="55">
        <v>10.8327835596118</v>
      </c>
      <c r="M23" s="55">
        <v>-0.46225340224018702</v>
      </c>
      <c r="N23" s="54">
        <v>74519219.718199998</v>
      </c>
      <c r="O23" s="54">
        <v>476476640.17640001</v>
      </c>
      <c r="P23" s="54">
        <v>61185</v>
      </c>
      <c r="Q23" s="54">
        <v>66993</v>
      </c>
      <c r="R23" s="55">
        <v>-8.6695624916035996</v>
      </c>
      <c r="S23" s="54">
        <v>27.8868488632835</v>
      </c>
      <c r="T23" s="54">
        <v>30.6924748287135</v>
      </c>
      <c r="U23" s="56">
        <v>-10.0607493488586</v>
      </c>
    </row>
    <row r="24" spans="1:21" ht="12" thickBot="1">
      <c r="A24" s="80"/>
      <c r="B24" s="67" t="s">
        <v>22</v>
      </c>
      <c r="C24" s="68"/>
      <c r="D24" s="54">
        <v>185224.068</v>
      </c>
      <c r="E24" s="54">
        <v>188843.15640000001</v>
      </c>
      <c r="F24" s="55">
        <v>98.083548025254302</v>
      </c>
      <c r="G24" s="54">
        <v>299142.54739999998</v>
      </c>
      <c r="H24" s="55">
        <v>-38.081670558108002</v>
      </c>
      <c r="I24" s="54">
        <v>29976.192299999999</v>
      </c>
      <c r="J24" s="55">
        <v>16.183745786211801</v>
      </c>
      <c r="K24" s="54">
        <v>50319.441500000001</v>
      </c>
      <c r="L24" s="55">
        <v>16.8212251775456</v>
      </c>
      <c r="M24" s="55">
        <v>-0.40428209442666402</v>
      </c>
      <c r="N24" s="54">
        <v>5785374.3591999998</v>
      </c>
      <c r="O24" s="54">
        <v>45334685.991800003</v>
      </c>
      <c r="P24" s="54">
        <v>19369</v>
      </c>
      <c r="Q24" s="54">
        <v>20066</v>
      </c>
      <c r="R24" s="55">
        <v>-3.4735373268214902</v>
      </c>
      <c r="S24" s="54">
        <v>9.5629133150911301</v>
      </c>
      <c r="T24" s="54">
        <v>9.70678299611283</v>
      </c>
      <c r="U24" s="56">
        <v>-1.5044545138212699</v>
      </c>
    </row>
    <row r="25" spans="1:21" ht="12" thickBot="1">
      <c r="A25" s="80"/>
      <c r="B25" s="67" t="s">
        <v>23</v>
      </c>
      <c r="C25" s="68"/>
      <c r="D25" s="54">
        <v>196203.80160000001</v>
      </c>
      <c r="E25" s="54">
        <v>197324.1182</v>
      </c>
      <c r="F25" s="55">
        <v>99.4322454800662</v>
      </c>
      <c r="G25" s="54">
        <v>268536.80160000001</v>
      </c>
      <c r="H25" s="55">
        <v>-26.935972860711999</v>
      </c>
      <c r="I25" s="54">
        <v>14434.130499999999</v>
      </c>
      <c r="J25" s="55">
        <v>7.3567027663545499</v>
      </c>
      <c r="K25" s="54">
        <v>21644.5874</v>
      </c>
      <c r="L25" s="55">
        <v>8.0601940855171108</v>
      </c>
      <c r="M25" s="55">
        <v>-0.33312979206986398</v>
      </c>
      <c r="N25" s="54">
        <v>6205335.0240000002</v>
      </c>
      <c r="O25" s="54">
        <v>58246391.510600001</v>
      </c>
      <c r="P25" s="54">
        <v>14082</v>
      </c>
      <c r="Q25" s="54">
        <v>14179</v>
      </c>
      <c r="R25" s="55">
        <v>-0.68411030397066397</v>
      </c>
      <c r="S25" s="54">
        <v>13.9329499786962</v>
      </c>
      <c r="T25" s="54">
        <v>13.512688017490699</v>
      </c>
      <c r="U25" s="56">
        <v>3.0163171607458699</v>
      </c>
    </row>
    <row r="26" spans="1:21" ht="12" thickBot="1">
      <c r="A26" s="80"/>
      <c r="B26" s="67" t="s">
        <v>24</v>
      </c>
      <c r="C26" s="68"/>
      <c r="D26" s="54">
        <v>466953.6986</v>
      </c>
      <c r="E26" s="54">
        <v>513763.39150000003</v>
      </c>
      <c r="F26" s="55">
        <v>90.888861745611607</v>
      </c>
      <c r="G26" s="54">
        <v>668987.87320000003</v>
      </c>
      <c r="H26" s="55">
        <v>-30.199975618930299</v>
      </c>
      <c r="I26" s="54">
        <v>108079.9344</v>
      </c>
      <c r="J26" s="55">
        <v>23.145749722946899</v>
      </c>
      <c r="K26" s="54">
        <v>146772.00520000001</v>
      </c>
      <c r="L26" s="55">
        <v>21.939411920568698</v>
      </c>
      <c r="M26" s="55">
        <v>-0.26362023702868898</v>
      </c>
      <c r="N26" s="54">
        <v>14235301.8551</v>
      </c>
      <c r="O26" s="54">
        <v>107434079.9479</v>
      </c>
      <c r="P26" s="54">
        <v>32023</v>
      </c>
      <c r="Q26" s="54">
        <v>34947</v>
      </c>
      <c r="R26" s="55">
        <v>-8.3669556757375396</v>
      </c>
      <c r="S26" s="54">
        <v>14.5818223964026</v>
      </c>
      <c r="T26" s="54">
        <v>14.1719778922368</v>
      </c>
      <c r="U26" s="56">
        <v>2.81065351795041</v>
      </c>
    </row>
    <row r="27" spans="1:21" ht="12" thickBot="1">
      <c r="A27" s="80"/>
      <c r="B27" s="67" t="s">
        <v>25</v>
      </c>
      <c r="C27" s="68"/>
      <c r="D27" s="54">
        <v>166655.76490000001</v>
      </c>
      <c r="E27" s="54">
        <v>202401.1544</v>
      </c>
      <c r="F27" s="55">
        <v>82.339335165373001</v>
      </c>
      <c r="G27" s="54">
        <v>309998.4559</v>
      </c>
      <c r="H27" s="55">
        <v>-46.2398080609278</v>
      </c>
      <c r="I27" s="54">
        <v>45540.043299999998</v>
      </c>
      <c r="J27" s="55">
        <v>27.325813377848501</v>
      </c>
      <c r="K27" s="54">
        <v>86735.481400000004</v>
      </c>
      <c r="L27" s="55">
        <v>27.979326912511901</v>
      </c>
      <c r="M27" s="55">
        <v>-0.47495485624871397</v>
      </c>
      <c r="N27" s="54">
        <v>5093839.398</v>
      </c>
      <c r="O27" s="54">
        <v>36941763.247100003</v>
      </c>
      <c r="P27" s="54">
        <v>22458</v>
      </c>
      <c r="Q27" s="54">
        <v>24011</v>
      </c>
      <c r="R27" s="55">
        <v>-6.46786889342384</v>
      </c>
      <c r="S27" s="54">
        <v>7.4207749977736199</v>
      </c>
      <c r="T27" s="54">
        <v>7.6348471283994801</v>
      </c>
      <c r="U27" s="56">
        <v>-2.8847678401526302</v>
      </c>
    </row>
    <row r="28" spans="1:21" ht="12" thickBot="1">
      <c r="A28" s="80"/>
      <c r="B28" s="67" t="s">
        <v>26</v>
      </c>
      <c r="C28" s="68"/>
      <c r="D28" s="54">
        <v>757896.79229999997</v>
      </c>
      <c r="E28" s="54">
        <v>727320.20900000003</v>
      </c>
      <c r="F28" s="55">
        <v>104.204005735251</v>
      </c>
      <c r="G28" s="54">
        <v>939098.85060000001</v>
      </c>
      <c r="H28" s="55">
        <v>-19.295312541829698</v>
      </c>
      <c r="I28" s="54">
        <v>21114.709599999998</v>
      </c>
      <c r="J28" s="55">
        <v>2.7859610720772299</v>
      </c>
      <c r="K28" s="54">
        <v>37486.290099999998</v>
      </c>
      <c r="L28" s="55">
        <v>3.9917299521823102</v>
      </c>
      <c r="M28" s="55">
        <v>-0.43673514920592299</v>
      </c>
      <c r="N28" s="54">
        <v>22136440.588100001</v>
      </c>
      <c r="O28" s="54">
        <v>155169837.06040001</v>
      </c>
      <c r="P28" s="54">
        <v>34222</v>
      </c>
      <c r="Q28" s="54">
        <v>34831</v>
      </c>
      <c r="R28" s="55">
        <v>-1.74844247940054</v>
      </c>
      <c r="S28" s="54">
        <v>22.146478648237998</v>
      </c>
      <c r="T28" s="54">
        <v>22.277975754356799</v>
      </c>
      <c r="U28" s="56">
        <v>-0.59376078792210696</v>
      </c>
    </row>
    <row r="29" spans="1:21" ht="12" thickBot="1">
      <c r="A29" s="80"/>
      <c r="B29" s="67" t="s">
        <v>27</v>
      </c>
      <c r="C29" s="68"/>
      <c r="D29" s="54">
        <v>625884.32880000002</v>
      </c>
      <c r="E29" s="54">
        <v>647363.29619999998</v>
      </c>
      <c r="F29" s="55">
        <v>96.682084460753202</v>
      </c>
      <c r="G29" s="54">
        <v>768273.64580000006</v>
      </c>
      <c r="H29" s="55">
        <v>-18.533671925155101</v>
      </c>
      <c r="I29" s="54">
        <v>96809.683000000005</v>
      </c>
      <c r="J29" s="55">
        <v>15.4676636792635</v>
      </c>
      <c r="K29" s="54">
        <v>113424.80130000001</v>
      </c>
      <c r="L29" s="55">
        <v>14.7635939251686</v>
      </c>
      <c r="M29" s="55">
        <v>-0.14648576069403299</v>
      </c>
      <c r="N29" s="54">
        <v>18743501.861400001</v>
      </c>
      <c r="O29" s="54">
        <v>117182438.986</v>
      </c>
      <c r="P29" s="54">
        <v>95628</v>
      </c>
      <c r="Q29" s="54">
        <v>100568</v>
      </c>
      <c r="R29" s="55">
        <v>-4.9120992761116797</v>
      </c>
      <c r="S29" s="54">
        <v>6.5449902622662801</v>
      </c>
      <c r="T29" s="54">
        <v>6.6053232509346902</v>
      </c>
      <c r="U29" s="56">
        <v>-0.92181938017916998</v>
      </c>
    </row>
    <row r="30" spans="1:21" ht="12" thickBot="1">
      <c r="A30" s="80"/>
      <c r="B30" s="67" t="s">
        <v>28</v>
      </c>
      <c r="C30" s="68"/>
      <c r="D30" s="54">
        <v>910997.68940000003</v>
      </c>
      <c r="E30" s="54">
        <v>1046415.7161</v>
      </c>
      <c r="F30" s="55">
        <v>87.058869183969804</v>
      </c>
      <c r="G30" s="54">
        <v>1493280.9765999999</v>
      </c>
      <c r="H30" s="55">
        <v>-38.993551536816703</v>
      </c>
      <c r="I30" s="54">
        <v>72561.063800000004</v>
      </c>
      <c r="J30" s="55">
        <v>7.9650107397956296</v>
      </c>
      <c r="K30" s="54">
        <v>182242.30600000001</v>
      </c>
      <c r="L30" s="55">
        <v>12.204153729657801</v>
      </c>
      <c r="M30" s="55">
        <v>-0.60184292334404499</v>
      </c>
      <c r="N30" s="54">
        <v>32218841.413800001</v>
      </c>
      <c r="O30" s="54">
        <v>174447766.01269999</v>
      </c>
      <c r="P30" s="54">
        <v>60194</v>
      </c>
      <c r="Q30" s="54">
        <v>64231</v>
      </c>
      <c r="R30" s="55">
        <v>-6.2851271193037697</v>
      </c>
      <c r="S30" s="54">
        <v>15.134360391401099</v>
      </c>
      <c r="T30" s="54">
        <v>15.1952384611792</v>
      </c>
      <c r="U30" s="56">
        <v>-0.402250694470287</v>
      </c>
    </row>
    <row r="31" spans="1:21" ht="12" thickBot="1">
      <c r="A31" s="80"/>
      <c r="B31" s="67" t="s">
        <v>29</v>
      </c>
      <c r="C31" s="68"/>
      <c r="D31" s="54">
        <v>632492.91639999999</v>
      </c>
      <c r="E31" s="54">
        <v>692702.39439999999</v>
      </c>
      <c r="F31" s="55">
        <v>91.308030911001595</v>
      </c>
      <c r="G31" s="54">
        <v>983764.40859999997</v>
      </c>
      <c r="H31" s="55">
        <v>-35.706871394127397</v>
      </c>
      <c r="I31" s="54">
        <v>32171.7925</v>
      </c>
      <c r="J31" s="55">
        <v>5.0865063727692403</v>
      </c>
      <c r="K31" s="54">
        <v>40559.344899999996</v>
      </c>
      <c r="L31" s="55">
        <v>4.1228717511462101</v>
      </c>
      <c r="M31" s="55">
        <v>-0.20679703828253901</v>
      </c>
      <c r="N31" s="54">
        <v>34678113.4542</v>
      </c>
      <c r="O31" s="54">
        <v>194644716.1212</v>
      </c>
      <c r="P31" s="54">
        <v>26808</v>
      </c>
      <c r="Q31" s="54">
        <v>28824</v>
      </c>
      <c r="R31" s="55">
        <v>-6.9941715237302198</v>
      </c>
      <c r="S31" s="54">
        <v>23.5934391375709</v>
      </c>
      <c r="T31" s="54">
        <v>23.102560865945001</v>
      </c>
      <c r="U31" s="56">
        <v>2.0805710806448001</v>
      </c>
    </row>
    <row r="32" spans="1:21" ht="12" thickBot="1">
      <c r="A32" s="80"/>
      <c r="B32" s="67" t="s">
        <v>30</v>
      </c>
      <c r="C32" s="68"/>
      <c r="D32" s="54">
        <v>98801.941200000001</v>
      </c>
      <c r="E32" s="54">
        <v>105424.7861</v>
      </c>
      <c r="F32" s="55">
        <v>93.717943241812307</v>
      </c>
      <c r="G32" s="54">
        <v>151627.34390000001</v>
      </c>
      <c r="H32" s="55">
        <v>-34.838968579993697</v>
      </c>
      <c r="I32" s="54">
        <v>26836.5488</v>
      </c>
      <c r="J32" s="55">
        <v>27.161965113292698</v>
      </c>
      <c r="K32" s="54">
        <v>43993.906900000002</v>
      </c>
      <c r="L32" s="55">
        <v>29.014494199024199</v>
      </c>
      <c r="M32" s="55">
        <v>-0.38999396300490902</v>
      </c>
      <c r="N32" s="54">
        <v>2606507.1146</v>
      </c>
      <c r="O32" s="54">
        <v>18008898.781599998</v>
      </c>
      <c r="P32" s="54">
        <v>18947</v>
      </c>
      <c r="Q32" s="54">
        <v>19634</v>
      </c>
      <c r="R32" s="55">
        <v>-3.49903229092391</v>
      </c>
      <c r="S32" s="54">
        <v>5.2146482926056903</v>
      </c>
      <c r="T32" s="54">
        <v>5.25825248548436</v>
      </c>
      <c r="U32" s="56">
        <v>-0.83618665021962002</v>
      </c>
    </row>
    <row r="33" spans="1:21" ht="12" thickBot="1">
      <c r="A33" s="80"/>
      <c r="B33" s="67" t="s">
        <v>70</v>
      </c>
      <c r="C33" s="68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4">
        <v>4.7008999999999999</v>
      </c>
      <c r="O33" s="54">
        <v>305.82920000000001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31</v>
      </c>
      <c r="C34" s="68"/>
      <c r="D34" s="54">
        <v>114471.5177</v>
      </c>
      <c r="E34" s="54">
        <v>126220.14720000001</v>
      </c>
      <c r="F34" s="55">
        <v>90.691953891177207</v>
      </c>
      <c r="G34" s="54">
        <v>180337.834</v>
      </c>
      <c r="H34" s="55">
        <v>-36.5238479574952</v>
      </c>
      <c r="I34" s="54">
        <v>16303.0697</v>
      </c>
      <c r="J34" s="55">
        <v>14.2420315791795</v>
      </c>
      <c r="K34" s="54">
        <v>24154.9509</v>
      </c>
      <c r="L34" s="55">
        <v>13.3942780415118</v>
      </c>
      <c r="M34" s="55">
        <v>-0.32506301637731799</v>
      </c>
      <c r="N34" s="54">
        <v>3615792.6995999999</v>
      </c>
      <c r="O34" s="54">
        <v>30435789.426199999</v>
      </c>
      <c r="P34" s="54">
        <v>8303</v>
      </c>
      <c r="Q34" s="54">
        <v>8792</v>
      </c>
      <c r="R34" s="55">
        <v>-5.5618744313011801</v>
      </c>
      <c r="S34" s="54">
        <v>13.786765952065499</v>
      </c>
      <c r="T34" s="54">
        <v>14.0917334736124</v>
      </c>
      <c r="U34" s="56">
        <v>-2.2120308896748</v>
      </c>
    </row>
    <row r="35" spans="1:21" ht="12" customHeight="1" thickBot="1">
      <c r="A35" s="80"/>
      <c r="B35" s="67" t="s">
        <v>73</v>
      </c>
      <c r="C35" s="68"/>
      <c r="D35" s="54">
        <v>5769.3396000000002</v>
      </c>
      <c r="E35" s="57"/>
      <c r="F35" s="57"/>
      <c r="G35" s="57"/>
      <c r="H35" s="57"/>
      <c r="I35" s="54">
        <v>181.8235</v>
      </c>
      <c r="J35" s="55">
        <v>3.1515478825340799</v>
      </c>
      <c r="K35" s="57"/>
      <c r="L35" s="57"/>
      <c r="M35" s="57"/>
      <c r="N35" s="54">
        <v>167621.1887</v>
      </c>
      <c r="O35" s="54">
        <v>170535.633</v>
      </c>
      <c r="P35" s="54">
        <v>967</v>
      </c>
      <c r="Q35" s="54">
        <v>952</v>
      </c>
      <c r="R35" s="55">
        <v>1.5756302521008301</v>
      </c>
      <c r="S35" s="54">
        <v>5.9662250258531504</v>
      </c>
      <c r="T35" s="54">
        <v>6.2331964285714303</v>
      </c>
      <c r="U35" s="56">
        <v>-4.4747122604565099</v>
      </c>
    </row>
    <row r="36" spans="1:21" ht="12" customHeight="1" thickBot="1">
      <c r="A36" s="80"/>
      <c r="B36" s="67" t="s">
        <v>64</v>
      </c>
      <c r="C36" s="68"/>
      <c r="D36" s="54">
        <v>43743.63</v>
      </c>
      <c r="E36" s="57"/>
      <c r="F36" s="57"/>
      <c r="G36" s="54">
        <v>70916.350000000006</v>
      </c>
      <c r="H36" s="55">
        <v>-38.316580027031897</v>
      </c>
      <c r="I36" s="54">
        <v>1130.97</v>
      </c>
      <c r="J36" s="55">
        <v>2.5854507273401901</v>
      </c>
      <c r="K36" s="54">
        <v>2745.21</v>
      </c>
      <c r="L36" s="55">
        <v>3.87105371328333</v>
      </c>
      <c r="M36" s="55">
        <v>-0.58802058858885098</v>
      </c>
      <c r="N36" s="54">
        <v>5102412.51</v>
      </c>
      <c r="O36" s="54">
        <v>24997013.190000001</v>
      </c>
      <c r="P36" s="54">
        <v>38</v>
      </c>
      <c r="Q36" s="54">
        <v>74</v>
      </c>
      <c r="R36" s="55">
        <v>-48.648648648648702</v>
      </c>
      <c r="S36" s="54">
        <v>1151.1481578947401</v>
      </c>
      <c r="T36" s="54">
        <v>1356.31891891892</v>
      </c>
      <c r="U36" s="56">
        <v>-17.823141149737499</v>
      </c>
    </row>
    <row r="37" spans="1:21" ht="12" thickBot="1">
      <c r="A37" s="80"/>
      <c r="B37" s="67" t="s">
        <v>35</v>
      </c>
      <c r="C37" s="68"/>
      <c r="D37" s="54">
        <v>69369.259999999995</v>
      </c>
      <c r="E37" s="57"/>
      <c r="F37" s="57"/>
      <c r="G37" s="54">
        <v>407441.13</v>
      </c>
      <c r="H37" s="55">
        <v>-82.974409088252798</v>
      </c>
      <c r="I37" s="54">
        <v>-9294.0300000000007</v>
      </c>
      <c r="J37" s="55">
        <v>-13.3979085260532</v>
      </c>
      <c r="K37" s="54">
        <v>-51068.49</v>
      </c>
      <c r="L37" s="55">
        <v>-12.533955518923699</v>
      </c>
      <c r="M37" s="55">
        <v>-0.81800852149730696</v>
      </c>
      <c r="N37" s="54">
        <v>8646065.5600000005</v>
      </c>
      <c r="O37" s="54">
        <v>67903531.219999999</v>
      </c>
      <c r="P37" s="54">
        <v>27</v>
      </c>
      <c r="Q37" s="54">
        <v>53</v>
      </c>
      <c r="R37" s="55">
        <v>-49.056603773584897</v>
      </c>
      <c r="S37" s="54">
        <v>2569.23185185185</v>
      </c>
      <c r="T37" s="54">
        <v>1823.23924528302</v>
      </c>
      <c r="U37" s="56">
        <v>29.0356281404162</v>
      </c>
    </row>
    <row r="38" spans="1:21" ht="12" thickBot="1">
      <c r="A38" s="80"/>
      <c r="B38" s="67" t="s">
        <v>36</v>
      </c>
      <c r="C38" s="68"/>
      <c r="D38" s="54">
        <v>6919.63</v>
      </c>
      <c r="E38" s="57"/>
      <c r="F38" s="57"/>
      <c r="G38" s="54">
        <v>444464.93</v>
      </c>
      <c r="H38" s="55">
        <v>-98.443155008877795</v>
      </c>
      <c r="I38" s="54">
        <v>4623.07</v>
      </c>
      <c r="J38" s="55">
        <v>66.810942203557104</v>
      </c>
      <c r="K38" s="54">
        <v>-41438.449999999997</v>
      </c>
      <c r="L38" s="55">
        <v>-9.3232215194121206</v>
      </c>
      <c r="M38" s="55">
        <v>-1.11156474240711</v>
      </c>
      <c r="N38" s="54">
        <v>9739086.8300000001</v>
      </c>
      <c r="O38" s="54">
        <v>40354559.799999997</v>
      </c>
      <c r="P38" s="54">
        <v>18</v>
      </c>
      <c r="Q38" s="54">
        <v>7</v>
      </c>
      <c r="R38" s="55">
        <v>157.142857142857</v>
      </c>
      <c r="S38" s="54">
        <v>384.423888888889</v>
      </c>
      <c r="T38" s="54">
        <v>1747.7442857142901</v>
      </c>
      <c r="U38" s="56">
        <v>-354.63987442763801</v>
      </c>
    </row>
    <row r="39" spans="1:21" ht="12" thickBot="1">
      <c r="A39" s="80"/>
      <c r="B39" s="67" t="s">
        <v>37</v>
      </c>
      <c r="C39" s="68"/>
      <c r="D39" s="54">
        <v>45307.74</v>
      </c>
      <c r="E39" s="57"/>
      <c r="F39" s="57"/>
      <c r="G39" s="54">
        <v>243179.63</v>
      </c>
      <c r="H39" s="55">
        <v>-81.368612165418597</v>
      </c>
      <c r="I39" s="54">
        <v>-9349.4599999999991</v>
      </c>
      <c r="J39" s="55">
        <v>-20.6354587538465</v>
      </c>
      <c r="K39" s="54">
        <v>-31254.799999999999</v>
      </c>
      <c r="L39" s="55">
        <v>-12.852556770482799</v>
      </c>
      <c r="M39" s="55">
        <v>-0.70086322740827001</v>
      </c>
      <c r="N39" s="54">
        <v>7095014.5199999996</v>
      </c>
      <c r="O39" s="54">
        <v>41459055.890000001</v>
      </c>
      <c r="P39" s="54">
        <v>32</v>
      </c>
      <c r="Q39" s="54">
        <v>52</v>
      </c>
      <c r="R39" s="55">
        <v>-38.461538461538503</v>
      </c>
      <c r="S39" s="54">
        <v>1415.8668749999999</v>
      </c>
      <c r="T39" s="54">
        <v>1590.77980769231</v>
      </c>
      <c r="U39" s="56">
        <v>-12.353769678544699</v>
      </c>
    </row>
    <row r="40" spans="1:21" ht="12" thickBot="1">
      <c r="A40" s="80"/>
      <c r="B40" s="67" t="s">
        <v>66</v>
      </c>
      <c r="C40" s="68"/>
      <c r="D40" s="57"/>
      <c r="E40" s="57"/>
      <c r="F40" s="57"/>
      <c r="G40" s="54">
        <v>44.68</v>
      </c>
      <c r="H40" s="57"/>
      <c r="I40" s="57"/>
      <c r="J40" s="57"/>
      <c r="K40" s="54">
        <v>44.62</v>
      </c>
      <c r="L40" s="55">
        <v>99.865711727842395</v>
      </c>
      <c r="M40" s="57"/>
      <c r="N40" s="54">
        <v>3.24</v>
      </c>
      <c r="O40" s="54">
        <v>1247.69</v>
      </c>
      <c r="P40" s="57"/>
      <c r="Q40" s="54">
        <v>1</v>
      </c>
      <c r="R40" s="57"/>
      <c r="S40" s="57"/>
      <c r="T40" s="54">
        <v>0.03</v>
      </c>
      <c r="U40" s="58"/>
    </row>
    <row r="41" spans="1:21" ht="12" customHeight="1" thickBot="1">
      <c r="A41" s="80"/>
      <c r="B41" s="67" t="s">
        <v>32</v>
      </c>
      <c r="C41" s="68"/>
      <c r="D41" s="54">
        <v>35076.068200000002</v>
      </c>
      <c r="E41" s="57"/>
      <c r="F41" s="57"/>
      <c r="G41" s="54">
        <v>164708.9742</v>
      </c>
      <c r="H41" s="55">
        <v>-78.704215498659806</v>
      </c>
      <c r="I41" s="54">
        <v>2077.1876000000002</v>
      </c>
      <c r="J41" s="55">
        <v>5.9219510811647904</v>
      </c>
      <c r="K41" s="54">
        <v>11266.750899999999</v>
      </c>
      <c r="L41" s="55">
        <v>6.8403989246628401</v>
      </c>
      <c r="M41" s="55">
        <v>-0.81563561505562399</v>
      </c>
      <c r="N41" s="54">
        <v>1277969.0490999999</v>
      </c>
      <c r="O41" s="54">
        <v>12738724.3453</v>
      </c>
      <c r="P41" s="54">
        <v>71</v>
      </c>
      <c r="Q41" s="54">
        <v>82</v>
      </c>
      <c r="R41" s="55">
        <v>-13.4146341463415</v>
      </c>
      <c r="S41" s="54">
        <v>494.02912957746503</v>
      </c>
      <c r="T41" s="54">
        <v>465.22826829268303</v>
      </c>
      <c r="U41" s="56">
        <v>5.8297900995058303</v>
      </c>
    </row>
    <row r="42" spans="1:21" ht="12" thickBot="1">
      <c r="A42" s="80"/>
      <c r="B42" s="67" t="s">
        <v>33</v>
      </c>
      <c r="C42" s="68"/>
      <c r="D42" s="54">
        <v>211822.48680000001</v>
      </c>
      <c r="E42" s="54">
        <v>668380.81960000005</v>
      </c>
      <c r="F42" s="55">
        <v>31.691885911203698</v>
      </c>
      <c r="G42" s="54">
        <v>475858.55359999998</v>
      </c>
      <c r="H42" s="55">
        <v>-55.486250021670301</v>
      </c>
      <c r="I42" s="54">
        <v>11962.9527</v>
      </c>
      <c r="J42" s="55">
        <v>5.6476311277070703</v>
      </c>
      <c r="K42" s="54">
        <v>28563.872200000002</v>
      </c>
      <c r="L42" s="55">
        <v>6.0025971969835403</v>
      </c>
      <c r="M42" s="55">
        <v>-0.58118589047601199</v>
      </c>
      <c r="N42" s="54">
        <v>8680935.1133999992</v>
      </c>
      <c r="O42" s="54">
        <v>74873308.860599995</v>
      </c>
      <c r="P42" s="54">
        <v>1183</v>
      </c>
      <c r="Q42" s="54">
        <v>1280</v>
      </c>
      <c r="R42" s="55">
        <v>-7.578125</v>
      </c>
      <c r="S42" s="54">
        <v>179.05535655114099</v>
      </c>
      <c r="T42" s="54">
        <v>207.58697851562499</v>
      </c>
      <c r="U42" s="56">
        <v>-15.9345257880262</v>
      </c>
    </row>
    <row r="43" spans="1:21" ht="12" thickBot="1">
      <c r="A43" s="80"/>
      <c r="B43" s="67" t="s">
        <v>38</v>
      </c>
      <c r="C43" s="68"/>
      <c r="D43" s="54">
        <v>44276.92</v>
      </c>
      <c r="E43" s="57"/>
      <c r="F43" s="57"/>
      <c r="G43" s="54">
        <v>154434.25</v>
      </c>
      <c r="H43" s="55">
        <v>-71.329598194701006</v>
      </c>
      <c r="I43" s="54">
        <v>-7916.26</v>
      </c>
      <c r="J43" s="55">
        <v>-17.8789762250852</v>
      </c>
      <c r="K43" s="54">
        <v>-17150.36</v>
      </c>
      <c r="L43" s="55">
        <v>-11.105282668838001</v>
      </c>
      <c r="M43" s="55">
        <v>-0.538420184765801</v>
      </c>
      <c r="N43" s="54">
        <v>4641081.04</v>
      </c>
      <c r="O43" s="54">
        <v>32694746.350000001</v>
      </c>
      <c r="P43" s="54">
        <v>28</v>
      </c>
      <c r="Q43" s="54">
        <v>48</v>
      </c>
      <c r="R43" s="55">
        <v>-41.6666666666667</v>
      </c>
      <c r="S43" s="54">
        <v>1581.3185714285701</v>
      </c>
      <c r="T43" s="54">
        <v>1254.8616666666701</v>
      </c>
      <c r="U43" s="56">
        <v>20.644600693393599</v>
      </c>
    </row>
    <row r="44" spans="1:21" ht="12" thickBot="1">
      <c r="A44" s="80"/>
      <c r="B44" s="67" t="s">
        <v>39</v>
      </c>
      <c r="C44" s="68"/>
      <c r="D44" s="54">
        <v>31863.26</v>
      </c>
      <c r="E44" s="57"/>
      <c r="F44" s="57"/>
      <c r="G44" s="54">
        <v>56640.24</v>
      </c>
      <c r="H44" s="55">
        <v>-43.744482721118402</v>
      </c>
      <c r="I44" s="54">
        <v>4331.3999999999996</v>
      </c>
      <c r="J44" s="55">
        <v>13.593712633296199</v>
      </c>
      <c r="K44" s="54">
        <v>7788.86</v>
      </c>
      <c r="L44" s="55">
        <v>13.7514600926832</v>
      </c>
      <c r="M44" s="55">
        <v>-0.44389808007847098</v>
      </c>
      <c r="N44" s="54">
        <v>2365622.2400000002</v>
      </c>
      <c r="O44" s="54">
        <v>13081993.699999999</v>
      </c>
      <c r="P44" s="54">
        <v>31</v>
      </c>
      <c r="Q44" s="54">
        <v>27</v>
      </c>
      <c r="R44" s="55">
        <v>14.814814814814801</v>
      </c>
      <c r="S44" s="54">
        <v>1027.84709677419</v>
      </c>
      <c r="T44" s="54">
        <v>1163.1518518518501</v>
      </c>
      <c r="U44" s="56">
        <v>-13.1638991346378</v>
      </c>
    </row>
    <row r="45" spans="1:21" ht="12" thickBot="1">
      <c r="A45" s="80"/>
      <c r="B45" s="67" t="s">
        <v>72</v>
      </c>
      <c r="C45" s="68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4">
        <v>-25.640999999999998</v>
      </c>
      <c r="O45" s="54">
        <v>-720.76909999999998</v>
      </c>
      <c r="P45" s="57"/>
      <c r="Q45" s="57"/>
      <c r="R45" s="57"/>
      <c r="S45" s="57"/>
      <c r="T45" s="57"/>
      <c r="U45" s="58"/>
    </row>
    <row r="46" spans="1:21" ht="12" thickBot="1">
      <c r="A46" s="81"/>
      <c r="B46" s="67" t="s">
        <v>34</v>
      </c>
      <c r="C46" s="68"/>
      <c r="D46" s="59">
        <v>16556.247800000001</v>
      </c>
      <c r="E46" s="60"/>
      <c r="F46" s="60"/>
      <c r="G46" s="59">
        <v>8986.5288999999993</v>
      </c>
      <c r="H46" s="61">
        <v>84.234068395418007</v>
      </c>
      <c r="I46" s="59">
        <v>1623.4236000000001</v>
      </c>
      <c r="J46" s="61">
        <v>9.8055043607163199</v>
      </c>
      <c r="K46" s="59">
        <v>1234.9509</v>
      </c>
      <c r="L46" s="61">
        <v>13.7422459076496</v>
      </c>
      <c r="M46" s="61">
        <v>0.314565299721633</v>
      </c>
      <c r="N46" s="59">
        <v>347319.86660000001</v>
      </c>
      <c r="O46" s="59">
        <v>4367334.2198999999</v>
      </c>
      <c r="P46" s="59">
        <v>12</v>
      </c>
      <c r="Q46" s="59">
        <v>15</v>
      </c>
      <c r="R46" s="61">
        <v>-20</v>
      </c>
      <c r="S46" s="59">
        <v>1379.6873166666701</v>
      </c>
      <c r="T46" s="59">
        <v>235.614546666667</v>
      </c>
      <c r="U46" s="62">
        <v>82.9226126948885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2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L27" sqref="L2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64127</v>
      </c>
      <c r="D2" s="37">
        <v>418519.45631965803</v>
      </c>
      <c r="E2" s="37">
        <v>316995.98941965803</v>
      </c>
      <c r="F2" s="37">
        <v>101523.4669</v>
      </c>
      <c r="G2" s="37">
        <v>316995.98941965803</v>
      </c>
      <c r="H2" s="37">
        <v>0.24257765168857101</v>
      </c>
    </row>
    <row r="3" spans="1:8">
      <c r="A3" s="37">
        <v>2</v>
      </c>
      <c r="B3" s="37">
        <v>13</v>
      </c>
      <c r="C3" s="37">
        <v>4739</v>
      </c>
      <c r="D3" s="37">
        <v>45322.919352991499</v>
      </c>
      <c r="E3" s="37">
        <v>35322.8322675214</v>
      </c>
      <c r="F3" s="37">
        <v>10000.087085470101</v>
      </c>
      <c r="G3" s="37">
        <v>35322.8322675214</v>
      </c>
      <c r="H3" s="37">
        <v>0.22064084194545699</v>
      </c>
    </row>
    <row r="4" spans="1:8">
      <c r="A4" s="37">
        <v>3</v>
      </c>
      <c r="B4" s="37">
        <v>14</v>
      </c>
      <c r="C4" s="37">
        <v>83913</v>
      </c>
      <c r="D4" s="37">
        <v>79398.594732357597</v>
      </c>
      <c r="E4" s="37">
        <v>56823.235184784797</v>
      </c>
      <c r="F4" s="37">
        <v>22575.3595475728</v>
      </c>
      <c r="G4" s="37">
        <v>56823.235184784797</v>
      </c>
      <c r="H4" s="37">
        <v>0.28432945978038299</v>
      </c>
    </row>
    <row r="5" spans="1:8">
      <c r="A5" s="37">
        <v>4</v>
      </c>
      <c r="B5" s="37">
        <v>15</v>
      </c>
      <c r="C5" s="37">
        <v>2391</v>
      </c>
      <c r="D5" s="37">
        <v>38449.441195257503</v>
      </c>
      <c r="E5" s="37">
        <v>31235.4857741548</v>
      </c>
      <c r="F5" s="37">
        <v>7213.9554211027898</v>
      </c>
      <c r="G5" s="37">
        <v>31235.4857741548</v>
      </c>
      <c r="H5" s="37">
        <v>0.18762185344822599</v>
      </c>
    </row>
    <row r="6" spans="1:8">
      <c r="A6" s="37">
        <v>5</v>
      </c>
      <c r="B6" s="37">
        <v>16</v>
      </c>
      <c r="C6" s="37">
        <v>3293</v>
      </c>
      <c r="D6" s="37">
        <v>99671.885728205103</v>
      </c>
      <c r="E6" s="37">
        <v>84680.199251282102</v>
      </c>
      <c r="F6" s="37">
        <v>14991.6864769231</v>
      </c>
      <c r="G6" s="37">
        <v>84680.199251282102</v>
      </c>
      <c r="H6" s="37">
        <v>0.15041038270113399</v>
      </c>
    </row>
    <row r="7" spans="1:8">
      <c r="A7" s="37">
        <v>6</v>
      </c>
      <c r="B7" s="37">
        <v>17</v>
      </c>
      <c r="C7" s="37">
        <v>13277</v>
      </c>
      <c r="D7" s="37">
        <v>142217.48141111099</v>
      </c>
      <c r="E7" s="37">
        <v>98011.755325641003</v>
      </c>
      <c r="F7" s="37">
        <v>44205.726085470102</v>
      </c>
      <c r="G7" s="37">
        <v>98011.755325641003</v>
      </c>
      <c r="H7" s="37">
        <v>0.31083187275468399</v>
      </c>
    </row>
    <row r="8" spans="1:8">
      <c r="A8" s="37">
        <v>7</v>
      </c>
      <c r="B8" s="37">
        <v>18</v>
      </c>
      <c r="C8" s="37">
        <v>32768</v>
      </c>
      <c r="D8" s="37">
        <v>85318.119436752095</v>
      </c>
      <c r="E8" s="37">
        <v>66262.925591452993</v>
      </c>
      <c r="F8" s="37">
        <v>19055.193845299102</v>
      </c>
      <c r="G8" s="37">
        <v>66262.925591452993</v>
      </c>
      <c r="H8" s="37">
        <v>0.223342872195221</v>
      </c>
    </row>
    <row r="9" spans="1:8">
      <c r="A9" s="37">
        <v>8</v>
      </c>
      <c r="B9" s="37">
        <v>19</v>
      </c>
      <c r="C9" s="37">
        <v>19930</v>
      </c>
      <c r="D9" s="37">
        <v>70540.276457265005</v>
      </c>
      <c r="E9" s="37">
        <v>60274.686834188004</v>
      </c>
      <c r="F9" s="37">
        <v>10265.589623076899</v>
      </c>
      <c r="G9" s="37">
        <v>60274.686834188004</v>
      </c>
      <c r="H9" s="37">
        <v>0.14552806054419201</v>
      </c>
    </row>
    <row r="10" spans="1:8">
      <c r="A10" s="37">
        <v>9</v>
      </c>
      <c r="B10" s="37">
        <v>21</v>
      </c>
      <c r="C10" s="37">
        <v>187023</v>
      </c>
      <c r="D10" s="37">
        <v>675662.193886325</v>
      </c>
      <c r="E10" s="37">
        <v>718892.24263333296</v>
      </c>
      <c r="F10" s="37">
        <v>-43230.048747008499</v>
      </c>
      <c r="G10" s="37">
        <v>718892.24263333296</v>
      </c>
      <c r="H10" s="37">
        <v>-6.3981748776492403E-2</v>
      </c>
    </row>
    <row r="11" spans="1:8">
      <c r="A11" s="37">
        <v>10</v>
      </c>
      <c r="B11" s="37">
        <v>22</v>
      </c>
      <c r="C11" s="37">
        <v>25670</v>
      </c>
      <c r="D11" s="37">
        <v>352767.06088888901</v>
      </c>
      <c r="E11" s="37">
        <v>318516.90816666698</v>
      </c>
      <c r="F11" s="37">
        <v>34250.152722222199</v>
      </c>
      <c r="G11" s="37">
        <v>318516.90816666698</v>
      </c>
      <c r="H11" s="37">
        <v>9.7089996543101298E-2</v>
      </c>
    </row>
    <row r="12" spans="1:8">
      <c r="A12" s="37">
        <v>11</v>
      </c>
      <c r="B12" s="37">
        <v>23</v>
      </c>
      <c r="C12" s="37">
        <v>125046.45699999999</v>
      </c>
      <c r="D12" s="37">
        <v>1158829.7393632501</v>
      </c>
      <c r="E12" s="37">
        <v>999699.68687435903</v>
      </c>
      <c r="F12" s="37">
        <v>159130.05248888899</v>
      </c>
      <c r="G12" s="37">
        <v>999699.68687435903</v>
      </c>
      <c r="H12" s="37">
        <v>0.13731961398947801</v>
      </c>
    </row>
    <row r="13" spans="1:8">
      <c r="A13" s="37">
        <v>12</v>
      </c>
      <c r="B13" s="37">
        <v>24</v>
      </c>
      <c r="C13" s="37">
        <v>13264</v>
      </c>
      <c r="D13" s="37">
        <v>373866.54578717903</v>
      </c>
      <c r="E13" s="37">
        <v>361846.35019487201</v>
      </c>
      <c r="F13" s="37">
        <v>12020.1955923077</v>
      </c>
      <c r="G13" s="37">
        <v>361846.35019487201</v>
      </c>
      <c r="H13" s="37">
        <v>3.2151032842478701E-2</v>
      </c>
    </row>
    <row r="14" spans="1:8">
      <c r="A14" s="37">
        <v>13</v>
      </c>
      <c r="B14" s="37">
        <v>25</v>
      </c>
      <c r="C14" s="37">
        <v>68506</v>
      </c>
      <c r="D14" s="37">
        <v>795449.81400000001</v>
      </c>
      <c r="E14" s="37">
        <v>716374.99800000002</v>
      </c>
      <c r="F14" s="37">
        <v>79074.816000000006</v>
      </c>
      <c r="G14" s="37">
        <v>716374.99800000002</v>
      </c>
      <c r="H14" s="37">
        <v>9.9408931409970799E-2</v>
      </c>
    </row>
    <row r="15" spans="1:8">
      <c r="A15" s="37">
        <v>14</v>
      </c>
      <c r="B15" s="37">
        <v>26</v>
      </c>
      <c r="C15" s="37">
        <v>46832</v>
      </c>
      <c r="D15" s="37">
        <v>251037.465611497</v>
      </c>
      <c r="E15" s="37">
        <v>225509.17660862301</v>
      </c>
      <c r="F15" s="37">
        <v>25528.2890028742</v>
      </c>
      <c r="G15" s="37">
        <v>225509.17660862301</v>
      </c>
      <c r="H15" s="37">
        <v>0.10169115171988501</v>
      </c>
    </row>
    <row r="16" spans="1:8">
      <c r="A16" s="37">
        <v>15</v>
      </c>
      <c r="B16" s="37">
        <v>27</v>
      </c>
      <c r="C16" s="37">
        <v>133046.93900000001</v>
      </c>
      <c r="D16" s="37">
        <v>967971.82828632498</v>
      </c>
      <c r="E16" s="37">
        <v>953516.79816837597</v>
      </c>
      <c r="F16" s="37">
        <v>14455.0301179487</v>
      </c>
      <c r="G16" s="37">
        <v>953516.79816837597</v>
      </c>
      <c r="H16" s="37">
        <v>1.49333169577255E-2</v>
      </c>
    </row>
    <row r="17" spans="1:8">
      <c r="A17" s="37">
        <v>16</v>
      </c>
      <c r="B17" s="37">
        <v>29</v>
      </c>
      <c r="C17" s="37">
        <v>131231</v>
      </c>
      <c r="D17" s="37">
        <v>1706257.58713761</v>
      </c>
      <c r="E17" s="37">
        <v>1514054.2815598301</v>
      </c>
      <c r="F17" s="37">
        <v>192203.305577778</v>
      </c>
      <c r="G17" s="37">
        <v>1514054.2815598301</v>
      </c>
      <c r="H17" s="37">
        <v>0.112646125079048</v>
      </c>
    </row>
    <row r="18" spans="1:8">
      <c r="A18" s="37">
        <v>17</v>
      </c>
      <c r="B18" s="37">
        <v>31</v>
      </c>
      <c r="C18" s="37">
        <v>21684.164000000001</v>
      </c>
      <c r="D18" s="37">
        <v>185224.09858415401</v>
      </c>
      <c r="E18" s="37">
        <v>155247.854624114</v>
      </c>
      <c r="F18" s="37">
        <v>29976.2439600404</v>
      </c>
      <c r="G18" s="37">
        <v>155247.854624114</v>
      </c>
      <c r="H18" s="37">
        <v>0.16183771004517</v>
      </c>
    </row>
    <row r="19" spans="1:8">
      <c r="A19" s="37">
        <v>18</v>
      </c>
      <c r="B19" s="37">
        <v>32</v>
      </c>
      <c r="C19" s="37">
        <v>11424.025</v>
      </c>
      <c r="D19" s="37">
        <v>196203.78660679201</v>
      </c>
      <c r="E19" s="37">
        <v>181769.67031061201</v>
      </c>
      <c r="F19" s="37">
        <v>14434.1162961804</v>
      </c>
      <c r="G19" s="37">
        <v>181769.67031061201</v>
      </c>
      <c r="H19" s="37">
        <v>7.3566960892082395E-2</v>
      </c>
    </row>
    <row r="20" spans="1:8">
      <c r="A20" s="37">
        <v>19</v>
      </c>
      <c r="B20" s="37">
        <v>33</v>
      </c>
      <c r="C20" s="37">
        <v>33465.021999999997</v>
      </c>
      <c r="D20" s="37">
        <v>466953.67004717502</v>
      </c>
      <c r="E20" s="37">
        <v>358873.755810512</v>
      </c>
      <c r="F20" s="37">
        <v>108079.914236663</v>
      </c>
      <c r="G20" s="37">
        <v>358873.755810512</v>
      </c>
      <c r="H20" s="37">
        <v>0.23145746820181201</v>
      </c>
    </row>
    <row r="21" spans="1:8">
      <c r="A21" s="37">
        <v>20</v>
      </c>
      <c r="B21" s="37">
        <v>34</v>
      </c>
      <c r="C21" s="37">
        <v>29636.631000000001</v>
      </c>
      <c r="D21" s="37">
        <v>166655.58608980401</v>
      </c>
      <c r="E21" s="37">
        <v>121115.73670058099</v>
      </c>
      <c r="F21" s="37">
        <v>45539.849389223396</v>
      </c>
      <c r="G21" s="37">
        <v>121115.73670058099</v>
      </c>
      <c r="H21" s="37">
        <v>0.27325726342400403</v>
      </c>
    </row>
    <row r="22" spans="1:8">
      <c r="A22" s="37">
        <v>21</v>
      </c>
      <c r="B22" s="37">
        <v>35</v>
      </c>
      <c r="C22" s="37">
        <v>24042.196</v>
      </c>
      <c r="D22" s="37">
        <v>757896.79216902703</v>
      </c>
      <c r="E22" s="37">
        <v>736782.06849557499</v>
      </c>
      <c r="F22" s="37">
        <v>21114.723673451299</v>
      </c>
      <c r="G22" s="37">
        <v>736782.06849557499</v>
      </c>
      <c r="H22" s="37">
        <v>2.7859629294673598E-2</v>
      </c>
    </row>
    <row r="23" spans="1:8">
      <c r="A23" s="37">
        <v>22</v>
      </c>
      <c r="B23" s="37">
        <v>36</v>
      </c>
      <c r="C23" s="37">
        <v>119153.799</v>
      </c>
      <c r="D23" s="37">
        <v>625884.32965486695</v>
      </c>
      <c r="E23" s="37">
        <v>529074.67457207502</v>
      </c>
      <c r="F23" s="37">
        <v>96809.655082792699</v>
      </c>
      <c r="G23" s="37">
        <v>529074.67457207502</v>
      </c>
      <c r="H23" s="37">
        <v>0.15467659197695</v>
      </c>
    </row>
    <row r="24" spans="1:8">
      <c r="A24" s="37">
        <v>23</v>
      </c>
      <c r="B24" s="37">
        <v>37</v>
      </c>
      <c r="C24" s="37">
        <v>108235.701</v>
      </c>
      <c r="D24" s="37">
        <v>910997.66891769902</v>
      </c>
      <c r="E24" s="37">
        <v>838436.61498012301</v>
      </c>
      <c r="F24" s="37">
        <v>72561.053937576406</v>
      </c>
      <c r="G24" s="37">
        <v>838436.61498012301</v>
      </c>
      <c r="H24" s="37">
        <v>7.9650098362800098E-2</v>
      </c>
    </row>
    <row r="25" spans="1:8">
      <c r="A25" s="37">
        <v>24</v>
      </c>
      <c r="B25" s="37">
        <v>38</v>
      </c>
      <c r="C25" s="37">
        <v>156470.171</v>
      </c>
      <c r="D25" s="37">
        <v>632492.87316460197</v>
      </c>
      <c r="E25" s="37">
        <v>600321.10016902699</v>
      </c>
      <c r="F25" s="37">
        <v>32171.7729955752</v>
      </c>
      <c r="G25" s="37">
        <v>600321.10016902699</v>
      </c>
      <c r="H25" s="37">
        <v>5.0865036367299499E-2</v>
      </c>
    </row>
    <row r="26" spans="1:8">
      <c r="A26" s="37">
        <v>25</v>
      </c>
      <c r="B26" s="37">
        <v>39</v>
      </c>
      <c r="C26" s="37">
        <v>78782.164000000004</v>
      </c>
      <c r="D26" s="37">
        <v>98801.906509757202</v>
      </c>
      <c r="E26" s="37">
        <v>71965.376925635006</v>
      </c>
      <c r="F26" s="37">
        <v>26836.5295841222</v>
      </c>
      <c r="G26" s="37">
        <v>71965.376925635006</v>
      </c>
      <c r="H26" s="37">
        <v>0.27161955201210602</v>
      </c>
    </row>
    <row r="27" spans="1:8">
      <c r="A27" s="37">
        <v>26</v>
      </c>
      <c r="B27" s="37">
        <v>42</v>
      </c>
      <c r="C27" s="37">
        <v>6504.558</v>
      </c>
      <c r="D27" s="37">
        <v>114471.52899999999</v>
      </c>
      <c r="E27" s="37">
        <v>98168.450899999996</v>
      </c>
      <c r="F27" s="37">
        <v>16303.078100000001</v>
      </c>
      <c r="G27" s="37">
        <v>98168.450899999996</v>
      </c>
      <c r="H27" s="37">
        <v>0.142420375113536</v>
      </c>
    </row>
    <row r="28" spans="1:8">
      <c r="A28" s="37">
        <v>27</v>
      </c>
      <c r="B28" s="37">
        <v>43</v>
      </c>
      <c r="C28" s="37">
        <v>1211.6859999999999</v>
      </c>
      <c r="D28" s="37">
        <v>5769.3262999999997</v>
      </c>
      <c r="E28" s="37">
        <v>5587.5160999999998</v>
      </c>
      <c r="F28" s="37">
        <v>181.81020000000001</v>
      </c>
      <c r="G28" s="37">
        <v>5587.5160999999998</v>
      </c>
      <c r="H28" s="37">
        <v>3.1513246182660902E-2</v>
      </c>
    </row>
    <row r="29" spans="1:8">
      <c r="A29" s="37">
        <v>28</v>
      </c>
      <c r="B29" s="37">
        <v>75</v>
      </c>
      <c r="C29" s="37">
        <v>76</v>
      </c>
      <c r="D29" s="37">
        <v>35076.068376068397</v>
      </c>
      <c r="E29" s="37">
        <v>32998.8803418803</v>
      </c>
      <c r="F29" s="37">
        <v>2077.1880341880301</v>
      </c>
      <c r="G29" s="37">
        <v>32998.8803418803</v>
      </c>
      <c r="H29" s="37">
        <v>5.9219522892857999E-2</v>
      </c>
    </row>
    <row r="30" spans="1:8">
      <c r="A30" s="37">
        <v>29</v>
      </c>
      <c r="B30" s="37">
        <v>76</v>
      </c>
      <c r="C30" s="37">
        <v>1210</v>
      </c>
      <c r="D30" s="37">
        <v>211822.48199658099</v>
      </c>
      <c r="E30" s="37">
        <v>199859.535655555</v>
      </c>
      <c r="F30" s="37">
        <v>11962.946341025599</v>
      </c>
      <c r="G30" s="37">
        <v>199859.535655555</v>
      </c>
      <c r="H30" s="37">
        <v>5.6476282537463202E-2</v>
      </c>
    </row>
    <row r="31" spans="1:8">
      <c r="A31" s="30">
        <v>30</v>
      </c>
      <c r="B31" s="39">
        <v>99</v>
      </c>
      <c r="C31" s="40">
        <v>12</v>
      </c>
      <c r="D31" s="40">
        <v>16556.247636336098</v>
      </c>
      <c r="E31" s="40">
        <v>14932.8239164965</v>
      </c>
      <c r="F31" s="40">
        <v>1623.4237198396499</v>
      </c>
      <c r="G31" s="40">
        <v>14932.8239164965</v>
      </c>
      <c r="H31" s="40">
        <v>9.8055051814802993E-2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34</v>
      </c>
      <c r="D34" s="34">
        <v>43743.63</v>
      </c>
      <c r="E34" s="34">
        <v>42612.66</v>
      </c>
      <c r="F34" s="30"/>
      <c r="G34" s="30"/>
      <c r="H34" s="30"/>
    </row>
    <row r="35" spans="1:8">
      <c r="A35" s="30"/>
      <c r="B35" s="33">
        <v>71</v>
      </c>
      <c r="C35" s="34">
        <v>25</v>
      </c>
      <c r="D35" s="34">
        <v>69369.259999999995</v>
      </c>
      <c r="E35" s="34">
        <v>78663.289999999994</v>
      </c>
      <c r="F35" s="30"/>
      <c r="G35" s="30"/>
      <c r="H35" s="30"/>
    </row>
    <row r="36" spans="1:8">
      <c r="A36" s="30"/>
      <c r="B36" s="33">
        <v>72</v>
      </c>
      <c r="C36" s="34">
        <v>1</v>
      </c>
      <c r="D36" s="34">
        <v>6919.63</v>
      </c>
      <c r="E36" s="34">
        <v>2296.56</v>
      </c>
      <c r="F36" s="30"/>
      <c r="G36" s="30"/>
      <c r="H36" s="30"/>
    </row>
    <row r="37" spans="1:8">
      <c r="A37" s="30"/>
      <c r="B37" s="33">
        <v>73</v>
      </c>
      <c r="C37" s="34">
        <v>30</v>
      </c>
      <c r="D37" s="34">
        <v>45307.74</v>
      </c>
      <c r="E37" s="34">
        <v>54657.2</v>
      </c>
      <c r="F37" s="30"/>
      <c r="G37" s="30"/>
      <c r="H37" s="30"/>
    </row>
    <row r="38" spans="1:8">
      <c r="A38" s="30"/>
      <c r="B38" s="33">
        <v>77</v>
      </c>
      <c r="C38" s="34">
        <v>28</v>
      </c>
      <c r="D38" s="34">
        <v>44276.92</v>
      </c>
      <c r="E38" s="34">
        <v>52193.18</v>
      </c>
      <c r="F38" s="30"/>
      <c r="G38" s="30"/>
      <c r="H38" s="30"/>
    </row>
    <row r="39" spans="1:8">
      <c r="A39" s="30"/>
      <c r="B39" s="33">
        <v>78</v>
      </c>
      <c r="C39" s="34">
        <v>29</v>
      </c>
      <c r="D39" s="34">
        <v>31863.26</v>
      </c>
      <c r="E39" s="34">
        <v>27531.86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2016-05-25T00:31:52Z</dcterms:modified>
</cp:coreProperties>
</file>